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7470" windowHeight="2910" activeTab="1"/>
  </bookViews>
  <sheets>
    <sheet name="Ohje" sheetId="2" r:id="rId1"/>
    <sheet name="Kehittämisalueet" sheetId="1" r:id="rId2"/>
    <sheet name="Raportointi" sheetId="4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D13" i="1"/>
  <c r="D12" i="1"/>
  <c r="D11" i="1"/>
  <c r="D10" i="1"/>
  <c r="D9" i="1"/>
  <c r="D8" i="1"/>
  <c r="D7" i="1"/>
  <c r="D16" i="1"/>
  <c r="D15" i="1"/>
  <c r="D23" i="1"/>
  <c r="D22" i="1"/>
  <c r="D21" i="1"/>
  <c r="D20" i="1"/>
  <c r="D19" i="1"/>
  <c r="D18" i="1"/>
  <c r="D27" i="1"/>
  <c r="D26" i="1"/>
  <c r="D25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63" i="1"/>
  <c r="H63" i="1" l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7" i="1"/>
  <c r="H26" i="1"/>
  <c r="H25" i="1"/>
  <c r="H23" i="1"/>
  <c r="H22" i="1"/>
  <c r="H21" i="1"/>
  <c r="H20" i="1"/>
  <c r="H19" i="1"/>
  <c r="H18" i="1"/>
  <c r="H16" i="1"/>
  <c r="H15" i="1"/>
  <c r="H13" i="1"/>
  <c r="H12" i="1"/>
  <c r="H11" i="1"/>
  <c r="H10" i="1"/>
  <c r="H9" i="1"/>
  <c r="H8" i="1"/>
  <c r="H7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7" i="1"/>
  <c r="Q26" i="1"/>
  <c r="Q25" i="1"/>
  <c r="Q23" i="1"/>
  <c r="Q22" i="1"/>
  <c r="Q21" i="1"/>
  <c r="Q20" i="1"/>
  <c r="Q19" i="1"/>
  <c r="Q18" i="1"/>
  <c r="Q16" i="1"/>
  <c r="Q15" i="1"/>
  <c r="Q13" i="1"/>
  <c r="Q12" i="1"/>
  <c r="Q11" i="1"/>
  <c r="Q10" i="1"/>
  <c r="Q9" i="1"/>
  <c r="Q8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7" i="1"/>
  <c r="S26" i="1"/>
  <c r="S25" i="1"/>
  <c r="S23" i="1"/>
  <c r="S22" i="1"/>
  <c r="S21" i="1"/>
  <c r="S20" i="1"/>
  <c r="S19" i="1"/>
  <c r="S18" i="1"/>
  <c r="S16" i="1"/>
  <c r="S15" i="1"/>
  <c r="S13" i="1"/>
  <c r="S12" i="1"/>
  <c r="S11" i="1"/>
  <c r="S10" i="1"/>
  <c r="S9" i="1"/>
  <c r="S8" i="1"/>
  <c r="S7" i="1"/>
  <c r="Q7" i="1"/>
  <c r="K63" i="1"/>
  <c r="J63" i="1"/>
  <c r="I63" i="1"/>
  <c r="F63" i="1"/>
  <c r="K62" i="1"/>
  <c r="J62" i="1"/>
  <c r="I62" i="1"/>
  <c r="F62" i="1"/>
  <c r="K61" i="1"/>
  <c r="J61" i="1"/>
  <c r="I61" i="1"/>
  <c r="F61" i="1"/>
  <c r="K60" i="1"/>
  <c r="J60" i="1"/>
  <c r="I60" i="1"/>
  <c r="F60" i="1"/>
  <c r="K59" i="1"/>
  <c r="J59" i="1"/>
  <c r="I59" i="1"/>
  <c r="F59" i="1"/>
  <c r="K58" i="1"/>
  <c r="J58" i="1"/>
  <c r="I58" i="1"/>
  <c r="F58" i="1"/>
  <c r="K57" i="1"/>
  <c r="J57" i="1"/>
  <c r="I57" i="1"/>
  <c r="F57" i="1"/>
  <c r="K56" i="1"/>
  <c r="J56" i="1"/>
  <c r="I56" i="1"/>
  <c r="F56" i="1"/>
  <c r="K55" i="1"/>
  <c r="J55" i="1"/>
  <c r="I55" i="1"/>
  <c r="F55" i="1"/>
  <c r="K54" i="1"/>
  <c r="J54" i="1"/>
  <c r="I54" i="1"/>
  <c r="F54" i="1"/>
  <c r="K53" i="1"/>
  <c r="J53" i="1"/>
  <c r="I53" i="1"/>
  <c r="F53" i="1"/>
  <c r="K52" i="1"/>
  <c r="J52" i="1"/>
  <c r="I52" i="1"/>
  <c r="F52" i="1"/>
  <c r="K51" i="1"/>
  <c r="J51" i="1"/>
  <c r="I51" i="1"/>
  <c r="F51" i="1"/>
  <c r="K50" i="1"/>
  <c r="J50" i="1"/>
  <c r="I50" i="1"/>
  <c r="F50" i="1"/>
  <c r="K49" i="1"/>
  <c r="J49" i="1"/>
  <c r="I49" i="1"/>
  <c r="F49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7" i="1"/>
  <c r="F26" i="1"/>
  <c r="F25" i="1"/>
  <c r="F23" i="1"/>
  <c r="F22" i="1"/>
  <c r="F21" i="1"/>
  <c r="F20" i="1"/>
  <c r="F19" i="1"/>
  <c r="F18" i="1"/>
  <c r="F16" i="1"/>
  <c r="F15" i="1"/>
  <c r="F13" i="1"/>
  <c r="F12" i="1"/>
  <c r="F11" i="1"/>
  <c r="F10" i="1"/>
  <c r="F9" i="1"/>
  <c r="F8" i="1"/>
  <c r="F7" i="1"/>
  <c r="K47" i="1"/>
  <c r="J47" i="1"/>
  <c r="I47" i="1"/>
  <c r="K46" i="1"/>
  <c r="J46" i="1"/>
  <c r="I46" i="1"/>
  <c r="K45" i="1"/>
  <c r="J45" i="1"/>
  <c r="I45" i="1"/>
  <c r="K44" i="1"/>
  <c r="J44" i="1"/>
  <c r="I44" i="1"/>
  <c r="K43" i="1"/>
  <c r="J43" i="1"/>
  <c r="I43" i="1"/>
  <c r="K42" i="1"/>
  <c r="J42" i="1"/>
  <c r="I42" i="1"/>
  <c r="K41" i="1"/>
  <c r="J41" i="1"/>
  <c r="I41" i="1"/>
  <c r="K40" i="1"/>
  <c r="J40" i="1"/>
  <c r="I40" i="1"/>
  <c r="K39" i="1"/>
  <c r="J39" i="1"/>
  <c r="I39" i="1"/>
  <c r="K38" i="1"/>
  <c r="J38" i="1"/>
  <c r="I38" i="1"/>
  <c r="K37" i="1"/>
  <c r="J37" i="1"/>
  <c r="I37" i="1"/>
  <c r="K36" i="1"/>
  <c r="J36" i="1"/>
  <c r="I36" i="1"/>
  <c r="K35" i="1"/>
  <c r="J35" i="1"/>
  <c r="I35" i="1"/>
  <c r="K34" i="1"/>
  <c r="J34" i="1"/>
  <c r="I34" i="1"/>
  <c r="K33" i="1"/>
  <c r="J33" i="1"/>
  <c r="I33" i="1"/>
  <c r="K32" i="1"/>
  <c r="J32" i="1"/>
  <c r="I32" i="1"/>
  <c r="K31" i="1"/>
  <c r="J31" i="1"/>
  <c r="I31" i="1"/>
  <c r="K30" i="1"/>
  <c r="J30" i="1"/>
  <c r="I30" i="1"/>
  <c r="K29" i="1"/>
  <c r="J29" i="1"/>
  <c r="I29" i="1"/>
  <c r="K27" i="1"/>
  <c r="J27" i="1"/>
  <c r="I27" i="1"/>
  <c r="K26" i="1"/>
  <c r="J26" i="1"/>
  <c r="I26" i="1"/>
  <c r="K25" i="1"/>
  <c r="J25" i="1"/>
  <c r="I25" i="1"/>
  <c r="K23" i="1"/>
  <c r="J23" i="1"/>
  <c r="I23" i="1"/>
  <c r="K22" i="1"/>
  <c r="J22" i="1"/>
  <c r="I22" i="1"/>
  <c r="K21" i="1"/>
  <c r="J21" i="1"/>
  <c r="I21" i="1"/>
  <c r="K20" i="1"/>
  <c r="J20" i="1"/>
  <c r="I20" i="1"/>
  <c r="K19" i="1"/>
  <c r="J19" i="1"/>
  <c r="I19" i="1"/>
  <c r="K18" i="1"/>
  <c r="J18" i="1"/>
  <c r="I18" i="1"/>
  <c r="K16" i="1"/>
  <c r="J16" i="1"/>
  <c r="I16" i="1"/>
  <c r="K15" i="1"/>
  <c r="J15" i="1"/>
  <c r="I15" i="1"/>
  <c r="K13" i="1"/>
  <c r="J13" i="1"/>
  <c r="I13" i="1"/>
  <c r="K12" i="1"/>
  <c r="J12" i="1"/>
  <c r="I12" i="1"/>
  <c r="K11" i="1"/>
  <c r="J11" i="1"/>
  <c r="I11" i="1"/>
  <c r="K10" i="1"/>
  <c r="J10" i="1"/>
  <c r="I10" i="1"/>
  <c r="K9" i="1"/>
  <c r="J9" i="1"/>
  <c r="I9" i="1"/>
  <c r="K8" i="1"/>
  <c r="J8" i="1"/>
  <c r="I8" i="1"/>
  <c r="J7" i="1"/>
  <c r="I7" i="1"/>
  <c r="G48" i="1" l="1"/>
  <c r="E9" i="4" s="1"/>
  <c r="F9" i="4" s="1"/>
  <c r="G6" i="1"/>
  <c r="E7" i="4" s="1"/>
  <c r="G14" i="1"/>
  <c r="E8" i="4" s="1"/>
  <c r="F8" i="4" s="1"/>
  <c r="T44" i="1"/>
  <c r="U44" i="1" s="1"/>
  <c r="T54" i="1"/>
  <c r="U54" i="1" s="1"/>
  <c r="T27" i="1"/>
  <c r="U27" i="1" s="1"/>
  <c r="T36" i="1"/>
  <c r="U36" i="1" s="1"/>
  <c r="C48" i="1"/>
  <c r="C9" i="4" s="1"/>
  <c r="D9" i="4" s="1"/>
  <c r="T32" i="1"/>
  <c r="U32" i="1" s="1"/>
  <c r="T40" i="1"/>
  <c r="U40" i="1" s="1"/>
  <c r="C6" i="1"/>
  <c r="C7" i="4" s="1"/>
  <c r="D7" i="4" s="1"/>
  <c r="T30" i="1"/>
  <c r="U30" i="1" s="1"/>
  <c r="T34" i="1"/>
  <c r="U34" i="1" s="1"/>
  <c r="T38" i="1"/>
  <c r="U38" i="1" s="1"/>
  <c r="T42" i="1"/>
  <c r="U42" i="1" s="1"/>
  <c r="T46" i="1"/>
  <c r="U46" i="1" s="1"/>
  <c r="T51" i="1"/>
  <c r="U51" i="1" s="1"/>
  <c r="T59" i="1"/>
  <c r="U59" i="1" s="1"/>
  <c r="T31" i="1"/>
  <c r="U31" i="1" s="1"/>
  <c r="T35" i="1"/>
  <c r="U35" i="1" s="1"/>
  <c r="T39" i="1"/>
  <c r="U39" i="1" s="1"/>
  <c r="T43" i="1"/>
  <c r="U43" i="1" s="1"/>
  <c r="T47" i="1"/>
  <c r="U47" i="1" s="1"/>
  <c r="T29" i="1"/>
  <c r="U29" i="1" s="1"/>
  <c r="T33" i="1"/>
  <c r="U33" i="1" s="1"/>
  <c r="T37" i="1"/>
  <c r="U37" i="1" s="1"/>
  <c r="T41" i="1"/>
  <c r="U41" i="1" s="1"/>
  <c r="T45" i="1"/>
  <c r="U45" i="1" s="1"/>
  <c r="T50" i="1"/>
  <c r="U50" i="1" s="1"/>
  <c r="T58" i="1"/>
  <c r="U58" i="1" s="1"/>
  <c r="T62" i="1"/>
  <c r="U62" i="1" s="1"/>
  <c r="C14" i="1"/>
  <c r="C8" i="4" s="1"/>
  <c r="T21" i="1"/>
  <c r="U21" i="1" s="1"/>
  <c r="T55" i="1"/>
  <c r="U55" i="1" s="1"/>
  <c r="T63" i="1"/>
  <c r="U63" i="1" s="1"/>
  <c r="T9" i="1"/>
  <c r="U9" i="1" s="1"/>
  <c r="T13" i="1"/>
  <c r="U13" i="1" s="1"/>
  <c r="T52" i="1"/>
  <c r="U52" i="1" s="1"/>
  <c r="T56" i="1"/>
  <c r="U56" i="1" s="1"/>
  <c r="T60" i="1"/>
  <c r="U60" i="1" s="1"/>
  <c r="T49" i="1"/>
  <c r="U49" i="1" s="1"/>
  <c r="T53" i="1"/>
  <c r="U53" i="1" s="1"/>
  <c r="T57" i="1"/>
  <c r="U57" i="1" s="1"/>
  <c r="T61" i="1"/>
  <c r="U61" i="1" s="1"/>
  <c r="T20" i="1"/>
  <c r="U20" i="1" s="1"/>
  <c r="T22" i="1"/>
  <c r="U22" i="1" s="1"/>
  <c r="T11" i="1"/>
  <c r="U11" i="1" s="1"/>
  <c r="T10" i="1"/>
  <c r="U10" i="1" s="1"/>
  <c r="T12" i="1"/>
  <c r="U12" i="1" s="1"/>
  <c r="F7" i="4" l="1"/>
  <c r="E10" i="4"/>
  <c r="F10" i="4" s="1"/>
  <c r="C10" i="4"/>
  <c r="D10" i="4" s="1"/>
  <c r="D8" i="4"/>
  <c r="T8" i="1"/>
  <c r="U8" i="1" s="1"/>
  <c r="T7" i="1" l="1"/>
  <c r="U7" i="1" s="1"/>
  <c r="T18" i="1"/>
  <c r="U18" i="1" s="1"/>
  <c r="T16" i="1"/>
  <c r="U16" i="1" s="1"/>
  <c r="T19" i="1"/>
  <c r="U19" i="1" s="1"/>
  <c r="T23" i="1"/>
  <c r="U23" i="1" s="1"/>
  <c r="T25" i="1"/>
  <c r="U25" i="1" s="1"/>
  <c r="T15" i="1"/>
  <c r="U15" i="1" s="1"/>
  <c r="T26" i="1"/>
  <c r="U26" i="1" s="1"/>
</calcChain>
</file>

<file path=xl/sharedStrings.xml><?xml version="1.0" encoding="utf-8"?>
<sst xmlns="http://schemas.openxmlformats.org/spreadsheetml/2006/main" count="817" uniqueCount="205">
  <si>
    <t>Vaikutusalue</t>
  </si>
  <si>
    <t>Hallintakeino</t>
  </si>
  <si>
    <t>Käsitelty pvm</t>
  </si>
  <si>
    <t>Strateginen tavoite</t>
  </si>
  <si>
    <t>Jatkuva toiminta - taloudellinen menetys</t>
  </si>
  <si>
    <t>Jatkuva toiminta - asiakastyytyväisyys</t>
  </si>
  <si>
    <t>Henkilöstötyytyväisyys</t>
  </si>
  <si>
    <t>Vaatimustenmukaisuus - asiakassopimus</t>
  </si>
  <si>
    <t>*** valitse listalta ***</t>
  </si>
  <si>
    <t>Jatkuva toiminta - maineen menetys</t>
  </si>
  <si>
    <t>Vaatimustenmukaisuus - muut vaatimukset</t>
  </si>
  <si>
    <t>Merkittävä</t>
  </si>
  <si>
    <t>Toistaiseksi ei ole tehty mitään</t>
  </si>
  <si>
    <t>Uhka on tunnistettu</t>
  </si>
  <si>
    <t>Uhka on tunnistettu ja otettu hallintaan</t>
  </si>
  <si>
    <t>(A)ccountable</t>
  </si>
  <si>
    <t>(R)esponsible</t>
  </si>
  <si>
    <t>Kuka?</t>
  </si>
  <si>
    <t>Uhkan aiheuttaja</t>
  </si>
  <si>
    <t>Organisaation oma toiminta</t>
  </si>
  <si>
    <t>Alihankintaverkosto</t>
  </si>
  <si>
    <t>Asiakasvaatimukset</t>
  </si>
  <si>
    <t>Muut vaatimukset</t>
  </si>
  <si>
    <t>Standardi</t>
  </si>
  <si>
    <t>Luonnonilmiö</t>
  </si>
  <si>
    <t>ICT-palvelutuontanto - oma</t>
  </si>
  <si>
    <t>Lainsäädäntö, normit</t>
  </si>
  <si>
    <t>Sopimus</t>
  </si>
  <si>
    <t>Kyberturvallisuus</t>
  </si>
  <si>
    <t>Organisaation oma vaatimustenmukaisuus</t>
  </si>
  <si>
    <t>Tietoturvallisuus (L - E - S)</t>
  </si>
  <si>
    <t>Markkinat tai markkinatilanne</t>
  </si>
  <si>
    <t>ICT-palvelutuontanto - toimittaja | alihankkija</t>
  </si>
  <si>
    <t>Tietosuoja</t>
  </si>
  <si>
    <t>Jatkuva toiminta - kustannustehokkuus</t>
  </si>
  <si>
    <t>Jatkuva toiminta - kehittäminen</t>
  </si>
  <si>
    <t>Sisäinen vai ulkoinen?</t>
  </si>
  <si>
    <t>Ulkoinen</t>
  </si>
  <si>
    <t>Enemmän ulkoinen, osin sisäinen</t>
  </si>
  <si>
    <t>Enemmän sisäinen, osin ulkoinen</t>
  </si>
  <si>
    <t>Sisäinen ja ulkoinen</t>
  </si>
  <si>
    <t>Uhka on hallinnassa - poistetaan</t>
  </si>
  <si>
    <t xml:space="preserve">Rahoitus </t>
  </si>
  <si>
    <t>Asiakkaan toiminta</t>
  </si>
  <si>
    <t>Toimittajan toiminta</t>
  </si>
  <si>
    <t>Hankinta tai kilpailutus</t>
  </si>
  <si>
    <t>Sisäinen tarkastus</t>
  </si>
  <si>
    <t>Auditointi tai muu ulkoinen tarkastus</t>
  </si>
  <si>
    <t>Henkilöstöhallinto</t>
  </si>
  <si>
    <t>Henkilöstö - oma organisaatio</t>
  </si>
  <si>
    <t>Taloushallinto</t>
  </si>
  <si>
    <t>Johto tai johtaminen</t>
  </si>
  <si>
    <t>Projekti tai hanke</t>
  </si>
  <si>
    <t xml:space="preserve">Sisäinen </t>
  </si>
  <si>
    <t>Lisätietoja</t>
  </si>
  <si>
    <t>Kuvaus siitä, mikä uhan aiheuttaja on</t>
  </si>
  <si>
    <t>Tätä Excel-taulukko voi ja saa vapaasti muokata.</t>
  </si>
  <si>
    <t>Julkaisuhistoria:</t>
  </si>
  <si>
    <t>Sietämätön</t>
  </si>
  <si>
    <t>Keskinkertainen</t>
  </si>
  <si>
    <t>Vähäinen tai merkityksetön</t>
  </si>
  <si>
    <t>Todennäköinen</t>
  </si>
  <si>
    <t>Kohtalainen</t>
  </si>
  <si>
    <t>Harvinainen tai epätodennäköinen</t>
  </si>
  <si>
    <t>Riskiluokitus - arvo</t>
  </si>
  <si>
    <t>Riskiluokitus - arvio</t>
  </si>
  <si>
    <t>Vaatimustenmukaisuus - lakisääteisyys tai muut säädökset</t>
  </si>
  <si>
    <t>Varma</t>
  </si>
  <si>
    <t>Versio 0.73 Luonnosversio</t>
  </si>
  <si>
    <t>Uhka on tunnistettu ja todennäköisyyttä on pienennetty</t>
  </si>
  <si>
    <t>Arvioi Vaikutus</t>
  </si>
  <si>
    <t>Arvioi Todennäköisyys</t>
  </si>
  <si>
    <t>Tietosuojan tukityökalu - TIKU</t>
  </si>
  <si>
    <t>Nykytilan arviointi</t>
  </si>
  <si>
    <t>4.2 Oikeus saada pääsy tietoihin</t>
  </si>
  <si>
    <t>4.3 Oikeus tietojen oikaisemiseen</t>
  </si>
  <si>
    <t>4.4 Oikeus poistaa tiedot (”oikeus tulla unohdetuksi”)</t>
  </si>
  <si>
    <t>4.5 Oikeus siirtää tiedot järjestelmästä toiseen</t>
  </si>
  <si>
    <t>4.6 Oikeus vastustaa käsittelyä, automaattista päätöksentekoa ja profilointia</t>
  </si>
  <si>
    <t>4.7 Oikeus saada ilmoitus henkilötietojen tietoturvaloukkauksesta</t>
  </si>
  <si>
    <t>5 Rekisterinpitäjän velvollisuudet</t>
  </si>
  <si>
    <t>4.1 Rekisterinpitäjän tiedonantovelvoitteet</t>
  </si>
  <si>
    <t>5.1 Käsittelyn oikeusperusta</t>
  </si>
  <si>
    <t>5.2 Tietosuojan hallinnointi, roolit ja vastuut</t>
  </si>
  <si>
    <t>5.2.1 Tietosuojavastaava</t>
  </si>
  <si>
    <t>Tietosuojavastaavan tehtävänkuva</t>
  </si>
  <si>
    <t>5.2.2 Tietosuojaorganisaatio</t>
  </si>
  <si>
    <t>5.2.3 Vuosikello</t>
  </si>
  <si>
    <t>5.3 Tietosuojariskienhallinta</t>
  </si>
  <si>
    <t>5.3.1 Tietosuojan vaikutustenarvioinnit</t>
  </si>
  <si>
    <t>5.4 Sisäänrakennettu- ja oletusarvoinen tietosuoja</t>
  </si>
  <si>
    <t>5.4.1 Tietosuoja järjestelmä- ja sovelluskehityksessä</t>
  </si>
  <si>
    <t>5.4.2 Tietosuoja hankinnoissa ja projektinhallinnassa</t>
  </si>
  <si>
    <t>5.4.3 Tiedon elinkaaren hallinta</t>
  </si>
  <si>
    <t>5.5 Tietoturvallisuuden toteuttaminen</t>
  </si>
  <si>
    <t>Turva-arkkitehtuuri</t>
  </si>
  <si>
    <t>Tietojärjestelmien hankinta, kehitys ja ylläpito</t>
  </si>
  <si>
    <t>Pääsynhallinta</t>
  </si>
  <si>
    <t>Omaisuuden ja tiedon hallinta</t>
  </si>
  <si>
    <t>Päivitysten ja muutosten hallinta</t>
  </si>
  <si>
    <t>Fyysinen turvallisuus</t>
  </si>
  <si>
    <t>Henkilöstöturvallisuus</t>
  </si>
  <si>
    <t>Toiminnan jatkuvuuden hallinta</t>
  </si>
  <si>
    <t>Tietoturvallisuuden hallinta</t>
  </si>
  <si>
    <t>5.6 Poikkeamien hallinta ja ilmoitusvelvollisuus</t>
  </si>
  <si>
    <t>5.7 Dokumentaatio, politiikat ja ohjeistukset</t>
  </si>
  <si>
    <t>5.8 Rekisterinpitäjän ja käsittelijän väliset sopimukset</t>
  </si>
  <si>
    <t>5.8.1 Sopimusten ja alihankkijoiden hallinta</t>
  </si>
  <si>
    <t>5.9 Rekisterinpitäjän yhteistyövelvoite</t>
  </si>
  <si>
    <t>5.10 Hallinnolliset sakot ja seuraamukset</t>
  </si>
  <si>
    <t>6.1 Johdon osallistuminen ja tarvittavien resurssien varaaminen</t>
  </si>
  <si>
    <t>6.2 Tietosuojan nykytila-analyysi ja kehitystoimenpiteet</t>
  </si>
  <si>
    <t>6.2.1 Henkilötieto- ja sopimusinventaario</t>
  </si>
  <si>
    <t>6.2.2 Riskiarvio</t>
  </si>
  <si>
    <t>6.2.3 Tietosuojavastuut</t>
  </si>
  <si>
    <t>6.2.4 Johdon raportointi</t>
  </si>
  <si>
    <t>6.2.5 Henkilöstön koulutukset ja ohjeet</t>
  </si>
  <si>
    <t>6.2.7 Asetuksen huomioiminen meneillään olevissa järjestelmähankkeissa sekä sovelluskehityksessä</t>
  </si>
  <si>
    <t>6.2.8 Uusien järjestelmähankkeiden osalta hankinnoissa edellytettävät vaatimusmääritykset</t>
  </si>
  <si>
    <t>6.2.11 Huolehdi tietoturvallisuudesta ja toiminnan jatkuvuudesta</t>
  </si>
  <si>
    <t>6.3 Kehittämisprojektin asettaminen</t>
  </si>
  <si>
    <t>4. Rekisteröideyn oikeudet</t>
  </si>
  <si>
    <t>6. Toimenpiteitä</t>
  </si>
  <si>
    <t>Nykytila</t>
  </si>
  <si>
    <t>Tavoitetila</t>
  </si>
  <si>
    <t>Toimenpide</t>
  </si>
  <si>
    <t>Tilanne</t>
  </si>
  <si>
    <t>Vastuutaho (A)</t>
  </si>
  <si>
    <t>Aikataulu</t>
  </si>
  <si>
    <t>UHKA tai RISKI jotka pitää tunnistaa ja ottaa hallintaan</t>
  </si>
  <si>
    <t>Tätä uhka ja riski-osiota voit hyödyntää soveltaen tai voit halutessasi poistaa sen tästä tuki- ja seurantatyökalusta kokonaan</t>
  </si>
  <si>
    <t>Vaatimustenmukaisuus - tietosuoja</t>
  </si>
  <si>
    <t>Tunnistamatta</t>
  </si>
  <si>
    <t>Ymmärretty</t>
  </si>
  <si>
    <t>Työ aloitettu</t>
  </si>
  <si>
    <t>Hyväksytty</t>
  </si>
  <si>
    <t>Vastuutaho (R)</t>
  </si>
  <si>
    <t>Ei koske meitä</t>
  </si>
  <si>
    <t>Vaatimustenmukainen</t>
  </si>
  <si>
    <t>Aloittamatta</t>
  </si>
  <si>
    <t>*** kuvaa ***</t>
  </si>
  <si>
    <t>*** hyväksyy ***</t>
  </si>
  <si>
    <t>mihin mennessä?</t>
  </si>
  <si>
    <t>Jokin muu ratkaisu</t>
  </si>
  <si>
    <t>** toteuttaja ***</t>
  </si>
  <si>
    <t>Vastauskentät ja vaihtoehdot - muokattavissa organisaation tarpeisiin</t>
  </si>
  <si>
    <t>Automaattinen laskentakaava!</t>
  </si>
  <si>
    <t>Raci - toteuttaa</t>
  </si>
  <si>
    <t>rAci - hyväksyy</t>
  </si>
  <si>
    <t>RACI-mallin kohdat R ja A</t>
  </si>
  <si>
    <t>Arvioi vaikutus</t>
  </si>
  <si>
    <t>Arvioi todennäköisyys</t>
  </si>
  <si>
    <t>25% valmiina</t>
  </si>
  <si>
    <t>50% valmiina</t>
  </si>
  <si>
    <t>75% valmiina</t>
  </si>
  <si>
    <t>100% valmiina</t>
  </si>
  <si>
    <t>Valmiusaste</t>
  </si>
  <si>
    <t>Ei tarvetta</t>
  </si>
  <si>
    <t>https://www.vahtiohje.fi/web/guest/vahti-raportti-1/2016</t>
  </si>
  <si>
    <t>Tämä tukityökalu on luonnosversio tukityökaluksi helpottamaan VAHTI-raportti 1/2016</t>
  </si>
  <si>
    <t>EU-tietosuojan kokonaisuudistus</t>
  </si>
  <si>
    <t>esitettyjen havaintojen ja toimenpiteiden toteuttamista</t>
  </si>
  <si>
    <t>ALLA LASKENTAKAAVOJA - piilota sarake</t>
  </si>
  <si>
    <t>VAHTI raportti 1/2016 osa-alue</t>
  </si>
  <si>
    <t>Toimenpiteen tilanne</t>
  </si>
  <si>
    <t>Keskiarvo osa-alueesta:</t>
  </si>
  <si>
    <t>4. Rekisteröidyn oikeudet</t>
  </si>
  <si>
    <t>Arvio</t>
  </si>
  <si>
    <t>Versio 1.0</t>
  </si>
  <si>
    <t>Versio 2.0 sis keskeiset artiklat</t>
  </si>
  <si>
    <t>Keltaisella merkityt solut ovat alueita, joihin ei saa tietoja syöttää - pääosin laskentakaavoja. Emme ole lukinneet tai piilottaneet soluja niiden muokkaamisen mahdollistamiseksi ja taulukon toiminnan ymmärtämiseksi. Voit piilottaa esimerkiksi D- ja H- sekä Q- ja S-sarakkeet saatua sisällön muuten mieleiseksesi.</t>
  </si>
  <si>
    <t>Mikäli teet jotain merkittävä kehitystyötä ja haluat antaa tekemäsi työn muiden käyttöön, lähetä siitä tietoa vahti@vm.fi. Lisätietoa: kimmo.rousku@vm.fi</t>
  </si>
  <si>
    <t>Tietosuojan tukityökalu ("TiKu")</t>
  </si>
  <si>
    <t>Huomaa, tutustu etukäteen raporttiin, koska mm. tukityökalun eri kohtien numerointi pohjautuu</t>
  </si>
  <si>
    <t>raportin numerointiin ja lukuihin.</t>
  </si>
  <si>
    <t>Tietosuojavastaavan nimeäminen ja oikea asema organisaatiossa</t>
  </si>
  <si>
    <t>Riskienarviointiprosessi</t>
  </si>
  <si>
    <t>Toimittajien ja sopimusten hallinta (katso myös kohta 5.8 - tässä esimerkiksi turvallisuussopimuksen osana)</t>
  </si>
  <si>
    <t>Henkilötietojen käsittelyn valvonta ja seuranta</t>
  </si>
  <si>
    <t>6.2.6 Viestintä [ja dokumentaatio - katso 5.7]</t>
  </si>
  <si>
    <t>5.8.2 Tiedonsiirto Euroopan talousalueen ulkopuolelle [sopimukset, käytännöt, valvonta]</t>
  </si>
  <si>
    <t>6.2.7 Asetuksen huomioiminen olemassa olevien sopimusten ja järjestelmien vaatimusmäärittelyiden osalta</t>
  </si>
  <si>
    <t>6.2.10 Tarkista ja päivitä rekisteri/tietosuojaselosteet sekä kehitä ja ylläpidä tietojenluovutusten prosessia</t>
  </si>
  <si>
    <t>6.4 Asetuksen soveltamisohjeiden seuraaminen on vastuutettu</t>
  </si>
  <si>
    <t>Huolehdittava sopimuksella | hallintopäätöksellä</t>
  </si>
  <si>
    <t>(R)esponsible - toteutusvastuullinen</t>
  </si>
  <si>
    <t>(A)ccountable - hyväksymisvastuussa oleva</t>
  </si>
  <si>
    <t>Aikataulu - osa voi olla ns. jatkuvaa työtä ilman yhtä valmistumispvm</t>
  </si>
  <si>
    <t>Hyväksytty | Ei koske meitä</t>
  </si>
  <si>
    <t>Huolehditaan ohjeistuksella</t>
  </si>
  <si>
    <t>Huolehditaan koulutuksella</t>
  </si>
  <si>
    <t>Huolehditaan ohjeistuksella ja koulutuksella</t>
  </si>
  <si>
    <t>Kokonaisuus</t>
  </si>
  <si>
    <t xml:space="preserve">Toimenpiteiden </t>
  </si>
  <si>
    <t>eteneminen</t>
  </si>
  <si>
    <t>ver 1.00 - 4.10.2016</t>
  </si>
  <si>
    <t>ver 1.00 - 4.10.2016 Kimmo Rousku | VAHTI</t>
  </si>
  <si>
    <t>Vimeinen luonnosversio                                                                                                                                       28.9.2016</t>
  </si>
  <si>
    <t>Raportointia tarkistettu                                                                                                                                           x.11.2016</t>
  </si>
  <si>
    <t>Sisältää keskeiset artiklat                                                                                                                                       x.x.2017</t>
  </si>
  <si>
    <t>Versio 1.2</t>
  </si>
  <si>
    <t>Julkaisuversio                                                                                                                                                              4.10.2016</t>
  </si>
  <si>
    <t>Tehtävä | toimenpide | raportissa kuvattu osa-alue, joka organisaation on käytävä läpi [riittävä ymmärrys | osaaminen]</t>
  </si>
  <si>
    <r>
      <t>Musta joutsen - kukaan ei voinut tätä</t>
    </r>
    <r>
      <rPr>
        <sz val="11"/>
        <color theme="1"/>
        <rFont val="Calibri"/>
        <family val="2"/>
        <scheme val="minor"/>
      </rPr>
      <t xml:space="preserve"> aavistaa</t>
    </r>
  </si>
  <si>
    <r>
      <t>Uhka on tunnistettu ja vakav</t>
    </r>
    <r>
      <rPr>
        <sz val="11"/>
        <color theme="1"/>
        <rFont val="Calibri"/>
        <family val="2"/>
        <scheme val="minor"/>
      </rPr>
      <t>uutta on pienennetty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</si>
</sst>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0" fillId="0" borderId="0" xfId="0" applyAlignment="1">
      <alignment wrapText="1"/>
    </xf>
    <xf numFmtId="0" fontId="0" fillId="0" borderId="0" xfId="0" quotePrefix="1" applyAlignment="1">
      <alignment wrapText="1"/>
    </xf>
    <xf numFmtId="0" fontId="1" fillId="3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3" borderId="1" xfId="0" applyFill="1" applyBorder="1" applyAlignment="1">
      <alignment wrapText="1"/>
    </xf>
    <xf numFmtId="14" fontId="0" fillId="0" borderId="1" xfId="0" applyNumberFormat="1" applyBorder="1" applyAlignment="1">
      <alignment wrapText="1"/>
    </xf>
    <xf numFmtId="0" fontId="1" fillId="5" borderId="0" xfId="0" applyFont="1" applyFill="1" applyAlignment="1">
      <alignment horizontal="left" vertical="top" wrapText="1"/>
    </xf>
    <xf numFmtId="0" fontId="1" fillId="5" borderId="0" xfId="0" applyFont="1" applyFill="1" applyAlignment="1">
      <alignment wrapText="1"/>
    </xf>
    <xf numFmtId="0" fontId="0" fillId="2" borderId="0" xfId="0" applyFill="1" applyBorder="1" applyAlignment="1">
      <alignment wrapText="1"/>
    </xf>
    <xf numFmtId="0" fontId="0" fillId="0" borderId="0" xfId="0" applyAlignment="1">
      <alignment horizontal="left" vertical="top" wrapText="1" indent="3"/>
    </xf>
    <xf numFmtId="0" fontId="1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2" fillId="5" borderId="0" xfId="0" applyFont="1" applyFill="1" applyAlignment="1">
      <alignment horizontal="left" vertical="top" wrapText="1"/>
    </xf>
    <xf numFmtId="0" fontId="0" fillId="0" borderId="0" xfId="0" applyFont="1" applyAlignment="1">
      <alignment wrapText="1"/>
    </xf>
    <xf numFmtId="0" fontId="2" fillId="3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43" fontId="8" fillId="2" borderId="0" xfId="1" applyFont="1" applyFill="1" applyAlignment="1">
      <alignment wrapText="1"/>
    </xf>
    <xf numFmtId="2" fontId="0" fillId="2" borderId="0" xfId="0" applyNumberFormat="1" applyFill="1" applyAlignment="1">
      <alignment wrapText="1"/>
    </xf>
    <xf numFmtId="2" fontId="1" fillId="2" borderId="0" xfId="0" applyNumberFormat="1" applyFont="1" applyFill="1" applyAlignment="1">
      <alignment wrapText="1"/>
    </xf>
    <xf numFmtId="2" fontId="0" fillId="0" borderId="1" xfId="0" applyNumberFormat="1" applyBorder="1"/>
    <xf numFmtId="2" fontId="1" fillId="3" borderId="0" xfId="0" applyNumberFormat="1" applyFont="1" applyFill="1" applyAlignment="1">
      <alignment wrapText="1"/>
    </xf>
    <xf numFmtId="0" fontId="0" fillId="3" borderId="0" xfId="0" applyFill="1" applyAlignment="1">
      <alignment wrapText="1"/>
    </xf>
    <xf numFmtId="0" fontId="2" fillId="2" borderId="0" xfId="0" applyFont="1" applyFill="1" applyAlignment="1"/>
    <xf numFmtId="0" fontId="9" fillId="0" borderId="0" xfId="0" applyFont="1" applyAlignment="1"/>
    <xf numFmtId="0" fontId="1" fillId="2" borderId="0" xfId="0" applyFont="1" applyFill="1"/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horizontal="left"/>
    </xf>
    <xf numFmtId="14" fontId="0" fillId="4" borderId="1" xfId="0" applyNumberFormat="1" applyFill="1" applyBorder="1" applyAlignment="1">
      <alignment horizontal="left"/>
    </xf>
    <xf numFmtId="0" fontId="0" fillId="4" borderId="1" xfId="0" applyFill="1" applyBorder="1"/>
  </cellXfs>
  <cellStyles count="2">
    <cellStyle name="Normaali" xfId="0" builtinId="0"/>
    <cellStyle name="Pilkku" xfId="1" builtinId="3"/>
  </cellStyles>
  <dxfs count="0"/>
  <tableStyles count="0" defaultTableStyle="TableStyleMedium2" defaultPivotStyle="PivotStyleLight16"/>
  <colors>
    <mruColors>
      <color rgb="FFFF99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ahtiohje.fi/image/image_gallery?uuid=c58c3efe-a47b-4350-bf0f-a6b5b032d596&amp;groupId=10229&amp;t=146529220287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5953125</xdr:colOff>
      <xdr:row>0</xdr:row>
      <xdr:rowOff>9524</xdr:rowOff>
    </xdr:from>
    <xdr:to>
      <xdr:col>5</xdr:col>
      <xdr:colOff>276225</xdr:colOff>
      <xdr:row>20</xdr:row>
      <xdr:rowOff>59871</xdr:rowOff>
    </xdr:to>
    <xdr:pic>
      <xdr:nvPicPr>
        <xdr:cNvPr id="2" name="Kuva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43625" y="9524"/>
          <a:ext cx="3457575" cy="47747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1"/>
  <sheetViews>
    <sheetView showGridLines="0" workbookViewId="0">
      <selection activeCell="B5" sqref="B5"/>
    </sheetView>
  </sheetViews>
  <sheetFormatPr defaultRowHeight="15" x14ac:dyDescent="0.25"/>
  <cols>
    <col min="1" max="1" width="2.85546875" customWidth="1"/>
    <col min="2" max="2" width="89.5703125" customWidth="1"/>
    <col min="3" max="3" width="29.140625" bestFit="1" customWidth="1"/>
  </cols>
  <sheetData>
    <row r="2" spans="2:2" ht="26.25" x14ac:dyDescent="0.4">
      <c r="B2" s="10" t="s">
        <v>172</v>
      </c>
    </row>
    <row r="3" spans="2:2" ht="15.75" x14ac:dyDescent="0.25">
      <c r="B3" s="9" t="s">
        <v>196</v>
      </c>
    </row>
    <row r="4" spans="2:2" x14ac:dyDescent="0.25">
      <c r="B4" s="6"/>
    </row>
    <row r="5" spans="2:2" x14ac:dyDescent="0.25">
      <c r="B5" s="6"/>
    </row>
    <row r="6" spans="2:2" x14ac:dyDescent="0.25">
      <c r="B6" s="6" t="s">
        <v>159</v>
      </c>
    </row>
    <row r="7" spans="2:2" x14ac:dyDescent="0.25">
      <c r="B7" s="6" t="s">
        <v>160</v>
      </c>
    </row>
    <row r="8" spans="2:2" x14ac:dyDescent="0.25">
      <c r="B8" s="6" t="s">
        <v>158</v>
      </c>
    </row>
    <row r="9" spans="2:2" x14ac:dyDescent="0.25">
      <c r="B9" s="27" t="s">
        <v>161</v>
      </c>
    </row>
    <row r="10" spans="2:2" x14ac:dyDescent="0.25">
      <c r="B10" s="7"/>
    </row>
    <row r="11" spans="2:2" x14ac:dyDescent="0.25">
      <c r="B11" s="14" t="s">
        <v>173</v>
      </c>
    </row>
    <row r="12" spans="2:2" x14ac:dyDescent="0.25">
      <c r="B12" s="14" t="s">
        <v>174</v>
      </c>
    </row>
    <row r="13" spans="2:2" x14ac:dyDescent="0.25">
      <c r="B13" s="7"/>
    </row>
    <row r="14" spans="2:2" x14ac:dyDescent="0.25">
      <c r="B14" s="7"/>
    </row>
    <row r="15" spans="2:2" x14ac:dyDescent="0.25">
      <c r="B15" s="6"/>
    </row>
    <row r="16" spans="2:2" ht="60" x14ac:dyDescent="0.25">
      <c r="B16" s="8" t="s">
        <v>170</v>
      </c>
    </row>
    <row r="17" spans="2:3" x14ac:dyDescent="0.25">
      <c r="B17" s="6"/>
    </row>
    <row r="18" spans="2:3" x14ac:dyDescent="0.25">
      <c r="B18" s="6"/>
    </row>
    <row r="19" spans="2:3" x14ac:dyDescent="0.25">
      <c r="B19" s="6" t="s">
        <v>56</v>
      </c>
    </row>
    <row r="20" spans="2:3" ht="30" x14ac:dyDescent="0.25">
      <c r="B20" s="6" t="s">
        <v>171</v>
      </c>
      <c r="C20" s="11"/>
    </row>
    <row r="21" spans="2:3" x14ac:dyDescent="0.25">
      <c r="B21" s="6"/>
    </row>
    <row r="22" spans="2:3" x14ac:dyDescent="0.25">
      <c r="B22" s="1" t="s">
        <v>57</v>
      </c>
    </row>
    <row r="23" spans="2:3" x14ac:dyDescent="0.25">
      <c r="B23" s="5" t="s">
        <v>197</v>
      </c>
      <c r="C23" s="3" t="s">
        <v>68</v>
      </c>
    </row>
    <row r="24" spans="2:3" x14ac:dyDescent="0.25">
      <c r="B24" s="42" t="s">
        <v>201</v>
      </c>
      <c r="C24" s="43" t="s">
        <v>168</v>
      </c>
    </row>
    <row r="25" spans="2:3" x14ac:dyDescent="0.25">
      <c r="B25" s="3" t="s">
        <v>198</v>
      </c>
      <c r="C25" t="s">
        <v>200</v>
      </c>
    </row>
    <row r="26" spans="2:3" x14ac:dyDescent="0.25">
      <c r="B26" s="41" t="s">
        <v>199</v>
      </c>
      <c r="C26" s="3" t="s">
        <v>169</v>
      </c>
    </row>
    <row r="27" spans="2:3" x14ac:dyDescent="0.25">
      <c r="B27" s="3"/>
      <c r="C27" s="3"/>
    </row>
    <row r="28" spans="2:3" x14ac:dyDescent="0.25">
      <c r="B28" s="3"/>
      <c r="C28" s="3"/>
    </row>
    <row r="29" spans="2:3" x14ac:dyDescent="0.25">
      <c r="B29" s="3"/>
      <c r="C29" s="3"/>
    </row>
    <row r="30" spans="2:3" x14ac:dyDescent="0.25">
      <c r="B30" s="3"/>
      <c r="C30" s="3"/>
    </row>
    <row r="31" spans="2:3" x14ac:dyDescent="0.25">
      <c r="B31" s="3"/>
      <c r="C31" s="3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5"/>
  <sheetViews>
    <sheetView showGridLines="0" tabSelected="1" zoomScaleNormal="100" workbookViewId="0">
      <selection activeCell="A5" sqref="A5"/>
    </sheetView>
  </sheetViews>
  <sheetFormatPr defaultRowHeight="15" x14ac:dyDescent="0.25"/>
  <cols>
    <col min="1" max="1" width="35.85546875" style="6" customWidth="1"/>
    <col min="2" max="2" width="110.42578125" style="6" customWidth="1"/>
    <col min="3" max="3" width="25.7109375" style="6" bestFit="1" customWidth="1"/>
    <col min="4" max="4" width="23.5703125" style="6" customWidth="1"/>
    <col min="5" max="5" width="45.7109375" style="6" bestFit="1" customWidth="1"/>
    <col min="6" max="6" width="20" style="6" customWidth="1"/>
    <col min="7" max="7" width="23.5703125" style="6" bestFit="1" customWidth="1"/>
    <col min="8" max="8" width="23.5703125" style="6" customWidth="1"/>
    <col min="9" max="9" width="20.7109375" style="6" customWidth="1"/>
    <col min="10" max="10" width="20.28515625" style="6" customWidth="1"/>
    <col min="11" max="11" width="19.140625" style="6" bestFit="1" customWidth="1"/>
    <col min="12" max="12" width="46.5703125" style="6" bestFit="1" customWidth="1"/>
    <col min="13" max="13" width="52.28515625" style="6" bestFit="1" customWidth="1"/>
    <col min="14" max="14" width="41.7109375" style="6" customWidth="1"/>
    <col min="15" max="15" width="52.42578125" style="6" bestFit="1" customWidth="1"/>
    <col min="16" max="16" width="34.5703125" style="6" bestFit="1" customWidth="1"/>
    <col min="17" max="20" width="34.5703125" style="6" customWidth="1"/>
    <col min="21" max="21" width="70" style="6" bestFit="1" customWidth="1"/>
    <col min="22" max="22" width="50.5703125" style="6" bestFit="1" customWidth="1"/>
    <col min="23" max="23" width="19.42578125" style="6" customWidth="1"/>
    <col min="24" max="24" width="21.28515625" style="6" customWidth="1"/>
    <col min="25" max="25" width="11.7109375" style="6" bestFit="1" customWidth="1"/>
    <col min="26" max="26" width="21.5703125" style="6" customWidth="1"/>
    <col min="27" max="16384" width="9.140625" style="6"/>
  </cols>
  <sheetData>
    <row r="1" spans="1:26" ht="23.25" x14ac:dyDescent="0.35">
      <c r="A1" s="37" t="s">
        <v>72</v>
      </c>
    </row>
    <row r="2" spans="1:26" x14ac:dyDescent="0.25">
      <c r="A2" s="14" t="s">
        <v>195</v>
      </c>
    </row>
    <row r="3" spans="1:26" x14ac:dyDescent="0.25">
      <c r="I3" s="36" t="s">
        <v>149</v>
      </c>
      <c r="J3" s="15"/>
      <c r="L3" s="36" t="s">
        <v>130</v>
      </c>
      <c r="M3" s="16"/>
      <c r="N3" s="16"/>
      <c r="W3" s="36" t="s">
        <v>149</v>
      </c>
      <c r="X3" s="15"/>
    </row>
    <row r="4" spans="1:26" x14ac:dyDescent="0.25">
      <c r="A4" s="8" t="s">
        <v>163</v>
      </c>
      <c r="B4" s="8"/>
      <c r="C4" s="8"/>
      <c r="D4" s="8"/>
      <c r="E4" s="8"/>
      <c r="F4" s="8"/>
      <c r="G4" s="8"/>
      <c r="H4" s="8"/>
      <c r="I4" s="8" t="s">
        <v>147</v>
      </c>
      <c r="J4" s="8" t="s">
        <v>148</v>
      </c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 t="s">
        <v>147</v>
      </c>
      <c r="X4" s="8" t="s">
        <v>148</v>
      </c>
      <c r="Y4" s="8"/>
      <c r="Z4" s="8"/>
    </row>
    <row r="5" spans="1:26" ht="60" x14ac:dyDescent="0.25">
      <c r="A5" s="8"/>
      <c r="B5" s="8" t="s">
        <v>202</v>
      </c>
      <c r="C5" s="8" t="s">
        <v>73</v>
      </c>
      <c r="D5" s="28" t="s">
        <v>162</v>
      </c>
      <c r="E5" s="8" t="s">
        <v>124</v>
      </c>
      <c r="F5" s="8" t="s">
        <v>125</v>
      </c>
      <c r="G5" s="8" t="s">
        <v>164</v>
      </c>
      <c r="H5" s="28" t="s">
        <v>162</v>
      </c>
      <c r="I5" s="8" t="s">
        <v>185</v>
      </c>
      <c r="J5" s="8" t="s">
        <v>186</v>
      </c>
      <c r="K5" s="8" t="s">
        <v>187</v>
      </c>
      <c r="L5" s="8" t="s">
        <v>129</v>
      </c>
      <c r="M5" s="8" t="s">
        <v>18</v>
      </c>
      <c r="N5" s="8" t="s">
        <v>36</v>
      </c>
      <c r="O5" s="8" t="s">
        <v>0</v>
      </c>
      <c r="P5" s="8" t="s">
        <v>150</v>
      </c>
      <c r="Q5" s="28" t="s">
        <v>162</v>
      </c>
      <c r="R5" s="8" t="s">
        <v>151</v>
      </c>
      <c r="S5" s="28" t="s">
        <v>162</v>
      </c>
      <c r="T5" s="8" t="s">
        <v>64</v>
      </c>
      <c r="U5" s="8" t="s">
        <v>65</v>
      </c>
      <c r="V5" s="8" t="s">
        <v>1</v>
      </c>
      <c r="W5" s="8" t="s">
        <v>185</v>
      </c>
      <c r="X5" s="8" t="s">
        <v>186</v>
      </c>
      <c r="Y5" s="8" t="s">
        <v>2</v>
      </c>
      <c r="Z5" s="8" t="s">
        <v>54</v>
      </c>
    </row>
    <row r="6" spans="1:26" x14ac:dyDescent="0.25">
      <c r="A6" s="24" t="s">
        <v>166</v>
      </c>
      <c r="B6" s="29" t="s">
        <v>165</v>
      </c>
      <c r="C6" s="34">
        <f>AVERAGE(D7:D13)</f>
        <v>-1</v>
      </c>
      <c r="D6" s="30"/>
      <c r="E6" s="16"/>
      <c r="F6" s="16"/>
      <c r="G6" s="34">
        <f>AVERAGE(H7:H13)</f>
        <v>-1</v>
      </c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x14ac:dyDescent="0.25">
      <c r="A7" s="12"/>
      <c r="B7" s="12" t="s">
        <v>81</v>
      </c>
      <c r="C7" s="6" t="s">
        <v>8</v>
      </c>
      <c r="D7" s="35">
        <f t="shared" ref="D7:D13" si="0">IF(C7="Tunnistamatta",0,IF(C7="Ymmärretty",0.25,IF(C7="Työ aloitettu",0.5,IF(C7="25% valmiina",1.25,IF(C7="50% valmiina",1.5,IF(C7="75% valmiina",1.75,IF(C7="100% valmiina",2,IF(C7="Hyväksytty | Ei koske meitä",2.5,-1))))))))</f>
        <v>-1</v>
      </c>
      <c r="E7" s="6" t="s">
        <v>8</v>
      </c>
      <c r="F7" s="6" t="str">
        <f t="shared" ref="F7:F13" si="1">$F$68</f>
        <v>*** kuvaa ***</v>
      </c>
      <c r="G7" s="6" t="s">
        <v>8</v>
      </c>
      <c r="H7" s="35">
        <f>IF(G7="Aloittamatta",0,IF(G7="Ei tarvetta",2.5,IF(G7="Työ aloitettu",0.25,IF(G7="25% valmiina",1.25,IF(G7="50% valmiina",1.5,IF(G7="75% valmiina",1.75,IF(G7="100% valmiina",2,IF(G7="Hyväksytty",2.5,-1))))))))</f>
        <v>-1</v>
      </c>
      <c r="I7" s="6" t="str">
        <f t="shared" ref="I7:I13" si="2">$I$68</f>
        <v>** toteuttaja ***</v>
      </c>
      <c r="J7" s="6" t="str">
        <f t="shared" ref="J7:J13" si="3">$J$68</f>
        <v>*** hyväksyy ***</v>
      </c>
      <c r="K7" s="6" t="str">
        <f t="shared" ref="K7:K13" si="4">$K$68</f>
        <v>mihin mennessä?</v>
      </c>
      <c r="L7" s="4"/>
      <c r="M7" s="4" t="s">
        <v>8</v>
      </c>
      <c r="N7" s="4" t="s">
        <v>8</v>
      </c>
      <c r="O7" s="4" t="s">
        <v>8</v>
      </c>
      <c r="P7" s="4" t="s">
        <v>8</v>
      </c>
      <c r="Q7" s="18" t="str">
        <f>IF(P7="Sietämätön",5,IF(P7="Merkittävä",4,IF(P7="Keskinkertainen",3,IF(P7="Vähäinen tai merkityksetön",1.5,"Valitse Arvioi vaikutus!"))))</f>
        <v>Valitse Arvioi vaikutus!</v>
      </c>
      <c r="R7" s="4" t="s">
        <v>8</v>
      </c>
      <c r="S7" s="18" t="str">
        <f>IF(R7="Varma",5,IF(R7="Todennäköinen",4,IF(R7="Kohtalainen",3,IF(R7="Harvinainen tai epätodennäköinen",1.5,"Valitse Arvioi todennäköisyys!"))))</f>
        <v>Valitse Arvioi todennäköisyys!</v>
      </c>
      <c r="T7" s="18" t="e">
        <f t="shared" ref="T7:T26" si="5">Q7*S7</f>
        <v>#VALUE!</v>
      </c>
      <c r="U7" s="18" t="e">
        <f>IF(T7=25,"Kriittinen  -vaatii välittömiä toimenpiteitä",IF(T7=20,"Erittäin suuri - vaikutusta vähennettävä pikaisesti",IF(T7=16,"Suuri - otettava hallintaan",IF(T7=15,"Suuri - jos todennäköisyys on Varma, harkitse toimenpiteitä",IF(T7=12,"Keskisuuri  - ota hallintaan","Ei edellytä - toimenpiteitä - seuraa uhkan vaikutuksen tai todennälöisyyden kehittymistä")))))</f>
        <v>#VALUE!</v>
      </c>
      <c r="V7" s="4" t="s">
        <v>8</v>
      </c>
      <c r="W7" s="4" t="s">
        <v>17</v>
      </c>
      <c r="X7" s="4" t="s">
        <v>17</v>
      </c>
      <c r="Y7" s="19"/>
      <c r="Z7" s="4"/>
    </row>
    <row r="8" spans="1:26" x14ac:dyDescent="0.25">
      <c r="A8" s="12"/>
      <c r="B8" s="12" t="s">
        <v>74</v>
      </c>
      <c r="C8" s="6" t="s">
        <v>8</v>
      </c>
      <c r="D8" s="35">
        <f t="shared" si="0"/>
        <v>-1</v>
      </c>
      <c r="E8" s="6" t="s">
        <v>8</v>
      </c>
      <c r="F8" s="6" t="str">
        <f t="shared" si="1"/>
        <v>*** kuvaa ***</v>
      </c>
      <c r="G8" s="6" t="s">
        <v>8</v>
      </c>
      <c r="H8" s="35">
        <f t="shared" ref="H8:H13" si="6">IF(G8="Aloittamatta",0,IF(G8="Ei tarvetta",2.5,IF(G8="Työ aloitettu",0.25,IF(G8="25% valmiina",1.25,IF(G8="50% valmiina",1.5,IF(G8="75% valmiina",1.75,IF(G8="100% valmiina",2,IF(G8="Hyväksytty",2.5,-1))))))))</f>
        <v>-1</v>
      </c>
      <c r="I8" s="6" t="str">
        <f t="shared" si="2"/>
        <v>** toteuttaja ***</v>
      </c>
      <c r="J8" s="6" t="str">
        <f t="shared" si="3"/>
        <v>*** hyväksyy ***</v>
      </c>
      <c r="K8" s="6" t="str">
        <f t="shared" si="4"/>
        <v>mihin mennessä?</v>
      </c>
      <c r="L8" s="4"/>
      <c r="M8" s="4" t="s">
        <v>8</v>
      </c>
      <c r="N8" s="4" t="s">
        <v>8</v>
      </c>
      <c r="O8" s="4" t="s">
        <v>8</v>
      </c>
      <c r="P8" s="4" t="s">
        <v>8</v>
      </c>
      <c r="Q8" s="18" t="str">
        <f t="shared" ref="Q8:Q47" si="7">IF(P8="Sietämätön",5,IF(P8="Merkittävä",4,IF(P8="Keskinkertainen",3,IF(P8="Vähäinen tai merkityksetön",1.5,"Valitse Arvioi vaikutus!"))))</f>
        <v>Valitse Arvioi vaikutus!</v>
      </c>
      <c r="R8" s="4" t="s">
        <v>8</v>
      </c>
      <c r="S8" s="18" t="str">
        <f t="shared" ref="S8:S13" si="8">IF(R8="Varma",5,IF(R8="Todennäköinen",4,IF(R8="Kohtalainen",3,IF(R8="Harvinainen tai epätodennäköinen",1.5,"Valitse Arvioi todennäköisyys!"))))</f>
        <v>Valitse Arvioi todennäköisyys!</v>
      </c>
      <c r="T8" s="18" t="e">
        <f t="shared" si="5"/>
        <v>#VALUE!</v>
      </c>
      <c r="U8" s="18" t="e">
        <f t="shared" ref="U8:U13" si="9">IF(T8=25,"Kriittinen  -vaatii välittömiä toimenpiteitä",IF(T8=20,"Erittäin suuri - vaikutusta vähennettävä pikaisesti",IF(T8=16,"Suuri - otettava hallintaan",IF(T8=15,"Suuri - jos todennäköisyys on Varma, harkitse toimenpiteitä",IF(T8=12,"Keskisuuri  - ota hallintaan","Ei edellytä - toimenpiteitä - seuraa uhkan vaikutuksen tai todennälöisyyden kehittymistä")))))</f>
        <v>#VALUE!</v>
      </c>
      <c r="V8" s="4" t="s">
        <v>8</v>
      </c>
      <c r="W8" s="4" t="s">
        <v>17</v>
      </c>
      <c r="X8" s="4" t="s">
        <v>17</v>
      </c>
      <c r="Y8" s="19"/>
      <c r="Z8" s="4"/>
    </row>
    <row r="9" spans="1:26" x14ac:dyDescent="0.25">
      <c r="A9" s="12"/>
      <c r="B9" s="12" t="s">
        <v>75</v>
      </c>
      <c r="C9" s="6" t="s">
        <v>8</v>
      </c>
      <c r="D9" s="35">
        <f t="shared" si="0"/>
        <v>-1</v>
      </c>
      <c r="E9" s="6" t="s">
        <v>8</v>
      </c>
      <c r="F9" s="6" t="str">
        <f t="shared" si="1"/>
        <v>*** kuvaa ***</v>
      </c>
      <c r="G9" s="6" t="s">
        <v>8</v>
      </c>
      <c r="H9" s="35">
        <f t="shared" si="6"/>
        <v>-1</v>
      </c>
      <c r="I9" s="6" t="str">
        <f t="shared" si="2"/>
        <v>** toteuttaja ***</v>
      </c>
      <c r="J9" s="6" t="str">
        <f t="shared" si="3"/>
        <v>*** hyväksyy ***</v>
      </c>
      <c r="K9" s="6" t="str">
        <f t="shared" si="4"/>
        <v>mihin mennessä?</v>
      </c>
      <c r="L9" s="4"/>
      <c r="M9" s="4" t="s">
        <v>8</v>
      </c>
      <c r="N9" s="4" t="s">
        <v>8</v>
      </c>
      <c r="O9" s="4" t="s">
        <v>8</v>
      </c>
      <c r="P9" s="4" t="s">
        <v>8</v>
      </c>
      <c r="Q9" s="18" t="str">
        <f t="shared" si="7"/>
        <v>Valitse Arvioi vaikutus!</v>
      </c>
      <c r="R9" s="4" t="s">
        <v>8</v>
      </c>
      <c r="S9" s="18" t="str">
        <f t="shared" si="8"/>
        <v>Valitse Arvioi todennäköisyys!</v>
      </c>
      <c r="T9" s="18" t="e">
        <f t="shared" ref="T9:T13" si="10">Q9*S9</f>
        <v>#VALUE!</v>
      </c>
      <c r="U9" s="18" t="e">
        <f t="shared" si="9"/>
        <v>#VALUE!</v>
      </c>
      <c r="V9" s="4" t="s">
        <v>8</v>
      </c>
      <c r="W9" s="4" t="s">
        <v>17</v>
      </c>
      <c r="X9" s="4" t="s">
        <v>17</v>
      </c>
      <c r="Y9" s="19"/>
      <c r="Z9" s="4"/>
    </row>
    <row r="10" spans="1:26" x14ac:dyDescent="0.25">
      <c r="A10" s="12"/>
      <c r="B10" s="12" t="s">
        <v>76</v>
      </c>
      <c r="C10" s="6" t="s">
        <v>8</v>
      </c>
      <c r="D10" s="35">
        <f t="shared" si="0"/>
        <v>-1</v>
      </c>
      <c r="E10" s="6" t="s">
        <v>8</v>
      </c>
      <c r="F10" s="6" t="str">
        <f t="shared" si="1"/>
        <v>*** kuvaa ***</v>
      </c>
      <c r="G10" s="6" t="s">
        <v>8</v>
      </c>
      <c r="H10" s="35">
        <f t="shared" si="6"/>
        <v>-1</v>
      </c>
      <c r="I10" s="6" t="str">
        <f t="shared" si="2"/>
        <v>** toteuttaja ***</v>
      </c>
      <c r="J10" s="6" t="str">
        <f t="shared" si="3"/>
        <v>*** hyväksyy ***</v>
      </c>
      <c r="K10" s="6" t="str">
        <f t="shared" si="4"/>
        <v>mihin mennessä?</v>
      </c>
      <c r="L10" s="4"/>
      <c r="M10" s="4" t="s">
        <v>8</v>
      </c>
      <c r="N10" s="4" t="s">
        <v>8</v>
      </c>
      <c r="O10" s="4" t="s">
        <v>8</v>
      </c>
      <c r="P10" s="4" t="s">
        <v>8</v>
      </c>
      <c r="Q10" s="18" t="str">
        <f t="shared" si="7"/>
        <v>Valitse Arvioi vaikutus!</v>
      </c>
      <c r="R10" s="4" t="s">
        <v>8</v>
      </c>
      <c r="S10" s="18" t="str">
        <f t="shared" si="8"/>
        <v>Valitse Arvioi todennäköisyys!</v>
      </c>
      <c r="T10" s="18" t="e">
        <f t="shared" si="10"/>
        <v>#VALUE!</v>
      </c>
      <c r="U10" s="18" t="e">
        <f t="shared" si="9"/>
        <v>#VALUE!</v>
      </c>
      <c r="V10" s="4" t="s">
        <v>8</v>
      </c>
      <c r="W10" s="4" t="s">
        <v>17</v>
      </c>
      <c r="X10" s="4" t="s">
        <v>17</v>
      </c>
      <c r="Y10" s="19"/>
      <c r="Z10" s="4"/>
    </row>
    <row r="11" spans="1:26" x14ac:dyDescent="0.25">
      <c r="A11" s="12"/>
      <c r="B11" s="12" t="s">
        <v>77</v>
      </c>
      <c r="C11" s="6" t="s">
        <v>8</v>
      </c>
      <c r="D11" s="35">
        <f t="shared" si="0"/>
        <v>-1</v>
      </c>
      <c r="E11" s="6" t="s">
        <v>8</v>
      </c>
      <c r="F11" s="6" t="str">
        <f t="shared" si="1"/>
        <v>*** kuvaa ***</v>
      </c>
      <c r="G11" s="6" t="s">
        <v>8</v>
      </c>
      <c r="H11" s="35">
        <f t="shared" si="6"/>
        <v>-1</v>
      </c>
      <c r="I11" s="6" t="str">
        <f t="shared" si="2"/>
        <v>** toteuttaja ***</v>
      </c>
      <c r="J11" s="6" t="str">
        <f t="shared" si="3"/>
        <v>*** hyväksyy ***</v>
      </c>
      <c r="K11" s="6" t="str">
        <f t="shared" si="4"/>
        <v>mihin mennessä?</v>
      </c>
      <c r="L11" s="4"/>
      <c r="M11" s="4" t="s">
        <v>8</v>
      </c>
      <c r="N11" s="4" t="s">
        <v>8</v>
      </c>
      <c r="O11" s="4" t="s">
        <v>8</v>
      </c>
      <c r="P11" s="4" t="s">
        <v>8</v>
      </c>
      <c r="Q11" s="18" t="str">
        <f t="shared" si="7"/>
        <v>Valitse Arvioi vaikutus!</v>
      </c>
      <c r="R11" s="4" t="s">
        <v>8</v>
      </c>
      <c r="S11" s="18" t="str">
        <f t="shared" si="8"/>
        <v>Valitse Arvioi todennäköisyys!</v>
      </c>
      <c r="T11" s="18" t="e">
        <f t="shared" si="10"/>
        <v>#VALUE!</v>
      </c>
      <c r="U11" s="18" t="e">
        <f t="shared" si="9"/>
        <v>#VALUE!</v>
      </c>
      <c r="V11" s="4" t="s">
        <v>8</v>
      </c>
      <c r="W11" s="4" t="s">
        <v>17</v>
      </c>
      <c r="X11" s="4" t="s">
        <v>17</v>
      </c>
      <c r="Y11" s="19"/>
      <c r="Z11" s="4"/>
    </row>
    <row r="12" spans="1:26" x14ac:dyDescent="0.25">
      <c r="A12" s="12"/>
      <c r="B12" s="12" t="s">
        <v>78</v>
      </c>
      <c r="C12" s="6" t="s">
        <v>8</v>
      </c>
      <c r="D12" s="35">
        <f t="shared" si="0"/>
        <v>-1</v>
      </c>
      <c r="E12" s="6" t="s">
        <v>8</v>
      </c>
      <c r="F12" s="6" t="str">
        <f t="shared" si="1"/>
        <v>*** kuvaa ***</v>
      </c>
      <c r="G12" s="6" t="s">
        <v>8</v>
      </c>
      <c r="H12" s="35">
        <f t="shared" si="6"/>
        <v>-1</v>
      </c>
      <c r="I12" s="6" t="str">
        <f t="shared" si="2"/>
        <v>** toteuttaja ***</v>
      </c>
      <c r="J12" s="6" t="str">
        <f t="shared" si="3"/>
        <v>*** hyväksyy ***</v>
      </c>
      <c r="K12" s="6" t="str">
        <f t="shared" si="4"/>
        <v>mihin mennessä?</v>
      </c>
      <c r="L12" s="4"/>
      <c r="M12" s="4" t="s">
        <v>8</v>
      </c>
      <c r="N12" s="4" t="s">
        <v>8</v>
      </c>
      <c r="O12" s="4" t="s">
        <v>8</v>
      </c>
      <c r="P12" s="4" t="s">
        <v>8</v>
      </c>
      <c r="Q12" s="18" t="str">
        <f t="shared" si="7"/>
        <v>Valitse Arvioi vaikutus!</v>
      </c>
      <c r="R12" s="4" t="s">
        <v>8</v>
      </c>
      <c r="S12" s="18" t="str">
        <f t="shared" si="8"/>
        <v>Valitse Arvioi todennäköisyys!</v>
      </c>
      <c r="T12" s="18" t="e">
        <f t="shared" si="10"/>
        <v>#VALUE!</v>
      </c>
      <c r="U12" s="18" t="e">
        <f t="shared" si="9"/>
        <v>#VALUE!</v>
      </c>
      <c r="V12" s="4" t="s">
        <v>8</v>
      </c>
      <c r="W12" s="4" t="s">
        <v>17</v>
      </c>
      <c r="X12" s="4" t="s">
        <v>17</v>
      </c>
      <c r="Y12" s="19"/>
      <c r="Z12" s="4"/>
    </row>
    <row r="13" spans="1:26" x14ac:dyDescent="0.25">
      <c r="A13" s="12"/>
      <c r="B13" s="12" t="s">
        <v>79</v>
      </c>
      <c r="C13" s="6" t="s">
        <v>8</v>
      </c>
      <c r="D13" s="35">
        <f t="shared" si="0"/>
        <v>-1</v>
      </c>
      <c r="E13" s="6" t="s">
        <v>8</v>
      </c>
      <c r="F13" s="6" t="str">
        <f t="shared" si="1"/>
        <v>*** kuvaa ***</v>
      </c>
      <c r="G13" s="6" t="s">
        <v>8</v>
      </c>
      <c r="H13" s="35">
        <f t="shared" si="6"/>
        <v>-1</v>
      </c>
      <c r="I13" s="6" t="str">
        <f t="shared" si="2"/>
        <v>** toteuttaja ***</v>
      </c>
      <c r="J13" s="6" t="str">
        <f t="shared" si="3"/>
        <v>*** hyväksyy ***</v>
      </c>
      <c r="K13" s="6" t="str">
        <f t="shared" si="4"/>
        <v>mihin mennessä?</v>
      </c>
      <c r="L13" s="4"/>
      <c r="M13" s="4" t="s">
        <v>8</v>
      </c>
      <c r="N13" s="4" t="s">
        <v>8</v>
      </c>
      <c r="O13" s="4" t="s">
        <v>8</v>
      </c>
      <c r="P13" s="4" t="s">
        <v>8</v>
      </c>
      <c r="Q13" s="18" t="str">
        <f t="shared" si="7"/>
        <v>Valitse Arvioi vaikutus!</v>
      </c>
      <c r="R13" s="4" t="s">
        <v>8</v>
      </c>
      <c r="S13" s="18" t="str">
        <f t="shared" si="8"/>
        <v>Valitse Arvioi todennäköisyys!</v>
      </c>
      <c r="T13" s="18" t="e">
        <f t="shared" si="10"/>
        <v>#VALUE!</v>
      </c>
      <c r="U13" s="18" t="e">
        <f t="shared" si="9"/>
        <v>#VALUE!</v>
      </c>
      <c r="V13" s="4" t="s">
        <v>8</v>
      </c>
      <c r="W13" s="4" t="s">
        <v>17</v>
      </c>
      <c r="X13" s="4" t="s">
        <v>17</v>
      </c>
      <c r="Y13" s="19"/>
      <c r="Z13" s="4"/>
    </row>
    <row r="14" spans="1:26" x14ac:dyDescent="0.25">
      <c r="A14" s="24" t="s">
        <v>80</v>
      </c>
      <c r="B14" s="24" t="s">
        <v>165</v>
      </c>
      <c r="C14" s="32">
        <f>AVERAGE(D15:D16,D18:D27,D29:D47)</f>
        <v>-1</v>
      </c>
      <c r="D14" s="16"/>
      <c r="E14" s="16"/>
      <c r="F14" s="16"/>
      <c r="G14" s="32">
        <f>AVERAGE(H15:H16,H18:H27,H29:H47)</f>
        <v>-1</v>
      </c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x14ac:dyDescent="0.25">
      <c r="A15" s="12"/>
      <c r="B15" s="12" t="s">
        <v>82</v>
      </c>
      <c r="C15" s="6" t="s">
        <v>8</v>
      </c>
      <c r="D15" s="35">
        <f t="shared" ref="D15:D16" si="11">IF(C15="Tunnistamatta",0,IF(C15="Ymmärretty",0.25,IF(C15="Työ aloitettu",0.5,IF(C15="25% valmiina",1.25,IF(C15="50% valmiina",1.5,IF(C15="75% valmiina",1.75,IF(C15="100% valmiina",2,IF(C15="Hyväksytty | Ei koske meitä",2.5,-1))))))))</f>
        <v>-1</v>
      </c>
      <c r="E15" s="6" t="s">
        <v>8</v>
      </c>
      <c r="F15" s="6" t="str">
        <f>$F$68</f>
        <v>*** kuvaa ***</v>
      </c>
      <c r="G15" s="6" t="s">
        <v>8</v>
      </c>
      <c r="H15" s="35">
        <f t="shared" ref="H15:H47" si="12">IF(G15="Aloittamatta",0,IF(G15="Ei tarvetta",2.5,IF(G15="Työ aloitettu",0.25,IF(G15="25% valmiina",1.25,IF(G15="50% valmiina",1.5,IF(G15="75% valmiina",1.75,IF(G15="100% valmiina",2,IF(G15="Hyväksytty",2.5,-1))))))))</f>
        <v>-1</v>
      </c>
      <c r="I15" s="6" t="str">
        <f>$I$68</f>
        <v>** toteuttaja ***</v>
      </c>
      <c r="J15" s="6" t="str">
        <f>$J$68</f>
        <v>*** hyväksyy ***</v>
      </c>
      <c r="K15" s="6" t="str">
        <f>$K$68</f>
        <v>mihin mennessä?</v>
      </c>
      <c r="L15" s="4"/>
      <c r="M15" s="4" t="s">
        <v>8</v>
      </c>
      <c r="N15" s="4" t="s">
        <v>8</v>
      </c>
      <c r="O15" s="4" t="s">
        <v>8</v>
      </c>
      <c r="P15" s="4" t="s">
        <v>8</v>
      </c>
      <c r="Q15" s="18" t="str">
        <f t="shared" si="7"/>
        <v>Valitse Arvioi vaikutus!</v>
      </c>
      <c r="R15" s="4" t="s">
        <v>8</v>
      </c>
      <c r="S15" s="18" t="str">
        <f t="shared" ref="S15:S47" si="13">IF(R15="Varma",5,IF(R15="Todennäköinen",4,IF(R15="Kohtalainen",3,IF(R15="Harvinainen tai epätodennäköinen",1.5,"Valitse Arvioi todennäköisyys!"))))</f>
        <v>Valitse Arvioi todennäköisyys!</v>
      </c>
      <c r="T15" s="18" t="e">
        <f t="shared" si="5"/>
        <v>#VALUE!</v>
      </c>
      <c r="U15" s="18" t="e">
        <f t="shared" ref="U15:U16" si="14">IF(T15=25,"Kriittinen  -vaatii välittömiä toimenpiteitä",IF(T15=20,"Erittäin suuri - vaikutusta vähennettävä pikaisesti",IF(T15=16,"Suuri - otettava hallintaan",IF(T15=15,"Suuri - jos todennäköisyys on Varma, harkitse toimenpiteitä",IF(T15=12,"Keskisuuri  - ota hallintaan","Ei edellytä - toimenpiteitä - seuraa uhkan vaikutuksen tai todennälöisyyden kehittymistä")))))</f>
        <v>#VALUE!</v>
      </c>
      <c r="V15" s="4" t="s">
        <v>8</v>
      </c>
      <c r="W15" s="4" t="s">
        <v>17</v>
      </c>
      <c r="X15" s="4" t="s">
        <v>17</v>
      </c>
      <c r="Y15" s="19"/>
      <c r="Z15" s="4"/>
    </row>
    <row r="16" spans="1:26" x14ac:dyDescent="0.25">
      <c r="A16" s="12"/>
      <c r="B16" s="12" t="s">
        <v>83</v>
      </c>
      <c r="C16" s="6" t="s">
        <v>8</v>
      </c>
      <c r="D16" s="35">
        <f t="shared" si="11"/>
        <v>-1</v>
      </c>
      <c r="E16" s="6" t="s">
        <v>8</v>
      </c>
      <c r="F16" s="6" t="str">
        <f>$F$68</f>
        <v>*** kuvaa ***</v>
      </c>
      <c r="G16" s="6" t="s">
        <v>8</v>
      </c>
      <c r="H16" s="35">
        <f t="shared" si="12"/>
        <v>-1</v>
      </c>
      <c r="I16" s="6" t="str">
        <f>$I$68</f>
        <v>** toteuttaja ***</v>
      </c>
      <c r="J16" s="6" t="str">
        <f>$J$68</f>
        <v>*** hyväksyy ***</v>
      </c>
      <c r="K16" s="6" t="str">
        <f>$K$68</f>
        <v>mihin mennessä?</v>
      </c>
      <c r="L16" s="4"/>
      <c r="M16" s="4" t="s">
        <v>8</v>
      </c>
      <c r="N16" s="4" t="s">
        <v>8</v>
      </c>
      <c r="O16" s="4" t="s">
        <v>8</v>
      </c>
      <c r="P16" s="4" t="s">
        <v>8</v>
      </c>
      <c r="Q16" s="18" t="str">
        <f t="shared" si="7"/>
        <v>Valitse Arvioi vaikutus!</v>
      </c>
      <c r="R16" s="4" t="s">
        <v>8</v>
      </c>
      <c r="S16" s="18" t="str">
        <f t="shared" si="13"/>
        <v>Valitse Arvioi todennäköisyys!</v>
      </c>
      <c r="T16" s="18" t="e">
        <f t="shared" si="5"/>
        <v>#VALUE!</v>
      </c>
      <c r="U16" s="18" t="e">
        <f t="shared" si="14"/>
        <v>#VALUE!</v>
      </c>
      <c r="V16" s="4" t="s">
        <v>8</v>
      </c>
      <c r="W16" s="4" t="s">
        <v>17</v>
      </c>
      <c r="X16" s="4" t="s">
        <v>17</v>
      </c>
      <c r="Y16" s="19"/>
      <c r="Z16" s="4"/>
    </row>
    <row r="17" spans="1:26" x14ac:dyDescent="0.25">
      <c r="A17" s="12"/>
      <c r="B17" s="12" t="s">
        <v>84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x14ac:dyDescent="0.25">
      <c r="A18" s="12"/>
      <c r="B18" s="23" t="s">
        <v>175</v>
      </c>
      <c r="C18" s="6" t="s">
        <v>8</v>
      </c>
      <c r="D18" s="35">
        <f t="shared" ref="D18:D23" si="15">IF(C18="Tunnistamatta",0,IF(C18="Ymmärretty",0.25,IF(C18="Työ aloitettu",0.5,IF(C18="25% valmiina",1.25,IF(C18="50% valmiina",1.5,IF(C18="75% valmiina",1.75,IF(C18="100% valmiina",2,IF(C18="Hyväksytty | Ei koske meitä",2.5,-1))))))))</f>
        <v>-1</v>
      </c>
      <c r="E18" s="6" t="s">
        <v>8</v>
      </c>
      <c r="F18" s="6" t="str">
        <f t="shared" ref="F18:F27" si="16">$F$68</f>
        <v>*** kuvaa ***</v>
      </c>
      <c r="G18" s="6" t="s">
        <v>8</v>
      </c>
      <c r="H18" s="35">
        <f t="shared" si="12"/>
        <v>-1</v>
      </c>
      <c r="I18" s="6" t="str">
        <f t="shared" ref="I18:I27" si="17">$I$68</f>
        <v>** toteuttaja ***</v>
      </c>
      <c r="J18" s="6" t="str">
        <f t="shared" ref="J18:J27" si="18">$J$68</f>
        <v>*** hyväksyy ***</v>
      </c>
      <c r="K18" s="6" t="str">
        <f t="shared" ref="K18:K27" si="19">$K$68</f>
        <v>mihin mennessä?</v>
      </c>
      <c r="L18" s="4"/>
      <c r="M18" s="4" t="s">
        <v>8</v>
      </c>
      <c r="N18" s="4" t="s">
        <v>8</v>
      </c>
      <c r="O18" s="4" t="s">
        <v>8</v>
      </c>
      <c r="P18" s="4" t="s">
        <v>8</v>
      </c>
      <c r="Q18" s="18" t="str">
        <f t="shared" si="7"/>
        <v>Valitse Arvioi vaikutus!</v>
      </c>
      <c r="R18" s="4" t="s">
        <v>8</v>
      </c>
      <c r="S18" s="18" t="str">
        <f t="shared" si="13"/>
        <v>Valitse Arvioi todennäköisyys!</v>
      </c>
      <c r="T18" s="18" t="e">
        <f t="shared" si="5"/>
        <v>#VALUE!</v>
      </c>
      <c r="U18" s="18" t="e">
        <f t="shared" ref="U18:U47" si="20">IF(T18=25,"Kriittinen  -vaatii välittömiä toimenpiteitä",IF(T18=20,"Erittäin suuri - vaikutusta vähennettävä pikaisesti",IF(T18=16,"Suuri - otettava hallintaan",IF(T18=15,"Suuri - jos todennäköisyys on Varma, harkitse toimenpiteitä",IF(T18=12,"Keskisuuri  - ota hallintaan","Ei edellytä - toimenpiteitä - seuraa uhkan vaikutuksen tai todennälöisyyden kehittymistä")))))</f>
        <v>#VALUE!</v>
      </c>
      <c r="V18" s="4" t="s">
        <v>8</v>
      </c>
      <c r="W18" s="4" t="s">
        <v>17</v>
      </c>
      <c r="X18" s="4" t="s">
        <v>17</v>
      </c>
      <c r="Y18" s="19"/>
      <c r="Z18" s="4"/>
    </row>
    <row r="19" spans="1:26" x14ac:dyDescent="0.25">
      <c r="A19" s="12"/>
      <c r="B19" s="23" t="s">
        <v>85</v>
      </c>
      <c r="C19" s="6" t="s">
        <v>8</v>
      </c>
      <c r="D19" s="35">
        <f t="shared" si="15"/>
        <v>-1</v>
      </c>
      <c r="E19" s="6" t="s">
        <v>8</v>
      </c>
      <c r="F19" s="6" t="str">
        <f t="shared" si="16"/>
        <v>*** kuvaa ***</v>
      </c>
      <c r="G19" s="6" t="s">
        <v>8</v>
      </c>
      <c r="H19" s="35">
        <f t="shared" si="12"/>
        <v>-1</v>
      </c>
      <c r="I19" s="6" t="str">
        <f t="shared" si="17"/>
        <v>** toteuttaja ***</v>
      </c>
      <c r="J19" s="6" t="str">
        <f t="shared" si="18"/>
        <v>*** hyväksyy ***</v>
      </c>
      <c r="K19" s="6" t="str">
        <f t="shared" si="19"/>
        <v>mihin mennessä?</v>
      </c>
      <c r="L19" s="4"/>
      <c r="M19" s="4" t="s">
        <v>8</v>
      </c>
      <c r="N19" s="4" t="s">
        <v>8</v>
      </c>
      <c r="O19" s="4" t="s">
        <v>8</v>
      </c>
      <c r="P19" s="4" t="s">
        <v>8</v>
      </c>
      <c r="Q19" s="18" t="str">
        <f t="shared" si="7"/>
        <v>Valitse Arvioi vaikutus!</v>
      </c>
      <c r="R19" s="4" t="s">
        <v>8</v>
      </c>
      <c r="S19" s="18" t="str">
        <f t="shared" si="13"/>
        <v>Valitse Arvioi todennäköisyys!</v>
      </c>
      <c r="T19" s="18" t="e">
        <f t="shared" si="5"/>
        <v>#VALUE!</v>
      </c>
      <c r="U19" s="18" t="e">
        <f t="shared" si="20"/>
        <v>#VALUE!</v>
      </c>
      <c r="V19" s="4" t="s">
        <v>8</v>
      </c>
      <c r="W19" s="4" t="s">
        <v>17</v>
      </c>
      <c r="X19" s="4" t="s">
        <v>17</v>
      </c>
      <c r="Y19" s="19"/>
      <c r="Z19" s="4"/>
    </row>
    <row r="20" spans="1:26" x14ac:dyDescent="0.25">
      <c r="A20" s="12"/>
      <c r="B20" s="12" t="s">
        <v>86</v>
      </c>
      <c r="C20" s="6" t="s">
        <v>8</v>
      </c>
      <c r="D20" s="35">
        <f t="shared" si="15"/>
        <v>-1</v>
      </c>
      <c r="E20" s="6" t="s">
        <v>8</v>
      </c>
      <c r="F20" s="6" t="str">
        <f t="shared" si="16"/>
        <v>*** kuvaa ***</v>
      </c>
      <c r="G20" s="6" t="s">
        <v>8</v>
      </c>
      <c r="H20" s="35">
        <f t="shared" si="12"/>
        <v>-1</v>
      </c>
      <c r="I20" s="6" t="str">
        <f t="shared" si="17"/>
        <v>** toteuttaja ***</v>
      </c>
      <c r="J20" s="6" t="str">
        <f t="shared" si="18"/>
        <v>*** hyväksyy ***</v>
      </c>
      <c r="K20" s="6" t="str">
        <f t="shared" si="19"/>
        <v>mihin mennessä?</v>
      </c>
      <c r="L20" s="4"/>
      <c r="M20" s="4" t="s">
        <v>8</v>
      </c>
      <c r="N20" s="4" t="s">
        <v>8</v>
      </c>
      <c r="O20" s="4" t="s">
        <v>8</v>
      </c>
      <c r="P20" s="4" t="s">
        <v>8</v>
      </c>
      <c r="Q20" s="18" t="str">
        <f t="shared" si="7"/>
        <v>Valitse Arvioi vaikutus!</v>
      </c>
      <c r="R20" s="4" t="s">
        <v>8</v>
      </c>
      <c r="S20" s="18" t="str">
        <f t="shared" si="13"/>
        <v>Valitse Arvioi todennäköisyys!</v>
      </c>
      <c r="T20" s="18" t="e">
        <f t="shared" ref="T20:T22" si="21">Q20*S20</f>
        <v>#VALUE!</v>
      </c>
      <c r="U20" s="18" t="e">
        <f t="shared" si="20"/>
        <v>#VALUE!</v>
      </c>
      <c r="V20" s="4" t="s">
        <v>8</v>
      </c>
      <c r="W20" s="4" t="s">
        <v>17</v>
      </c>
      <c r="X20" s="4" t="s">
        <v>17</v>
      </c>
      <c r="Y20" s="19"/>
      <c r="Z20" s="4"/>
    </row>
    <row r="21" spans="1:26" x14ac:dyDescent="0.25">
      <c r="A21" s="12"/>
      <c r="B21" s="12" t="s">
        <v>87</v>
      </c>
      <c r="C21" s="6" t="s">
        <v>8</v>
      </c>
      <c r="D21" s="35">
        <f t="shared" si="15"/>
        <v>-1</v>
      </c>
      <c r="E21" s="6" t="s">
        <v>8</v>
      </c>
      <c r="F21" s="6" t="str">
        <f t="shared" si="16"/>
        <v>*** kuvaa ***</v>
      </c>
      <c r="G21" s="6" t="s">
        <v>8</v>
      </c>
      <c r="H21" s="35">
        <f t="shared" si="12"/>
        <v>-1</v>
      </c>
      <c r="I21" s="6" t="str">
        <f t="shared" si="17"/>
        <v>** toteuttaja ***</v>
      </c>
      <c r="J21" s="6" t="str">
        <f t="shared" si="18"/>
        <v>*** hyväksyy ***</v>
      </c>
      <c r="K21" s="6" t="str">
        <f t="shared" si="19"/>
        <v>mihin mennessä?</v>
      </c>
      <c r="L21" s="4"/>
      <c r="M21" s="4" t="s">
        <v>8</v>
      </c>
      <c r="N21" s="4" t="s">
        <v>8</v>
      </c>
      <c r="O21" s="4" t="s">
        <v>8</v>
      </c>
      <c r="P21" s="4" t="s">
        <v>8</v>
      </c>
      <c r="Q21" s="18" t="str">
        <f t="shared" si="7"/>
        <v>Valitse Arvioi vaikutus!</v>
      </c>
      <c r="R21" s="4" t="s">
        <v>8</v>
      </c>
      <c r="S21" s="18" t="str">
        <f t="shared" si="13"/>
        <v>Valitse Arvioi todennäköisyys!</v>
      </c>
      <c r="T21" s="18" t="e">
        <f t="shared" si="21"/>
        <v>#VALUE!</v>
      </c>
      <c r="U21" s="18" t="e">
        <f t="shared" si="20"/>
        <v>#VALUE!</v>
      </c>
      <c r="V21" s="4" t="s">
        <v>8</v>
      </c>
      <c r="W21" s="4" t="s">
        <v>17</v>
      </c>
      <c r="X21" s="4" t="s">
        <v>17</v>
      </c>
      <c r="Y21" s="19"/>
      <c r="Z21" s="4"/>
    </row>
    <row r="22" spans="1:26" x14ac:dyDescent="0.25">
      <c r="A22" s="12"/>
      <c r="B22" s="12" t="s">
        <v>88</v>
      </c>
      <c r="C22" s="6" t="s">
        <v>8</v>
      </c>
      <c r="D22" s="35">
        <f t="shared" si="15"/>
        <v>-1</v>
      </c>
      <c r="E22" s="6" t="s">
        <v>8</v>
      </c>
      <c r="F22" s="6" t="str">
        <f t="shared" si="16"/>
        <v>*** kuvaa ***</v>
      </c>
      <c r="G22" s="6" t="s">
        <v>8</v>
      </c>
      <c r="H22" s="35">
        <f t="shared" si="12"/>
        <v>-1</v>
      </c>
      <c r="I22" s="6" t="str">
        <f t="shared" si="17"/>
        <v>** toteuttaja ***</v>
      </c>
      <c r="J22" s="6" t="str">
        <f t="shared" si="18"/>
        <v>*** hyväksyy ***</v>
      </c>
      <c r="K22" s="6" t="str">
        <f t="shared" si="19"/>
        <v>mihin mennessä?</v>
      </c>
      <c r="L22" s="4"/>
      <c r="M22" s="4" t="s">
        <v>8</v>
      </c>
      <c r="N22" s="4" t="s">
        <v>8</v>
      </c>
      <c r="O22" s="4" t="s">
        <v>8</v>
      </c>
      <c r="P22" s="4" t="s">
        <v>8</v>
      </c>
      <c r="Q22" s="18" t="str">
        <f t="shared" si="7"/>
        <v>Valitse Arvioi vaikutus!</v>
      </c>
      <c r="R22" s="4" t="s">
        <v>8</v>
      </c>
      <c r="S22" s="18" t="str">
        <f t="shared" si="13"/>
        <v>Valitse Arvioi todennäköisyys!</v>
      </c>
      <c r="T22" s="18" t="e">
        <f t="shared" si="21"/>
        <v>#VALUE!</v>
      </c>
      <c r="U22" s="18" t="e">
        <f t="shared" si="20"/>
        <v>#VALUE!</v>
      </c>
      <c r="V22" s="4" t="s">
        <v>8</v>
      </c>
      <c r="W22" s="4" t="s">
        <v>17</v>
      </c>
      <c r="X22" s="4" t="s">
        <v>17</v>
      </c>
      <c r="Y22" s="19"/>
      <c r="Z22" s="4"/>
    </row>
    <row r="23" spans="1:26" x14ac:dyDescent="0.25">
      <c r="A23" s="12"/>
      <c r="B23" s="12" t="s">
        <v>89</v>
      </c>
      <c r="C23" s="6" t="s">
        <v>8</v>
      </c>
      <c r="D23" s="35">
        <f t="shared" si="15"/>
        <v>-1</v>
      </c>
      <c r="E23" s="6" t="s">
        <v>8</v>
      </c>
      <c r="F23" s="6" t="str">
        <f t="shared" si="16"/>
        <v>*** kuvaa ***</v>
      </c>
      <c r="G23" s="6" t="s">
        <v>8</v>
      </c>
      <c r="H23" s="35">
        <f t="shared" si="12"/>
        <v>-1</v>
      </c>
      <c r="I23" s="6" t="str">
        <f t="shared" si="17"/>
        <v>** toteuttaja ***</v>
      </c>
      <c r="J23" s="6" t="str">
        <f t="shared" si="18"/>
        <v>*** hyväksyy ***</v>
      </c>
      <c r="K23" s="6" t="str">
        <f t="shared" si="19"/>
        <v>mihin mennessä?</v>
      </c>
      <c r="L23" s="4"/>
      <c r="M23" s="4" t="s">
        <v>8</v>
      </c>
      <c r="N23" s="4" t="s">
        <v>8</v>
      </c>
      <c r="O23" s="4" t="s">
        <v>8</v>
      </c>
      <c r="P23" s="4" t="s">
        <v>8</v>
      </c>
      <c r="Q23" s="18" t="str">
        <f t="shared" si="7"/>
        <v>Valitse Arvioi vaikutus!</v>
      </c>
      <c r="R23" s="4" t="s">
        <v>8</v>
      </c>
      <c r="S23" s="18" t="str">
        <f t="shared" si="13"/>
        <v>Valitse Arvioi todennäköisyys!</v>
      </c>
      <c r="T23" s="18" t="e">
        <f t="shared" si="5"/>
        <v>#VALUE!</v>
      </c>
      <c r="U23" s="18" t="e">
        <f t="shared" si="20"/>
        <v>#VALUE!</v>
      </c>
      <c r="V23" s="4" t="s">
        <v>8</v>
      </c>
      <c r="W23" s="4" t="s">
        <v>17</v>
      </c>
      <c r="X23" s="4" t="s">
        <v>17</v>
      </c>
      <c r="Y23" s="19"/>
      <c r="Z23" s="4"/>
    </row>
    <row r="24" spans="1:26" x14ac:dyDescent="0.25">
      <c r="A24" s="12"/>
      <c r="B24" s="12" t="s">
        <v>90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x14ac:dyDescent="0.25">
      <c r="A25" s="12"/>
      <c r="B25" s="12" t="s">
        <v>91</v>
      </c>
      <c r="C25" s="6" t="s">
        <v>8</v>
      </c>
      <c r="D25" s="35">
        <f t="shared" ref="D25:D27" si="22">IF(C25="Tunnistamatta",0,IF(C25="Ymmärretty",0.25,IF(C25="Työ aloitettu",0.5,IF(C25="25% valmiina",1.25,IF(C25="50% valmiina",1.5,IF(C25="75% valmiina",1.75,IF(C25="100% valmiina",2,IF(C25="Hyväksytty | Ei koske meitä",2.5,-1))))))))</f>
        <v>-1</v>
      </c>
      <c r="E25" s="6" t="s">
        <v>8</v>
      </c>
      <c r="F25" s="6" t="str">
        <f t="shared" si="16"/>
        <v>*** kuvaa ***</v>
      </c>
      <c r="G25" s="6" t="s">
        <v>8</v>
      </c>
      <c r="H25" s="35">
        <f t="shared" si="12"/>
        <v>-1</v>
      </c>
      <c r="I25" s="6" t="str">
        <f t="shared" si="17"/>
        <v>** toteuttaja ***</v>
      </c>
      <c r="J25" s="6" t="str">
        <f t="shared" si="18"/>
        <v>*** hyväksyy ***</v>
      </c>
      <c r="K25" s="6" t="str">
        <f t="shared" si="19"/>
        <v>mihin mennessä?</v>
      </c>
      <c r="L25" s="4"/>
      <c r="M25" s="4" t="s">
        <v>8</v>
      </c>
      <c r="N25" s="4" t="s">
        <v>8</v>
      </c>
      <c r="O25" s="4" t="s">
        <v>8</v>
      </c>
      <c r="P25" s="4" t="s">
        <v>8</v>
      </c>
      <c r="Q25" s="18" t="str">
        <f t="shared" si="7"/>
        <v>Valitse Arvioi vaikutus!</v>
      </c>
      <c r="R25" s="4" t="s">
        <v>8</v>
      </c>
      <c r="S25" s="18" t="str">
        <f t="shared" si="13"/>
        <v>Valitse Arvioi todennäköisyys!</v>
      </c>
      <c r="T25" s="18" t="e">
        <f t="shared" si="5"/>
        <v>#VALUE!</v>
      </c>
      <c r="U25" s="18" t="e">
        <f t="shared" si="20"/>
        <v>#VALUE!</v>
      </c>
      <c r="V25" s="4" t="s">
        <v>8</v>
      </c>
      <c r="W25" s="4" t="s">
        <v>17</v>
      </c>
      <c r="X25" s="4" t="s">
        <v>17</v>
      </c>
      <c r="Y25" s="19"/>
      <c r="Z25" s="4"/>
    </row>
    <row r="26" spans="1:26" x14ac:dyDescent="0.25">
      <c r="A26" s="12"/>
      <c r="B26" s="12" t="s">
        <v>92</v>
      </c>
      <c r="C26" s="6" t="s">
        <v>8</v>
      </c>
      <c r="D26" s="35">
        <f t="shared" si="22"/>
        <v>-1</v>
      </c>
      <c r="E26" s="6" t="s">
        <v>8</v>
      </c>
      <c r="F26" s="6" t="str">
        <f t="shared" si="16"/>
        <v>*** kuvaa ***</v>
      </c>
      <c r="G26" s="6" t="s">
        <v>8</v>
      </c>
      <c r="H26" s="35">
        <f t="shared" si="12"/>
        <v>-1</v>
      </c>
      <c r="I26" s="6" t="str">
        <f t="shared" si="17"/>
        <v>** toteuttaja ***</v>
      </c>
      <c r="J26" s="6" t="str">
        <f t="shared" si="18"/>
        <v>*** hyväksyy ***</v>
      </c>
      <c r="K26" s="6" t="str">
        <f t="shared" si="19"/>
        <v>mihin mennessä?</v>
      </c>
      <c r="L26" s="4"/>
      <c r="M26" s="4" t="s">
        <v>8</v>
      </c>
      <c r="N26" s="4" t="s">
        <v>8</v>
      </c>
      <c r="O26" s="4" t="s">
        <v>8</v>
      </c>
      <c r="P26" s="4" t="s">
        <v>8</v>
      </c>
      <c r="Q26" s="18" t="str">
        <f t="shared" si="7"/>
        <v>Valitse Arvioi vaikutus!</v>
      </c>
      <c r="R26" s="4" t="s">
        <v>8</v>
      </c>
      <c r="S26" s="18" t="str">
        <f t="shared" si="13"/>
        <v>Valitse Arvioi todennäköisyys!</v>
      </c>
      <c r="T26" s="18" t="e">
        <f t="shared" si="5"/>
        <v>#VALUE!</v>
      </c>
      <c r="U26" s="18" t="e">
        <f t="shared" si="20"/>
        <v>#VALUE!</v>
      </c>
      <c r="V26" s="4" t="s">
        <v>8</v>
      </c>
      <c r="W26" s="4" t="s">
        <v>17</v>
      </c>
      <c r="X26" s="4" t="s">
        <v>17</v>
      </c>
      <c r="Y26" s="19"/>
      <c r="Z26" s="4"/>
    </row>
    <row r="27" spans="1:26" x14ac:dyDescent="0.25">
      <c r="A27" s="12"/>
      <c r="B27" s="12" t="s">
        <v>93</v>
      </c>
      <c r="C27" s="6" t="s">
        <v>8</v>
      </c>
      <c r="D27" s="35">
        <f t="shared" si="22"/>
        <v>-1</v>
      </c>
      <c r="E27" s="6" t="s">
        <v>8</v>
      </c>
      <c r="F27" s="6" t="str">
        <f t="shared" si="16"/>
        <v>*** kuvaa ***</v>
      </c>
      <c r="G27" s="6" t="s">
        <v>8</v>
      </c>
      <c r="H27" s="35">
        <f t="shared" si="12"/>
        <v>-1</v>
      </c>
      <c r="I27" s="6" t="str">
        <f t="shared" si="17"/>
        <v>** toteuttaja ***</v>
      </c>
      <c r="J27" s="6" t="str">
        <f t="shared" si="18"/>
        <v>*** hyväksyy ***</v>
      </c>
      <c r="K27" s="6" t="str">
        <f t="shared" si="19"/>
        <v>mihin mennessä?</v>
      </c>
      <c r="L27" s="4"/>
      <c r="M27" s="4" t="s">
        <v>8</v>
      </c>
      <c r="N27" s="4" t="s">
        <v>8</v>
      </c>
      <c r="O27" s="4" t="s">
        <v>8</v>
      </c>
      <c r="P27" s="4" t="s">
        <v>8</v>
      </c>
      <c r="Q27" s="18" t="str">
        <f t="shared" si="7"/>
        <v>Valitse Arvioi vaikutus!</v>
      </c>
      <c r="R27" s="4" t="s">
        <v>8</v>
      </c>
      <c r="S27" s="18" t="str">
        <f t="shared" si="13"/>
        <v>Valitse Arvioi todennäköisyys!</v>
      </c>
      <c r="T27" s="18" t="e">
        <f t="shared" ref="T27" si="23">Q27*S27</f>
        <v>#VALUE!</v>
      </c>
      <c r="U27" s="18" t="e">
        <f t="shared" si="20"/>
        <v>#VALUE!</v>
      </c>
      <c r="V27" s="4" t="s">
        <v>8</v>
      </c>
      <c r="W27" s="4" t="s">
        <v>17</v>
      </c>
      <c r="X27" s="4" t="s">
        <v>17</v>
      </c>
      <c r="Y27" s="19"/>
      <c r="Z27" s="4"/>
    </row>
    <row r="28" spans="1:26" x14ac:dyDescent="0.25">
      <c r="A28" s="12"/>
      <c r="B28" s="12" t="s">
        <v>94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x14ac:dyDescent="0.25">
      <c r="A29" s="12"/>
      <c r="B29" s="23" t="s">
        <v>176</v>
      </c>
      <c r="C29" s="6" t="s">
        <v>8</v>
      </c>
      <c r="D29" s="35">
        <f t="shared" ref="D29:D47" si="24">IF(C29="Tunnistamatta",0,IF(C29="Ymmärretty",0.25,IF(C29="Työ aloitettu",0.5,IF(C29="25% valmiina",1.25,IF(C29="50% valmiina",1.5,IF(C29="75% valmiina",1.75,IF(C29="100% valmiina",2,IF(C29="Hyväksytty | Ei koske meitä",2.5,-1))))))))</f>
        <v>-1</v>
      </c>
      <c r="E29" s="6" t="s">
        <v>8</v>
      </c>
      <c r="F29" s="6" t="str">
        <f t="shared" ref="F29:F47" si="25">$F$68</f>
        <v>*** kuvaa ***</v>
      </c>
      <c r="G29" s="6" t="s">
        <v>8</v>
      </c>
      <c r="H29" s="35">
        <f t="shared" si="12"/>
        <v>-1</v>
      </c>
      <c r="I29" s="6" t="str">
        <f t="shared" ref="I29:I47" si="26">$I$68</f>
        <v>** toteuttaja ***</v>
      </c>
      <c r="J29" s="6" t="str">
        <f t="shared" ref="J29:J47" si="27">$J$68</f>
        <v>*** hyväksyy ***</v>
      </c>
      <c r="K29" s="6" t="str">
        <f t="shared" ref="K29:K47" si="28">$K$68</f>
        <v>mihin mennessä?</v>
      </c>
      <c r="L29" s="4"/>
      <c r="M29" s="4" t="s">
        <v>8</v>
      </c>
      <c r="N29" s="4" t="s">
        <v>8</v>
      </c>
      <c r="O29" s="4" t="s">
        <v>8</v>
      </c>
      <c r="P29" s="4" t="s">
        <v>8</v>
      </c>
      <c r="Q29" s="18" t="str">
        <f t="shared" si="7"/>
        <v>Valitse Arvioi vaikutus!</v>
      </c>
      <c r="R29" s="4" t="s">
        <v>8</v>
      </c>
      <c r="S29" s="18" t="str">
        <f t="shared" si="13"/>
        <v>Valitse Arvioi todennäköisyys!</v>
      </c>
      <c r="T29" s="18" t="e">
        <f t="shared" ref="T29:T47" si="29">Q29*S29</f>
        <v>#VALUE!</v>
      </c>
      <c r="U29" s="18" t="e">
        <f t="shared" si="20"/>
        <v>#VALUE!</v>
      </c>
      <c r="V29" s="4" t="s">
        <v>8</v>
      </c>
      <c r="W29" s="4" t="s">
        <v>17</v>
      </c>
      <c r="X29" s="4" t="s">
        <v>17</v>
      </c>
      <c r="Y29" s="19"/>
      <c r="Z29" s="4"/>
    </row>
    <row r="30" spans="1:26" x14ac:dyDescent="0.25">
      <c r="A30" s="12"/>
      <c r="B30" s="23" t="s">
        <v>95</v>
      </c>
      <c r="C30" s="6" t="s">
        <v>8</v>
      </c>
      <c r="D30" s="35">
        <f t="shared" si="24"/>
        <v>-1</v>
      </c>
      <c r="E30" s="6" t="s">
        <v>8</v>
      </c>
      <c r="F30" s="6" t="str">
        <f t="shared" si="25"/>
        <v>*** kuvaa ***</v>
      </c>
      <c r="G30" s="6" t="s">
        <v>8</v>
      </c>
      <c r="H30" s="35">
        <f t="shared" si="12"/>
        <v>-1</v>
      </c>
      <c r="I30" s="6" t="str">
        <f t="shared" si="26"/>
        <v>** toteuttaja ***</v>
      </c>
      <c r="J30" s="6" t="str">
        <f t="shared" si="27"/>
        <v>*** hyväksyy ***</v>
      </c>
      <c r="K30" s="6" t="str">
        <f t="shared" si="28"/>
        <v>mihin mennessä?</v>
      </c>
      <c r="L30" s="4"/>
      <c r="M30" s="4" t="s">
        <v>8</v>
      </c>
      <c r="N30" s="4" t="s">
        <v>8</v>
      </c>
      <c r="O30" s="4" t="s">
        <v>8</v>
      </c>
      <c r="P30" s="4" t="s">
        <v>8</v>
      </c>
      <c r="Q30" s="18" t="str">
        <f t="shared" si="7"/>
        <v>Valitse Arvioi vaikutus!</v>
      </c>
      <c r="R30" s="4" t="s">
        <v>8</v>
      </c>
      <c r="S30" s="18" t="str">
        <f t="shared" si="13"/>
        <v>Valitse Arvioi todennäköisyys!</v>
      </c>
      <c r="T30" s="18" t="e">
        <f t="shared" si="29"/>
        <v>#VALUE!</v>
      </c>
      <c r="U30" s="18" t="e">
        <f t="shared" si="20"/>
        <v>#VALUE!</v>
      </c>
      <c r="V30" s="4" t="s">
        <v>8</v>
      </c>
      <c r="W30" s="4" t="s">
        <v>17</v>
      </c>
      <c r="X30" s="4" t="s">
        <v>17</v>
      </c>
      <c r="Y30" s="19"/>
      <c r="Z30" s="4"/>
    </row>
    <row r="31" spans="1:26" x14ac:dyDescent="0.25">
      <c r="A31" s="12"/>
      <c r="B31" s="23" t="s">
        <v>96</v>
      </c>
      <c r="C31" s="6" t="s">
        <v>8</v>
      </c>
      <c r="D31" s="35">
        <f t="shared" si="24"/>
        <v>-1</v>
      </c>
      <c r="E31" s="6" t="s">
        <v>8</v>
      </c>
      <c r="F31" s="6" t="str">
        <f t="shared" si="25"/>
        <v>*** kuvaa ***</v>
      </c>
      <c r="G31" s="6" t="s">
        <v>8</v>
      </c>
      <c r="H31" s="35">
        <f t="shared" si="12"/>
        <v>-1</v>
      </c>
      <c r="I31" s="6" t="str">
        <f t="shared" si="26"/>
        <v>** toteuttaja ***</v>
      </c>
      <c r="J31" s="6" t="str">
        <f t="shared" si="27"/>
        <v>*** hyväksyy ***</v>
      </c>
      <c r="K31" s="6" t="str">
        <f t="shared" si="28"/>
        <v>mihin mennessä?</v>
      </c>
      <c r="L31" s="4"/>
      <c r="M31" s="4" t="s">
        <v>8</v>
      </c>
      <c r="N31" s="4" t="s">
        <v>8</v>
      </c>
      <c r="O31" s="4" t="s">
        <v>8</v>
      </c>
      <c r="P31" s="4" t="s">
        <v>8</v>
      </c>
      <c r="Q31" s="18" t="str">
        <f t="shared" si="7"/>
        <v>Valitse Arvioi vaikutus!</v>
      </c>
      <c r="R31" s="4" t="s">
        <v>8</v>
      </c>
      <c r="S31" s="18" t="str">
        <f t="shared" si="13"/>
        <v>Valitse Arvioi todennäköisyys!</v>
      </c>
      <c r="T31" s="18" t="e">
        <f t="shared" si="29"/>
        <v>#VALUE!</v>
      </c>
      <c r="U31" s="18" t="e">
        <f t="shared" si="20"/>
        <v>#VALUE!</v>
      </c>
      <c r="V31" s="4" t="s">
        <v>8</v>
      </c>
      <c r="W31" s="4" t="s">
        <v>17</v>
      </c>
      <c r="X31" s="4" t="s">
        <v>17</v>
      </c>
      <c r="Y31" s="19"/>
      <c r="Z31" s="4"/>
    </row>
    <row r="32" spans="1:26" x14ac:dyDescent="0.25">
      <c r="A32" s="12"/>
      <c r="B32" s="23" t="s">
        <v>97</v>
      </c>
      <c r="C32" s="6" t="s">
        <v>8</v>
      </c>
      <c r="D32" s="35">
        <f t="shared" si="24"/>
        <v>-1</v>
      </c>
      <c r="E32" s="6" t="s">
        <v>8</v>
      </c>
      <c r="F32" s="6" t="str">
        <f t="shared" si="25"/>
        <v>*** kuvaa ***</v>
      </c>
      <c r="G32" s="6" t="s">
        <v>8</v>
      </c>
      <c r="H32" s="35">
        <f t="shared" si="12"/>
        <v>-1</v>
      </c>
      <c r="I32" s="6" t="str">
        <f t="shared" si="26"/>
        <v>** toteuttaja ***</v>
      </c>
      <c r="J32" s="6" t="str">
        <f t="shared" si="27"/>
        <v>*** hyväksyy ***</v>
      </c>
      <c r="K32" s="6" t="str">
        <f t="shared" si="28"/>
        <v>mihin mennessä?</v>
      </c>
      <c r="L32" s="4"/>
      <c r="M32" s="4" t="s">
        <v>8</v>
      </c>
      <c r="N32" s="4" t="s">
        <v>8</v>
      </c>
      <c r="O32" s="4" t="s">
        <v>8</v>
      </c>
      <c r="P32" s="4" t="s">
        <v>8</v>
      </c>
      <c r="Q32" s="18" t="str">
        <f t="shared" si="7"/>
        <v>Valitse Arvioi vaikutus!</v>
      </c>
      <c r="R32" s="4" t="s">
        <v>8</v>
      </c>
      <c r="S32" s="18" t="str">
        <f t="shared" si="13"/>
        <v>Valitse Arvioi todennäköisyys!</v>
      </c>
      <c r="T32" s="18" t="e">
        <f t="shared" si="29"/>
        <v>#VALUE!</v>
      </c>
      <c r="U32" s="18" t="e">
        <f t="shared" si="20"/>
        <v>#VALUE!</v>
      </c>
      <c r="V32" s="4" t="s">
        <v>8</v>
      </c>
      <c r="W32" s="4" t="s">
        <v>17</v>
      </c>
      <c r="X32" s="4" t="s">
        <v>17</v>
      </c>
      <c r="Y32" s="19"/>
      <c r="Z32" s="4"/>
    </row>
    <row r="33" spans="1:26" x14ac:dyDescent="0.25">
      <c r="A33" s="12"/>
      <c r="B33" s="23" t="s">
        <v>98</v>
      </c>
      <c r="C33" s="6" t="s">
        <v>8</v>
      </c>
      <c r="D33" s="35">
        <f t="shared" si="24"/>
        <v>-1</v>
      </c>
      <c r="E33" s="6" t="s">
        <v>8</v>
      </c>
      <c r="F33" s="6" t="str">
        <f t="shared" si="25"/>
        <v>*** kuvaa ***</v>
      </c>
      <c r="G33" s="6" t="s">
        <v>8</v>
      </c>
      <c r="H33" s="35">
        <f t="shared" si="12"/>
        <v>-1</v>
      </c>
      <c r="I33" s="6" t="str">
        <f t="shared" si="26"/>
        <v>** toteuttaja ***</v>
      </c>
      <c r="J33" s="6" t="str">
        <f t="shared" si="27"/>
        <v>*** hyväksyy ***</v>
      </c>
      <c r="K33" s="6" t="str">
        <f t="shared" si="28"/>
        <v>mihin mennessä?</v>
      </c>
      <c r="L33" s="4"/>
      <c r="M33" s="4" t="s">
        <v>8</v>
      </c>
      <c r="N33" s="4" t="s">
        <v>8</v>
      </c>
      <c r="O33" s="4" t="s">
        <v>8</v>
      </c>
      <c r="P33" s="4" t="s">
        <v>8</v>
      </c>
      <c r="Q33" s="18" t="str">
        <f t="shared" si="7"/>
        <v>Valitse Arvioi vaikutus!</v>
      </c>
      <c r="R33" s="4" t="s">
        <v>8</v>
      </c>
      <c r="S33" s="18" t="str">
        <f t="shared" si="13"/>
        <v>Valitse Arvioi todennäköisyys!</v>
      </c>
      <c r="T33" s="18" t="e">
        <f t="shared" si="29"/>
        <v>#VALUE!</v>
      </c>
      <c r="U33" s="18" t="e">
        <f t="shared" si="20"/>
        <v>#VALUE!</v>
      </c>
      <c r="V33" s="4" t="s">
        <v>8</v>
      </c>
      <c r="W33" s="4" t="s">
        <v>17</v>
      </c>
      <c r="X33" s="4" t="s">
        <v>17</v>
      </c>
      <c r="Y33" s="19"/>
      <c r="Z33" s="4"/>
    </row>
    <row r="34" spans="1:26" x14ac:dyDescent="0.25">
      <c r="A34" s="12"/>
      <c r="B34" s="23" t="s">
        <v>99</v>
      </c>
      <c r="C34" s="6" t="s">
        <v>8</v>
      </c>
      <c r="D34" s="35">
        <f t="shared" si="24"/>
        <v>-1</v>
      </c>
      <c r="E34" s="6" t="s">
        <v>8</v>
      </c>
      <c r="F34" s="6" t="str">
        <f t="shared" si="25"/>
        <v>*** kuvaa ***</v>
      </c>
      <c r="G34" s="6" t="s">
        <v>8</v>
      </c>
      <c r="H34" s="35">
        <f t="shared" si="12"/>
        <v>-1</v>
      </c>
      <c r="I34" s="6" t="str">
        <f t="shared" si="26"/>
        <v>** toteuttaja ***</v>
      </c>
      <c r="J34" s="6" t="str">
        <f t="shared" si="27"/>
        <v>*** hyväksyy ***</v>
      </c>
      <c r="K34" s="6" t="str">
        <f t="shared" si="28"/>
        <v>mihin mennessä?</v>
      </c>
      <c r="L34" s="4"/>
      <c r="M34" s="4" t="s">
        <v>8</v>
      </c>
      <c r="N34" s="4" t="s">
        <v>8</v>
      </c>
      <c r="O34" s="4" t="s">
        <v>8</v>
      </c>
      <c r="P34" s="4" t="s">
        <v>8</v>
      </c>
      <c r="Q34" s="18" t="str">
        <f t="shared" si="7"/>
        <v>Valitse Arvioi vaikutus!</v>
      </c>
      <c r="R34" s="4" t="s">
        <v>8</v>
      </c>
      <c r="S34" s="18" t="str">
        <f t="shared" si="13"/>
        <v>Valitse Arvioi todennäköisyys!</v>
      </c>
      <c r="T34" s="18" t="e">
        <f t="shared" si="29"/>
        <v>#VALUE!</v>
      </c>
      <c r="U34" s="18" t="e">
        <f t="shared" si="20"/>
        <v>#VALUE!</v>
      </c>
      <c r="V34" s="4" t="s">
        <v>8</v>
      </c>
      <c r="W34" s="4" t="s">
        <v>17</v>
      </c>
      <c r="X34" s="4" t="s">
        <v>17</v>
      </c>
      <c r="Y34" s="19"/>
      <c r="Z34" s="4"/>
    </row>
    <row r="35" spans="1:26" x14ac:dyDescent="0.25">
      <c r="A35" s="12"/>
      <c r="B35" s="23" t="s">
        <v>100</v>
      </c>
      <c r="C35" s="6" t="s">
        <v>8</v>
      </c>
      <c r="D35" s="35">
        <f t="shared" si="24"/>
        <v>-1</v>
      </c>
      <c r="E35" s="6" t="s">
        <v>8</v>
      </c>
      <c r="F35" s="6" t="str">
        <f t="shared" si="25"/>
        <v>*** kuvaa ***</v>
      </c>
      <c r="G35" s="6" t="s">
        <v>8</v>
      </c>
      <c r="H35" s="35">
        <f t="shared" si="12"/>
        <v>-1</v>
      </c>
      <c r="I35" s="6" t="str">
        <f t="shared" si="26"/>
        <v>** toteuttaja ***</v>
      </c>
      <c r="J35" s="6" t="str">
        <f t="shared" si="27"/>
        <v>*** hyväksyy ***</v>
      </c>
      <c r="K35" s="6" t="str">
        <f t="shared" si="28"/>
        <v>mihin mennessä?</v>
      </c>
      <c r="L35" s="4"/>
      <c r="M35" s="4" t="s">
        <v>8</v>
      </c>
      <c r="N35" s="4" t="s">
        <v>8</v>
      </c>
      <c r="O35" s="4" t="s">
        <v>8</v>
      </c>
      <c r="P35" s="4" t="s">
        <v>8</v>
      </c>
      <c r="Q35" s="18" t="str">
        <f t="shared" si="7"/>
        <v>Valitse Arvioi vaikutus!</v>
      </c>
      <c r="R35" s="4" t="s">
        <v>8</v>
      </c>
      <c r="S35" s="18" t="str">
        <f t="shared" si="13"/>
        <v>Valitse Arvioi todennäköisyys!</v>
      </c>
      <c r="T35" s="18" t="e">
        <f t="shared" si="29"/>
        <v>#VALUE!</v>
      </c>
      <c r="U35" s="18" t="e">
        <f t="shared" si="20"/>
        <v>#VALUE!</v>
      </c>
      <c r="V35" s="4" t="s">
        <v>8</v>
      </c>
      <c r="W35" s="4" t="s">
        <v>17</v>
      </c>
      <c r="X35" s="4" t="s">
        <v>17</v>
      </c>
      <c r="Y35" s="19"/>
      <c r="Z35" s="4"/>
    </row>
    <row r="36" spans="1:26" x14ac:dyDescent="0.25">
      <c r="A36" s="12"/>
      <c r="B36" s="23" t="s">
        <v>101</v>
      </c>
      <c r="C36" s="6" t="s">
        <v>8</v>
      </c>
      <c r="D36" s="35">
        <f t="shared" si="24"/>
        <v>-1</v>
      </c>
      <c r="E36" s="6" t="s">
        <v>8</v>
      </c>
      <c r="F36" s="6" t="str">
        <f t="shared" si="25"/>
        <v>*** kuvaa ***</v>
      </c>
      <c r="G36" s="6" t="s">
        <v>8</v>
      </c>
      <c r="H36" s="35">
        <f t="shared" si="12"/>
        <v>-1</v>
      </c>
      <c r="I36" s="6" t="str">
        <f t="shared" si="26"/>
        <v>** toteuttaja ***</v>
      </c>
      <c r="J36" s="6" t="str">
        <f t="shared" si="27"/>
        <v>*** hyväksyy ***</v>
      </c>
      <c r="K36" s="6" t="str">
        <f t="shared" si="28"/>
        <v>mihin mennessä?</v>
      </c>
      <c r="L36" s="4"/>
      <c r="M36" s="4" t="s">
        <v>8</v>
      </c>
      <c r="N36" s="4" t="s">
        <v>8</v>
      </c>
      <c r="O36" s="4" t="s">
        <v>8</v>
      </c>
      <c r="P36" s="4" t="s">
        <v>8</v>
      </c>
      <c r="Q36" s="18" t="str">
        <f t="shared" si="7"/>
        <v>Valitse Arvioi vaikutus!</v>
      </c>
      <c r="R36" s="4" t="s">
        <v>8</v>
      </c>
      <c r="S36" s="18" t="str">
        <f t="shared" si="13"/>
        <v>Valitse Arvioi todennäköisyys!</v>
      </c>
      <c r="T36" s="18" t="e">
        <f t="shared" si="29"/>
        <v>#VALUE!</v>
      </c>
      <c r="U36" s="18" t="e">
        <f t="shared" si="20"/>
        <v>#VALUE!</v>
      </c>
      <c r="V36" s="4" t="s">
        <v>8</v>
      </c>
      <c r="W36" s="4" t="s">
        <v>17</v>
      </c>
      <c r="X36" s="4" t="s">
        <v>17</v>
      </c>
      <c r="Y36" s="19"/>
      <c r="Z36" s="4"/>
    </row>
    <row r="37" spans="1:26" x14ac:dyDescent="0.25">
      <c r="A37" s="12"/>
      <c r="B37" s="23" t="s">
        <v>177</v>
      </c>
      <c r="C37" s="6" t="s">
        <v>8</v>
      </c>
      <c r="D37" s="35">
        <f t="shared" si="24"/>
        <v>-1</v>
      </c>
      <c r="E37" s="6" t="s">
        <v>8</v>
      </c>
      <c r="F37" s="6" t="str">
        <f t="shared" si="25"/>
        <v>*** kuvaa ***</v>
      </c>
      <c r="G37" s="6" t="s">
        <v>8</v>
      </c>
      <c r="H37" s="35">
        <f t="shared" si="12"/>
        <v>-1</v>
      </c>
      <c r="I37" s="6" t="str">
        <f t="shared" si="26"/>
        <v>** toteuttaja ***</v>
      </c>
      <c r="J37" s="6" t="str">
        <f t="shared" si="27"/>
        <v>*** hyväksyy ***</v>
      </c>
      <c r="K37" s="6" t="str">
        <f t="shared" si="28"/>
        <v>mihin mennessä?</v>
      </c>
      <c r="L37" s="4"/>
      <c r="M37" s="4" t="s">
        <v>8</v>
      </c>
      <c r="N37" s="4" t="s">
        <v>8</v>
      </c>
      <c r="O37" s="4" t="s">
        <v>8</v>
      </c>
      <c r="P37" s="4" t="s">
        <v>8</v>
      </c>
      <c r="Q37" s="18" t="str">
        <f t="shared" si="7"/>
        <v>Valitse Arvioi vaikutus!</v>
      </c>
      <c r="R37" s="4" t="s">
        <v>8</v>
      </c>
      <c r="S37" s="18" t="str">
        <f t="shared" si="13"/>
        <v>Valitse Arvioi todennäköisyys!</v>
      </c>
      <c r="T37" s="18" t="e">
        <f t="shared" si="29"/>
        <v>#VALUE!</v>
      </c>
      <c r="U37" s="18" t="e">
        <f t="shared" si="20"/>
        <v>#VALUE!</v>
      </c>
      <c r="V37" s="4" t="s">
        <v>8</v>
      </c>
      <c r="W37" s="4" t="s">
        <v>17</v>
      </c>
      <c r="X37" s="4" t="s">
        <v>17</v>
      </c>
      <c r="Y37" s="19"/>
      <c r="Z37" s="4"/>
    </row>
    <row r="38" spans="1:26" x14ac:dyDescent="0.25">
      <c r="A38" s="12"/>
      <c r="B38" s="23" t="s">
        <v>102</v>
      </c>
      <c r="C38" s="6" t="s">
        <v>8</v>
      </c>
      <c r="D38" s="35">
        <f t="shared" si="24"/>
        <v>-1</v>
      </c>
      <c r="E38" s="6" t="s">
        <v>8</v>
      </c>
      <c r="F38" s="6" t="str">
        <f t="shared" si="25"/>
        <v>*** kuvaa ***</v>
      </c>
      <c r="G38" s="6" t="s">
        <v>8</v>
      </c>
      <c r="H38" s="35">
        <f t="shared" si="12"/>
        <v>-1</v>
      </c>
      <c r="I38" s="6" t="str">
        <f t="shared" si="26"/>
        <v>** toteuttaja ***</v>
      </c>
      <c r="J38" s="6" t="str">
        <f t="shared" si="27"/>
        <v>*** hyväksyy ***</v>
      </c>
      <c r="K38" s="6" t="str">
        <f t="shared" si="28"/>
        <v>mihin mennessä?</v>
      </c>
      <c r="L38" s="4"/>
      <c r="M38" s="4" t="s">
        <v>8</v>
      </c>
      <c r="N38" s="4" t="s">
        <v>8</v>
      </c>
      <c r="O38" s="4" t="s">
        <v>8</v>
      </c>
      <c r="P38" s="4" t="s">
        <v>8</v>
      </c>
      <c r="Q38" s="18" t="str">
        <f t="shared" si="7"/>
        <v>Valitse Arvioi vaikutus!</v>
      </c>
      <c r="R38" s="4" t="s">
        <v>8</v>
      </c>
      <c r="S38" s="18" t="str">
        <f t="shared" si="13"/>
        <v>Valitse Arvioi todennäköisyys!</v>
      </c>
      <c r="T38" s="18" t="e">
        <f t="shared" si="29"/>
        <v>#VALUE!</v>
      </c>
      <c r="U38" s="18" t="e">
        <f t="shared" si="20"/>
        <v>#VALUE!</v>
      </c>
      <c r="V38" s="4" t="s">
        <v>8</v>
      </c>
      <c r="W38" s="4" t="s">
        <v>17</v>
      </c>
      <c r="X38" s="4" t="s">
        <v>17</v>
      </c>
      <c r="Y38" s="19"/>
      <c r="Z38" s="4"/>
    </row>
    <row r="39" spans="1:26" x14ac:dyDescent="0.25">
      <c r="A39" s="12"/>
      <c r="B39" s="23" t="s">
        <v>178</v>
      </c>
      <c r="C39" s="6" t="s">
        <v>8</v>
      </c>
      <c r="D39" s="35">
        <f t="shared" si="24"/>
        <v>-1</v>
      </c>
      <c r="E39" s="6" t="s">
        <v>8</v>
      </c>
      <c r="F39" s="6" t="str">
        <f t="shared" si="25"/>
        <v>*** kuvaa ***</v>
      </c>
      <c r="G39" s="6" t="s">
        <v>8</v>
      </c>
      <c r="H39" s="35">
        <f t="shared" si="12"/>
        <v>-1</v>
      </c>
      <c r="I39" s="6" t="str">
        <f t="shared" si="26"/>
        <v>** toteuttaja ***</v>
      </c>
      <c r="J39" s="6" t="str">
        <f t="shared" si="27"/>
        <v>*** hyväksyy ***</v>
      </c>
      <c r="K39" s="6" t="str">
        <f t="shared" si="28"/>
        <v>mihin mennessä?</v>
      </c>
      <c r="L39" s="4"/>
      <c r="M39" s="4" t="s">
        <v>8</v>
      </c>
      <c r="N39" s="4" t="s">
        <v>8</v>
      </c>
      <c r="O39" s="4" t="s">
        <v>8</v>
      </c>
      <c r="P39" s="4" t="s">
        <v>8</v>
      </c>
      <c r="Q39" s="18" t="str">
        <f t="shared" si="7"/>
        <v>Valitse Arvioi vaikutus!</v>
      </c>
      <c r="R39" s="4" t="s">
        <v>8</v>
      </c>
      <c r="S39" s="18" t="str">
        <f t="shared" si="13"/>
        <v>Valitse Arvioi todennäköisyys!</v>
      </c>
      <c r="T39" s="18" t="e">
        <f t="shared" si="29"/>
        <v>#VALUE!</v>
      </c>
      <c r="U39" s="18" t="e">
        <f t="shared" si="20"/>
        <v>#VALUE!</v>
      </c>
      <c r="V39" s="4" t="s">
        <v>8</v>
      </c>
      <c r="W39" s="4" t="s">
        <v>17</v>
      </c>
      <c r="X39" s="4" t="s">
        <v>17</v>
      </c>
      <c r="Y39" s="19"/>
      <c r="Z39" s="4"/>
    </row>
    <row r="40" spans="1:26" x14ac:dyDescent="0.25">
      <c r="A40" s="12"/>
      <c r="B40" s="23" t="s">
        <v>103</v>
      </c>
      <c r="C40" s="6" t="s">
        <v>8</v>
      </c>
      <c r="D40" s="35">
        <f t="shared" si="24"/>
        <v>-1</v>
      </c>
      <c r="E40" s="6" t="s">
        <v>8</v>
      </c>
      <c r="F40" s="6" t="str">
        <f t="shared" si="25"/>
        <v>*** kuvaa ***</v>
      </c>
      <c r="G40" s="6" t="s">
        <v>8</v>
      </c>
      <c r="H40" s="35">
        <f t="shared" si="12"/>
        <v>-1</v>
      </c>
      <c r="I40" s="6" t="str">
        <f t="shared" si="26"/>
        <v>** toteuttaja ***</v>
      </c>
      <c r="J40" s="6" t="str">
        <f t="shared" si="27"/>
        <v>*** hyväksyy ***</v>
      </c>
      <c r="K40" s="6" t="str">
        <f t="shared" si="28"/>
        <v>mihin mennessä?</v>
      </c>
      <c r="L40" s="4"/>
      <c r="M40" s="4" t="s">
        <v>8</v>
      </c>
      <c r="N40" s="4" t="s">
        <v>8</v>
      </c>
      <c r="O40" s="4" t="s">
        <v>8</v>
      </c>
      <c r="P40" s="4" t="s">
        <v>8</v>
      </c>
      <c r="Q40" s="18" t="str">
        <f t="shared" si="7"/>
        <v>Valitse Arvioi vaikutus!</v>
      </c>
      <c r="R40" s="4" t="s">
        <v>8</v>
      </c>
      <c r="S40" s="18" t="str">
        <f t="shared" si="13"/>
        <v>Valitse Arvioi todennäköisyys!</v>
      </c>
      <c r="T40" s="18" t="e">
        <f t="shared" si="29"/>
        <v>#VALUE!</v>
      </c>
      <c r="U40" s="18" t="e">
        <f t="shared" si="20"/>
        <v>#VALUE!</v>
      </c>
      <c r="V40" s="4" t="s">
        <v>8</v>
      </c>
      <c r="W40" s="4" t="s">
        <v>17</v>
      </c>
      <c r="X40" s="4" t="s">
        <v>17</v>
      </c>
      <c r="Y40" s="19"/>
      <c r="Z40" s="4"/>
    </row>
    <row r="41" spans="1:26" x14ac:dyDescent="0.25">
      <c r="A41" s="12"/>
      <c r="B41" s="6" t="s">
        <v>104</v>
      </c>
      <c r="C41" s="6" t="s">
        <v>8</v>
      </c>
      <c r="D41" s="35">
        <f t="shared" si="24"/>
        <v>-1</v>
      </c>
      <c r="E41" s="6" t="s">
        <v>8</v>
      </c>
      <c r="F41" s="6" t="str">
        <f t="shared" si="25"/>
        <v>*** kuvaa ***</v>
      </c>
      <c r="G41" s="6" t="s">
        <v>8</v>
      </c>
      <c r="H41" s="35">
        <f t="shared" si="12"/>
        <v>-1</v>
      </c>
      <c r="I41" s="6" t="str">
        <f t="shared" si="26"/>
        <v>** toteuttaja ***</v>
      </c>
      <c r="J41" s="6" t="str">
        <f t="shared" si="27"/>
        <v>*** hyväksyy ***</v>
      </c>
      <c r="K41" s="6" t="str">
        <f t="shared" si="28"/>
        <v>mihin mennessä?</v>
      </c>
      <c r="L41" s="4"/>
      <c r="M41" s="4" t="s">
        <v>8</v>
      </c>
      <c r="N41" s="4" t="s">
        <v>8</v>
      </c>
      <c r="O41" s="4" t="s">
        <v>8</v>
      </c>
      <c r="P41" s="4" t="s">
        <v>8</v>
      </c>
      <c r="Q41" s="18" t="str">
        <f t="shared" si="7"/>
        <v>Valitse Arvioi vaikutus!</v>
      </c>
      <c r="R41" s="4" t="s">
        <v>8</v>
      </c>
      <c r="S41" s="18" t="str">
        <f t="shared" si="13"/>
        <v>Valitse Arvioi todennäköisyys!</v>
      </c>
      <c r="T41" s="18" t="e">
        <f t="shared" si="29"/>
        <v>#VALUE!</v>
      </c>
      <c r="U41" s="18" t="e">
        <f t="shared" si="20"/>
        <v>#VALUE!</v>
      </c>
      <c r="V41" s="4" t="s">
        <v>8</v>
      </c>
      <c r="W41" s="4" t="s">
        <v>17</v>
      </c>
      <c r="X41" s="4" t="s">
        <v>17</v>
      </c>
      <c r="Y41" s="19"/>
      <c r="Z41" s="4"/>
    </row>
    <row r="42" spans="1:26" x14ac:dyDescent="0.25">
      <c r="A42" s="12"/>
      <c r="B42" s="6" t="s">
        <v>105</v>
      </c>
      <c r="C42" s="6" t="s">
        <v>8</v>
      </c>
      <c r="D42" s="35">
        <f t="shared" si="24"/>
        <v>-1</v>
      </c>
      <c r="E42" s="6" t="s">
        <v>8</v>
      </c>
      <c r="F42" s="6" t="str">
        <f t="shared" si="25"/>
        <v>*** kuvaa ***</v>
      </c>
      <c r="G42" s="6" t="s">
        <v>8</v>
      </c>
      <c r="H42" s="35">
        <f t="shared" si="12"/>
        <v>-1</v>
      </c>
      <c r="I42" s="6" t="str">
        <f t="shared" si="26"/>
        <v>** toteuttaja ***</v>
      </c>
      <c r="J42" s="6" t="str">
        <f t="shared" si="27"/>
        <v>*** hyväksyy ***</v>
      </c>
      <c r="K42" s="6" t="str">
        <f t="shared" si="28"/>
        <v>mihin mennessä?</v>
      </c>
      <c r="L42" s="4"/>
      <c r="M42" s="4" t="s">
        <v>8</v>
      </c>
      <c r="N42" s="4" t="s">
        <v>8</v>
      </c>
      <c r="O42" s="4" t="s">
        <v>8</v>
      </c>
      <c r="P42" s="4" t="s">
        <v>8</v>
      </c>
      <c r="Q42" s="18" t="str">
        <f t="shared" si="7"/>
        <v>Valitse Arvioi vaikutus!</v>
      </c>
      <c r="R42" s="4" t="s">
        <v>8</v>
      </c>
      <c r="S42" s="18" t="str">
        <f t="shared" si="13"/>
        <v>Valitse Arvioi todennäköisyys!</v>
      </c>
      <c r="T42" s="18" t="e">
        <f t="shared" si="29"/>
        <v>#VALUE!</v>
      </c>
      <c r="U42" s="18" t="e">
        <f t="shared" si="20"/>
        <v>#VALUE!</v>
      </c>
      <c r="V42" s="4" t="s">
        <v>8</v>
      </c>
      <c r="W42" s="4" t="s">
        <v>17</v>
      </c>
      <c r="X42" s="4" t="s">
        <v>17</v>
      </c>
      <c r="Y42" s="19"/>
      <c r="Z42" s="4"/>
    </row>
    <row r="43" spans="1:26" x14ac:dyDescent="0.25">
      <c r="A43" s="12"/>
      <c r="B43" s="6" t="s">
        <v>106</v>
      </c>
      <c r="C43" s="6" t="s">
        <v>8</v>
      </c>
      <c r="D43" s="35">
        <f t="shared" si="24"/>
        <v>-1</v>
      </c>
      <c r="E43" s="6" t="s">
        <v>8</v>
      </c>
      <c r="F43" s="6" t="str">
        <f t="shared" si="25"/>
        <v>*** kuvaa ***</v>
      </c>
      <c r="G43" s="6" t="s">
        <v>8</v>
      </c>
      <c r="H43" s="35">
        <f t="shared" si="12"/>
        <v>-1</v>
      </c>
      <c r="I43" s="6" t="str">
        <f t="shared" si="26"/>
        <v>** toteuttaja ***</v>
      </c>
      <c r="J43" s="6" t="str">
        <f t="shared" si="27"/>
        <v>*** hyväksyy ***</v>
      </c>
      <c r="K43" s="6" t="str">
        <f t="shared" si="28"/>
        <v>mihin mennessä?</v>
      </c>
      <c r="L43" s="4"/>
      <c r="M43" s="4" t="s">
        <v>8</v>
      </c>
      <c r="N43" s="4" t="s">
        <v>8</v>
      </c>
      <c r="O43" s="4" t="s">
        <v>8</v>
      </c>
      <c r="P43" s="4" t="s">
        <v>8</v>
      </c>
      <c r="Q43" s="18" t="str">
        <f t="shared" si="7"/>
        <v>Valitse Arvioi vaikutus!</v>
      </c>
      <c r="R43" s="4" t="s">
        <v>8</v>
      </c>
      <c r="S43" s="18" t="str">
        <f t="shared" si="13"/>
        <v>Valitse Arvioi todennäköisyys!</v>
      </c>
      <c r="T43" s="18" t="e">
        <f t="shared" si="29"/>
        <v>#VALUE!</v>
      </c>
      <c r="U43" s="18" t="e">
        <f t="shared" si="20"/>
        <v>#VALUE!</v>
      </c>
      <c r="V43" s="4" t="s">
        <v>8</v>
      </c>
      <c r="W43" s="4" t="s">
        <v>17</v>
      </c>
      <c r="X43" s="4" t="s">
        <v>17</v>
      </c>
      <c r="Y43" s="19"/>
      <c r="Z43" s="4"/>
    </row>
    <row r="44" spans="1:26" x14ac:dyDescent="0.25">
      <c r="A44" s="12"/>
      <c r="B44" s="6" t="s">
        <v>107</v>
      </c>
      <c r="C44" s="6" t="s">
        <v>8</v>
      </c>
      <c r="D44" s="35">
        <f t="shared" si="24"/>
        <v>-1</v>
      </c>
      <c r="E44" s="6" t="s">
        <v>8</v>
      </c>
      <c r="F44" s="6" t="str">
        <f t="shared" si="25"/>
        <v>*** kuvaa ***</v>
      </c>
      <c r="G44" s="6" t="s">
        <v>8</v>
      </c>
      <c r="H44" s="35">
        <f t="shared" si="12"/>
        <v>-1</v>
      </c>
      <c r="I44" s="6" t="str">
        <f t="shared" si="26"/>
        <v>** toteuttaja ***</v>
      </c>
      <c r="J44" s="6" t="str">
        <f t="shared" si="27"/>
        <v>*** hyväksyy ***</v>
      </c>
      <c r="K44" s="6" t="str">
        <f t="shared" si="28"/>
        <v>mihin mennessä?</v>
      </c>
      <c r="L44" s="4"/>
      <c r="M44" s="4" t="s">
        <v>8</v>
      </c>
      <c r="N44" s="4" t="s">
        <v>8</v>
      </c>
      <c r="O44" s="4" t="s">
        <v>8</v>
      </c>
      <c r="P44" s="4" t="s">
        <v>8</v>
      </c>
      <c r="Q44" s="18" t="str">
        <f t="shared" si="7"/>
        <v>Valitse Arvioi vaikutus!</v>
      </c>
      <c r="R44" s="4" t="s">
        <v>8</v>
      </c>
      <c r="S44" s="18" t="str">
        <f t="shared" si="13"/>
        <v>Valitse Arvioi todennäköisyys!</v>
      </c>
      <c r="T44" s="18" t="e">
        <f t="shared" si="29"/>
        <v>#VALUE!</v>
      </c>
      <c r="U44" s="18" t="e">
        <f t="shared" si="20"/>
        <v>#VALUE!</v>
      </c>
      <c r="V44" s="4" t="s">
        <v>8</v>
      </c>
      <c r="W44" s="4" t="s">
        <v>17</v>
      </c>
      <c r="X44" s="4" t="s">
        <v>17</v>
      </c>
      <c r="Y44" s="19"/>
      <c r="Z44" s="4"/>
    </row>
    <row r="45" spans="1:26" x14ac:dyDescent="0.25">
      <c r="B45" s="6" t="s">
        <v>180</v>
      </c>
      <c r="C45" s="6" t="s">
        <v>8</v>
      </c>
      <c r="D45" s="35">
        <f t="shared" si="24"/>
        <v>-1</v>
      </c>
      <c r="E45" s="6" t="s">
        <v>8</v>
      </c>
      <c r="F45" s="6" t="str">
        <f t="shared" si="25"/>
        <v>*** kuvaa ***</v>
      </c>
      <c r="G45" s="6" t="s">
        <v>8</v>
      </c>
      <c r="H45" s="35">
        <f t="shared" si="12"/>
        <v>-1</v>
      </c>
      <c r="I45" s="6" t="str">
        <f t="shared" si="26"/>
        <v>** toteuttaja ***</v>
      </c>
      <c r="J45" s="6" t="str">
        <f t="shared" si="27"/>
        <v>*** hyväksyy ***</v>
      </c>
      <c r="K45" s="6" t="str">
        <f t="shared" si="28"/>
        <v>mihin mennessä?</v>
      </c>
      <c r="L45" s="4"/>
      <c r="M45" s="4" t="s">
        <v>8</v>
      </c>
      <c r="N45" s="4" t="s">
        <v>8</v>
      </c>
      <c r="O45" s="4" t="s">
        <v>8</v>
      </c>
      <c r="P45" s="4" t="s">
        <v>8</v>
      </c>
      <c r="Q45" s="18" t="str">
        <f t="shared" si="7"/>
        <v>Valitse Arvioi vaikutus!</v>
      </c>
      <c r="R45" s="4" t="s">
        <v>8</v>
      </c>
      <c r="S45" s="18" t="str">
        <f t="shared" si="13"/>
        <v>Valitse Arvioi todennäköisyys!</v>
      </c>
      <c r="T45" s="18" t="e">
        <f t="shared" si="29"/>
        <v>#VALUE!</v>
      </c>
      <c r="U45" s="18" t="e">
        <f t="shared" si="20"/>
        <v>#VALUE!</v>
      </c>
      <c r="V45" s="4" t="s">
        <v>8</v>
      </c>
      <c r="W45" s="4" t="s">
        <v>17</v>
      </c>
      <c r="X45" s="4" t="s">
        <v>17</v>
      </c>
      <c r="Y45" s="19"/>
      <c r="Z45" s="4"/>
    </row>
    <row r="46" spans="1:26" x14ac:dyDescent="0.25">
      <c r="B46" s="6" t="s">
        <v>108</v>
      </c>
      <c r="C46" s="6" t="s">
        <v>8</v>
      </c>
      <c r="D46" s="35">
        <f t="shared" si="24"/>
        <v>-1</v>
      </c>
      <c r="E46" s="6" t="s">
        <v>8</v>
      </c>
      <c r="F46" s="6" t="str">
        <f t="shared" si="25"/>
        <v>*** kuvaa ***</v>
      </c>
      <c r="G46" s="6" t="s">
        <v>8</v>
      </c>
      <c r="H46" s="35">
        <f t="shared" si="12"/>
        <v>-1</v>
      </c>
      <c r="I46" s="6" t="str">
        <f t="shared" si="26"/>
        <v>** toteuttaja ***</v>
      </c>
      <c r="J46" s="6" t="str">
        <f t="shared" si="27"/>
        <v>*** hyväksyy ***</v>
      </c>
      <c r="K46" s="6" t="str">
        <f t="shared" si="28"/>
        <v>mihin mennessä?</v>
      </c>
      <c r="L46" s="4"/>
      <c r="M46" s="4" t="s">
        <v>8</v>
      </c>
      <c r="N46" s="4" t="s">
        <v>8</v>
      </c>
      <c r="O46" s="4" t="s">
        <v>8</v>
      </c>
      <c r="P46" s="4" t="s">
        <v>8</v>
      </c>
      <c r="Q46" s="18" t="str">
        <f t="shared" si="7"/>
        <v>Valitse Arvioi vaikutus!</v>
      </c>
      <c r="R46" s="4" t="s">
        <v>8</v>
      </c>
      <c r="S46" s="18" t="str">
        <f t="shared" si="13"/>
        <v>Valitse Arvioi todennäköisyys!</v>
      </c>
      <c r="T46" s="18" t="e">
        <f t="shared" si="29"/>
        <v>#VALUE!</v>
      </c>
      <c r="U46" s="18" t="e">
        <f t="shared" si="20"/>
        <v>#VALUE!</v>
      </c>
      <c r="V46" s="4" t="s">
        <v>8</v>
      </c>
      <c r="W46" s="4" t="s">
        <v>17</v>
      </c>
      <c r="X46" s="4" t="s">
        <v>17</v>
      </c>
      <c r="Y46" s="19"/>
      <c r="Z46" s="4"/>
    </row>
    <row r="47" spans="1:26" ht="18" customHeight="1" x14ac:dyDescent="0.25">
      <c r="B47" s="6" t="s">
        <v>109</v>
      </c>
      <c r="C47" s="6" t="s">
        <v>8</v>
      </c>
      <c r="D47" s="35">
        <f t="shared" si="24"/>
        <v>-1</v>
      </c>
      <c r="E47" s="6" t="s">
        <v>8</v>
      </c>
      <c r="F47" s="6" t="str">
        <f t="shared" si="25"/>
        <v>*** kuvaa ***</v>
      </c>
      <c r="G47" s="6" t="s">
        <v>8</v>
      </c>
      <c r="H47" s="35">
        <f t="shared" si="12"/>
        <v>-1</v>
      </c>
      <c r="I47" s="6" t="str">
        <f t="shared" si="26"/>
        <v>** toteuttaja ***</v>
      </c>
      <c r="J47" s="6" t="str">
        <f t="shared" si="27"/>
        <v>*** hyväksyy ***</v>
      </c>
      <c r="K47" s="6" t="str">
        <f t="shared" si="28"/>
        <v>mihin mennessä?</v>
      </c>
      <c r="L47" s="4"/>
      <c r="M47" s="4" t="s">
        <v>8</v>
      </c>
      <c r="N47" s="4" t="s">
        <v>8</v>
      </c>
      <c r="O47" s="4" t="s">
        <v>8</v>
      </c>
      <c r="P47" s="4" t="s">
        <v>8</v>
      </c>
      <c r="Q47" s="18" t="str">
        <f t="shared" si="7"/>
        <v>Valitse Arvioi vaikutus!</v>
      </c>
      <c r="R47" s="4" t="s">
        <v>8</v>
      </c>
      <c r="S47" s="18" t="str">
        <f t="shared" si="13"/>
        <v>Valitse Arvioi todennäköisyys!</v>
      </c>
      <c r="T47" s="18" t="e">
        <f t="shared" si="29"/>
        <v>#VALUE!</v>
      </c>
      <c r="U47" s="18" t="e">
        <f t="shared" si="20"/>
        <v>#VALUE!</v>
      </c>
      <c r="V47" s="4" t="s">
        <v>8</v>
      </c>
      <c r="W47" s="4" t="s">
        <v>17</v>
      </c>
      <c r="X47" s="4" t="s">
        <v>17</v>
      </c>
      <c r="Y47" s="19"/>
      <c r="Z47" s="4"/>
    </row>
    <row r="48" spans="1:26" x14ac:dyDescent="0.25">
      <c r="A48" s="29" t="s">
        <v>122</v>
      </c>
      <c r="B48" s="24" t="s">
        <v>165</v>
      </c>
      <c r="C48" s="31">
        <f>AVERAGE(D49:D63)</f>
        <v>-1</v>
      </c>
      <c r="D48" s="16"/>
      <c r="E48" s="16"/>
      <c r="F48" s="16"/>
      <c r="G48" s="32">
        <f>AVERAGE(H49:H63)</f>
        <v>-1</v>
      </c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x14ac:dyDescent="0.25">
      <c r="B49" s="6" t="s">
        <v>110</v>
      </c>
      <c r="C49" s="6" t="s">
        <v>8</v>
      </c>
      <c r="D49" s="35">
        <f t="shared" ref="D49:D62" si="30">IF(C49="Tunnistamatta",0,IF(C49="Ymmärretty",0.25,IF(C49="Työ aloitettu",0.5,IF(C49="25% valmiina",1.25,IF(C49="50% valmiina",1.5,IF(C49="75% valmiina",1.75,IF(C49="100% valmiina",2,IF(C49="Hyväksytty | Ei koske meitä",2.5,-1))))))))</f>
        <v>-1</v>
      </c>
      <c r="E49" s="6" t="s">
        <v>8</v>
      </c>
      <c r="F49" s="6" t="str">
        <f t="shared" ref="F49:F63" si="31">$F$68</f>
        <v>*** kuvaa ***</v>
      </c>
      <c r="G49" s="6" t="s">
        <v>8</v>
      </c>
      <c r="H49" s="35">
        <f t="shared" ref="H49:H63" si="32">IF(G49="Aloittamatta",0,IF(G49="Ei tarvetta",2.5,IF(G49="Työ aloitettu",0.25,IF(G49="25% valmiina",1.25,IF(G49="50% valmiina",1.5,IF(G49="75% valmiina",1.75,IF(G49="100% valmiina",2,IF(G49="Hyväksytty",2.5,-1))))))))</f>
        <v>-1</v>
      </c>
      <c r="I49" s="6" t="str">
        <f t="shared" ref="I49:I63" si="33">$I$68</f>
        <v>** toteuttaja ***</v>
      </c>
      <c r="J49" s="6" t="str">
        <f t="shared" ref="J49:J63" si="34">$J$68</f>
        <v>*** hyväksyy ***</v>
      </c>
      <c r="K49" s="6" t="str">
        <f t="shared" ref="K49:K63" si="35">$K$68</f>
        <v>mihin mennessä?</v>
      </c>
      <c r="L49" s="4"/>
      <c r="M49" s="4" t="s">
        <v>8</v>
      </c>
      <c r="N49" s="4" t="s">
        <v>8</v>
      </c>
      <c r="O49" s="4" t="s">
        <v>8</v>
      </c>
      <c r="P49" s="4" t="s">
        <v>8</v>
      </c>
      <c r="Q49" s="18" t="str">
        <f t="shared" ref="Q49:Q63" si="36">IF(P49="Sietämätön",5,IF(P49="Merkittävä",4,IF(P49="Keskinkertainen",3,IF(P49="Vähäinen tai merkityksetön",1.5,"Valitse Arvioi vaikutus!"))))</f>
        <v>Valitse Arvioi vaikutus!</v>
      </c>
      <c r="R49" s="4" t="s">
        <v>8</v>
      </c>
      <c r="S49" s="18" t="str">
        <f t="shared" ref="S49:S63" si="37">IF(R49="Varma",5,IF(R49="Todennäköinen",4,IF(R49="Kohtalainen",3,IF(R49="Harvinainen tai epätodennäköinen",1.5,"Valitse Arvioi todennäköisyys!"))))</f>
        <v>Valitse Arvioi todennäköisyys!</v>
      </c>
      <c r="T49" s="18" t="e">
        <f t="shared" ref="T49:T63" si="38">Q49*S49</f>
        <v>#VALUE!</v>
      </c>
      <c r="U49" s="18" t="e">
        <f t="shared" ref="U49:U63" si="39">IF(T49=25,"Kriittinen  -vaatii välittömiä toimenpiteitä",IF(T49=20,"Erittäin suuri - vaikutusta vähennettävä pikaisesti",IF(T49=16,"Suuri - otettava hallintaan",IF(T49=15,"Suuri - jos todennäköisyys on Varma, harkitse toimenpiteitä",IF(T49=12,"Keskisuuri  - ota hallintaan","Ei edellytä - toimenpiteitä - seuraa uhkan vaikutuksen tai todennälöisyyden kehittymistä")))))</f>
        <v>#VALUE!</v>
      </c>
      <c r="V49" s="4" t="s">
        <v>8</v>
      </c>
      <c r="W49" s="4" t="s">
        <v>17</v>
      </c>
      <c r="X49" s="4" t="s">
        <v>17</v>
      </c>
      <c r="Y49" s="19"/>
      <c r="Z49" s="4"/>
    </row>
    <row r="50" spans="2:26" x14ac:dyDescent="0.25">
      <c r="B50" s="6" t="s">
        <v>111</v>
      </c>
      <c r="C50" s="6" t="s">
        <v>8</v>
      </c>
      <c r="D50" s="35">
        <f t="shared" si="30"/>
        <v>-1</v>
      </c>
      <c r="E50" s="6" t="s">
        <v>8</v>
      </c>
      <c r="F50" s="6" t="str">
        <f t="shared" si="31"/>
        <v>*** kuvaa ***</v>
      </c>
      <c r="G50" s="6" t="s">
        <v>8</v>
      </c>
      <c r="H50" s="35">
        <f t="shared" si="32"/>
        <v>-1</v>
      </c>
      <c r="I50" s="6" t="str">
        <f t="shared" si="33"/>
        <v>** toteuttaja ***</v>
      </c>
      <c r="J50" s="6" t="str">
        <f t="shared" si="34"/>
        <v>*** hyväksyy ***</v>
      </c>
      <c r="K50" s="6" t="str">
        <f t="shared" si="35"/>
        <v>mihin mennessä?</v>
      </c>
      <c r="L50" s="4"/>
      <c r="M50" s="4" t="s">
        <v>8</v>
      </c>
      <c r="N50" s="4" t="s">
        <v>8</v>
      </c>
      <c r="O50" s="4" t="s">
        <v>8</v>
      </c>
      <c r="P50" s="4" t="s">
        <v>8</v>
      </c>
      <c r="Q50" s="18" t="str">
        <f t="shared" si="36"/>
        <v>Valitse Arvioi vaikutus!</v>
      </c>
      <c r="R50" s="4" t="s">
        <v>8</v>
      </c>
      <c r="S50" s="18" t="str">
        <f t="shared" si="37"/>
        <v>Valitse Arvioi todennäköisyys!</v>
      </c>
      <c r="T50" s="18" t="e">
        <f t="shared" si="38"/>
        <v>#VALUE!</v>
      </c>
      <c r="U50" s="18" t="e">
        <f t="shared" si="39"/>
        <v>#VALUE!</v>
      </c>
      <c r="V50" s="4" t="s">
        <v>8</v>
      </c>
      <c r="W50" s="4" t="s">
        <v>17</v>
      </c>
      <c r="X50" s="4" t="s">
        <v>17</v>
      </c>
      <c r="Y50" s="19"/>
      <c r="Z50" s="4"/>
    </row>
    <row r="51" spans="2:26" x14ac:dyDescent="0.25">
      <c r="B51" s="6" t="s">
        <v>112</v>
      </c>
      <c r="C51" s="6" t="s">
        <v>8</v>
      </c>
      <c r="D51" s="35">
        <f t="shared" si="30"/>
        <v>-1</v>
      </c>
      <c r="E51" s="6" t="s">
        <v>8</v>
      </c>
      <c r="F51" s="6" t="str">
        <f t="shared" si="31"/>
        <v>*** kuvaa ***</v>
      </c>
      <c r="G51" s="6" t="s">
        <v>8</v>
      </c>
      <c r="H51" s="35">
        <f t="shared" si="32"/>
        <v>-1</v>
      </c>
      <c r="I51" s="6" t="str">
        <f t="shared" si="33"/>
        <v>** toteuttaja ***</v>
      </c>
      <c r="J51" s="6" t="str">
        <f t="shared" si="34"/>
        <v>*** hyväksyy ***</v>
      </c>
      <c r="K51" s="6" t="str">
        <f t="shared" si="35"/>
        <v>mihin mennessä?</v>
      </c>
      <c r="L51" s="4"/>
      <c r="M51" s="4" t="s">
        <v>8</v>
      </c>
      <c r="N51" s="4" t="s">
        <v>8</v>
      </c>
      <c r="O51" s="4" t="s">
        <v>8</v>
      </c>
      <c r="P51" s="4" t="s">
        <v>8</v>
      </c>
      <c r="Q51" s="18" t="str">
        <f t="shared" si="36"/>
        <v>Valitse Arvioi vaikutus!</v>
      </c>
      <c r="R51" s="4" t="s">
        <v>8</v>
      </c>
      <c r="S51" s="18" t="str">
        <f t="shared" si="37"/>
        <v>Valitse Arvioi todennäköisyys!</v>
      </c>
      <c r="T51" s="18" t="e">
        <f t="shared" si="38"/>
        <v>#VALUE!</v>
      </c>
      <c r="U51" s="18" t="e">
        <f t="shared" si="39"/>
        <v>#VALUE!</v>
      </c>
      <c r="V51" s="4" t="s">
        <v>8</v>
      </c>
      <c r="W51" s="4" t="s">
        <v>17</v>
      </c>
      <c r="X51" s="4" t="s">
        <v>17</v>
      </c>
      <c r="Y51" s="19"/>
      <c r="Z51" s="4"/>
    </row>
    <row r="52" spans="2:26" x14ac:dyDescent="0.25">
      <c r="B52" s="6" t="s">
        <v>113</v>
      </c>
      <c r="C52" s="6" t="s">
        <v>8</v>
      </c>
      <c r="D52" s="35">
        <f t="shared" si="30"/>
        <v>-1</v>
      </c>
      <c r="E52" s="6" t="s">
        <v>8</v>
      </c>
      <c r="F52" s="6" t="str">
        <f t="shared" si="31"/>
        <v>*** kuvaa ***</v>
      </c>
      <c r="G52" s="6" t="s">
        <v>8</v>
      </c>
      <c r="H52" s="35">
        <f t="shared" si="32"/>
        <v>-1</v>
      </c>
      <c r="I52" s="6" t="str">
        <f t="shared" si="33"/>
        <v>** toteuttaja ***</v>
      </c>
      <c r="J52" s="6" t="str">
        <f t="shared" si="34"/>
        <v>*** hyväksyy ***</v>
      </c>
      <c r="K52" s="6" t="str">
        <f t="shared" si="35"/>
        <v>mihin mennessä?</v>
      </c>
      <c r="L52" s="4"/>
      <c r="M52" s="4" t="s">
        <v>8</v>
      </c>
      <c r="N52" s="4" t="s">
        <v>8</v>
      </c>
      <c r="O52" s="4" t="s">
        <v>8</v>
      </c>
      <c r="P52" s="4" t="s">
        <v>8</v>
      </c>
      <c r="Q52" s="18" t="str">
        <f t="shared" si="36"/>
        <v>Valitse Arvioi vaikutus!</v>
      </c>
      <c r="R52" s="4" t="s">
        <v>8</v>
      </c>
      <c r="S52" s="18" t="str">
        <f t="shared" si="37"/>
        <v>Valitse Arvioi todennäköisyys!</v>
      </c>
      <c r="T52" s="18" t="e">
        <f t="shared" si="38"/>
        <v>#VALUE!</v>
      </c>
      <c r="U52" s="18" t="e">
        <f t="shared" si="39"/>
        <v>#VALUE!</v>
      </c>
      <c r="V52" s="4" t="s">
        <v>8</v>
      </c>
      <c r="W52" s="4" t="s">
        <v>17</v>
      </c>
      <c r="X52" s="4" t="s">
        <v>17</v>
      </c>
      <c r="Y52" s="19"/>
      <c r="Z52" s="4"/>
    </row>
    <row r="53" spans="2:26" x14ac:dyDescent="0.25">
      <c r="B53" s="6" t="s">
        <v>114</v>
      </c>
      <c r="C53" s="6" t="s">
        <v>8</v>
      </c>
      <c r="D53" s="35">
        <f t="shared" si="30"/>
        <v>-1</v>
      </c>
      <c r="E53" s="6" t="s">
        <v>8</v>
      </c>
      <c r="F53" s="6" t="str">
        <f t="shared" si="31"/>
        <v>*** kuvaa ***</v>
      </c>
      <c r="G53" s="6" t="s">
        <v>8</v>
      </c>
      <c r="H53" s="35">
        <f t="shared" si="32"/>
        <v>-1</v>
      </c>
      <c r="I53" s="6" t="str">
        <f t="shared" si="33"/>
        <v>** toteuttaja ***</v>
      </c>
      <c r="J53" s="6" t="str">
        <f t="shared" si="34"/>
        <v>*** hyväksyy ***</v>
      </c>
      <c r="K53" s="6" t="str">
        <f t="shared" si="35"/>
        <v>mihin mennessä?</v>
      </c>
      <c r="L53" s="4"/>
      <c r="M53" s="4" t="s">
        <v>8</v>
      </c>
      <c r="N53" s="4" t="s">
        <v>8</v>
      </c>
      <c r="O53" s="4" t="s">
        <v>8</v>
      </c>
      <c r="P53" s="4" t="s">
        <v>8</v>
      </c>
      <c r="Q53" s="18" t="str">
        <f t="shared" si="36"/>
        <v>Valitse Arvioi vaikutus!</v>
      </c>
      <c r="R53" s="4" t="s">
        <v>8</v>
      </c>
      <c r="S53" s="18" t="str">
        <f t="shared" si="37"/>
        <v>Valitse Arvioi todennäköisyys!</v>
      </c>
      <c r="T53" s="18" t="e">
        <f t="shared" si="38"/>
        <v>#VALUE!</v>
      </c>
      <c r="U53" s="18" t="e">
        <f t="shared" si="39"/>
        <v>#VALUE!</v>
      </c>
      <c r="V53" s="4" t="s">
        <v>8</v>
      </c>
      <c r="W53" s="4" t="s">
        <v>17</v>
      </c>
      <c r="X53" s="4" t="s">
        <v>17</v>
      </c>
      <c r="Y53" s="19"/>
      <c r="Z53" s="4"/>
    </row>
    <row r="54" spans="2:26" x14ac:dyDescent="0.25">
      <c r="B54" s="6" t="s">
        <v>115</v>
      </c>
      <c r="C54" s="6" t="s">
        <v>8</v>
      </c>
      <c r="D54" s="35">
        <f t="shared" si="30"/>
        <v>-1</v>
      </c>
      <c r="E54" s="6" t="s">
        <v>8</v>
      </c>
      <c r="F54" s="6" t="str">
        <f t="shared" si="31"/>
        <v>*** kuvaa ***</v>
      </c>
      <c r="G54" s="6" t="s">
        <v>8</v>
      </c>
      <c r="H54" s="35">
        <f t="shared" si="32"/>
        <v>-1</v>
      </c>
      <c r="I54" s="6" t="str">
        <f t="shared" si="33"/>
        <v>** toteuttaja ***</v>
      </c>
      <c r="J54" s="6" t="str">
        <f t="shared" si="34"/>
        <v>*** hyväksyy ***</v>
      </c>
      <c r="K54" s="6" t="str">
        <f t="shared" si="35"/>
        <v>mihin mennessä?</v>
      </c>
      <c r="L54" s="4"/>
      <c r="M54" s="4" t="s">
        <v>8</v>
      </c>
      <c r="N54" s="4" t="s">
        <v>8</v>
      </c>
      <c r="O54" s="4" t="s">
        <v>8</v>
      </c>
      <c r="P54" s="4" t="s">
        <v>8</v>
      </c>
      <c r="Q54" s="18" t="str">
        <f t="shared" si="36"/>
        <v>Valitse Arvioi vaikutus!</v>
      </c>
      <c r="R54" s="4" t="s">
        <v>8</v>
      </c>
      <c r="S54" s="18" t="str">
        <f t="shared" si="37"/>
        <v>Valitse Arvioi todennäköisyys!</v>
      </c>
      <c r="T54" s="18" t="e">
        <f t="shared" si="38"/>
        <v>#VALUE!</v>
      </c>
      <c r="U54" s="18" t="e">
        <f t="shared" si="39"/>
        <v>#VALUE!</v>
      </c>
      <c r="V54" s="4" t="s">
        <v>8</v>
      </c>
      <c r="W54" s="4" t="s">
        <v>17</v>
      </c>
      <c r="X54" s="4" t="s">
        <v>17</v>
      </c>
      <c r="Y54" s="19"/>
      <c r="Z54" s="4"/>
    </row>
    <row r="55" spans="2:26" x14ac:dyDescent="0.25">
      <c r="B55" s="6" t="s">
        <v>116</v>
      </c>
      <c r="C55" s="6" t="s">
        <v>8</v>
      </c>
      <c r="D55" s="35">
        <f t="shared" si="30"/>
        <v>-1</v>
      </c>
      <c r="E55" s="6" t="s">
        <v>8</v>
      </c>
      <c r="F55" s="6" t="str">
        <f t="shared" si="31"/>
        <v>*** kuvaa ***</v>
      </c>
      <c r="G55" s="6" t="s">
        <v>8</v>
      </c>
      <c r="H55" s="35">
        <f t="shared" si="32"/>
        <v>-1</v>
      </c>
      <c r="I55" s="6" t="str">
        <f t="shared" si="33"/>
        <v>** toteuttaja ***</v>
      </c>
      <c r="J55" s="6" t="str">
        <f t="shared" si="34"/>
        <v>*** hyväksyy ***</v>
      </c>
      <c r="K55" s="6" t="str">
        <f t="shared" si="35"/>
        <v>mihin mennessä?</v>
      </c>
      <c r="L55" s="4"/>
      <c r="M55" s="4" t="s">
        <v>8</v>
      </c>
      <c r="N55" s="4" t="s">
        <v>8</v>
      </c>
      <c r="O55" s="4" t="s">
        <v>8</v>
      </c>
      <c r="P55" s="4" t="s">
        <v>8</v>
      </c>
      <c r="Q55" s="18" t="str">
        <f t="shared" si="36"/>
        <v>Valitse Arvioi vaikutus!</v>
      </c>
      <c r="R55" s="4" t="s">
        <v>8</v>
      </c>
      <c r="S55" s="18" t="str">
        <f t="shared" si="37"/>
        <v>Valitse Arvioi todennäköisyys!</v>
      </c>
      <c r="T55" s="18" t="e">
        <f t="shared" si="38"/>
        <v>#VALUE!</v>
      </c>
      <c r="U55" s="18" t="e">
        <f t="shared" si="39"/>
        <v>#VALUE!</v>
      </c>
      <c r="V55" s="4" t="s">
        <v>8</v>
      </c>
      <c r="W55" s="4" t="s">
        <v>17</v>
      </c>
      <c r="X55" s="4" t="s">
        <v>17</v>
      </c>
      <c r="Y55" s="19"/>
      <c r="Z55" s="4"/>
    </row>
    <row r="56" spans="2:26" x14ac:dyDescent="0.25">
      <c r="B56" s="6" t="s">
        <v>179</v>
      </c>
      <c r="C56" s="6" t="s">
        <v>8</v>
      </c>
      <c r="D56" s="35">
        <f t="shared" si="30"/>
        <v>-1</v>
      </c>
      <c r="E56" s="6" t="s">
        <v>8</v>
      </c>
      <c r="F56" s="6" t="str">
        <f t="shared" si="31"/>
        <v>*** kuvaa ***</v>
      </c>
      <c r="G56" s="6" t="s">
        <v>8</v>
      </c>
      <c r="H56" s="35">
        <f t="shared" si="32"/>
        <v>-1</v>
      </c>
      <c r="I56" s="6" t="str">
        <f t="shared" si="33"/>
        <v>** toteuttaja ***</v>
      </c>
      <c r="J56" s="6" t="str">
        <f t="shared" si="34"/>
        <v>*** hyväksyy ***</v>
      </c>
      <c r="K56" s="6" t="str">
        <f t="shared" si="35"/>
        <v>mihin mennessä?</v>
      </c>
      <c r="L56" s="4"/>
      <c r="M56" s="4" t="s">
        <v>8</v>
      </c>
      <c r="N56" s="4" t="s">
        <v>8</v>
      </c>
      <c r="O56" s="4" t="s">
        <v>8</v>
      </c>
      <c r="P56" s="4" t="s">
        <v>8</v>
      </c>
      <c r="Q56" s="18" t="str">
        <f t="shared" si="36"/>
        <v>Valitse Arvioi vaikutus!</v>
      </c>
      <c r="R56" s="4" t="s">
        <v>8</v>
      </c>
      <c r="S56" s="18" t="str">
        <f t="shared" si="37"/>
        <v>Valitse Arvioi todennäköisyys!</v>
      </c>
      <c r="T56" s="18" t="e">
        <f t="shared" si="38"/>
        <v>#VALUE!</v>
      </c>
      <c r="U56" s="18" t="e">
        <f t="shared" si="39"/>
        <v>#VALUE!</v>
      </c>
      <c r="V56" s="4" t="s">
        <v>8</v>
      </c>
      <c r="W56" s="4" t="s">
        <v>17</v>
      </c>
      <c r="X56" s="4" t="s">
        <v>17</v>
      </c>
      <c r="Y56" s="19"/>
      <c r="Z56" s="4"/>
    </row>
    <row r="57" spans="2:26" x14ac:dyDescent="0.25">
      <c r="B57" s="6" t="s">
        <v>117</v>
      </c>
      <c r="C57" s="6" t="s">
        <v>8</v>
      </c>
      <c r="D57" s="35">
        <f t="shared" si="30"/>
        <v>-1</v>
      </c>
      <c r="E57" s="6" t="s">
        <v>8</v>
      </c>
      <c r="F57" s="6" t="str">
        <f t="shared" si="31"/>
        <v>*** kuvaa ***</v>
      </c>
      <c r="G57" s="6" t="s">
        <v>8</v>
      </c>
      <c r="H57" s="35">
        <f t="shared" si="32"/>
        <v>-1</v>
      </c>
      <c r="I57" s="6" t="str">
        <f t="shared" si="33"/>
        <v>** toteuttaja ***</v>
      </c>
      <c r="J57" s="6" t="str">
        <f t="shared" si="34"/>
        <v>*** hyväksyy ***</v>
      </c>
      <c r="K57" s="6" t="str">
        <f t="shared" si="35"/>
        <v>mihin mennessä?</v>
      </c>
      <c r="L57" s="4"/>
      <c r="M57" s="4" t="s">
        <v>8</v>
      </c>
      <c r="N57" s="4" t="s">
        <v>8</v>
      </c>
      <c r="O57" s="4" t="s">
        <v>8</v>
      </c>
      <c r="P57" s="4" t="s">
        <v>8</v>
      </c>
      <c r="Q57" s="18" t="str">
        <f t="shared" si="36"/>
        <v>Valitse Arvioi vaikutus!</v>
      </c>
      <c r="R57" s="4" t="s">
        <v>8</v>
      </c>
      <c r="S57" s="18" t="str">
        <f t="shared" si="37"/>
        <v>Valitse Arvioi todennäköisyys!</v>
      </c>
      <c r="T57" s="18" t="e">
        <f t="shared" si="38"/>
        <v>#VALUE!</v>
      </c>
      <c r="U57" s="18" t="e">
        <f t="shared" si="39"/>
        <v>#VALUE!</v>
      </c>
      <c r="V57" s="4" t="s">
        <v>8</v>
      </c>
      <c r="W57" s="4" t="s">
        <v>17</v>
      </c>
      <c r="X57" s="4" t="s">
        <v>17</v>
      </c>
      <c r="Y57" s="19"/>
      <c r="Z57" s="4"/>
    </row>
    <row r="58" spans="2:26" x14ac:dyDescent="0.25">
      <c r="B58" s="6" t="s">
        <v>181</v>
      </c>
      <c r="C58" s="6" t="s">
        <v>8</v>
      </c>
      <c r="D58" s="35">
        <f t="shared" si="30"/>
        <v>-1</v>
      </c>
      <c r="E58" s="6" t="s">
        <v>8</v>
      </c>
      <c r="F58" s="6" t="str">
        <f t="shared" si="31"/>
        <v>*** kuvaa ***</v>
      </c>
      <c r="G58" s="6" t="s">
        <v>8</v>
      </c>
      <c r="H58" s="35">
        <f t="shared" si="32"/>
        <v>-1</v>
      </c>
      <c r="I58" s="6" t="str">
        <f t="shared" si="33"/>
        <v>** toteuttaja ***</v>
      </c>
      <c r="J58" s="6" t="str">
        <f t="shared" si="34"/>
        <v>*** hyväksyy ***</v>
      </c>
      <c r="K58" s="6" t="str">
        <f t="shared" si="35"/>
        <v>mihin mennessä?</v>
      </c>
      <c r="L58" s="4"/>
      <c r="M58" s="4" t="s">
        <v>8</v>
      </c>
      <c r="N58" s="4" t="s">
        <v>8</v>
      </c>
      <c r="O58" s="4" t="s">
        <v>8</v>
      </c>
      <c r="P58" s="4" t="s">
        <v>8</v>
      </c>
      <c r="Q58" s="18" t="str">
        <f t="shared" si="36"/>
        <v>Valitse Arvioi vaikutus!</v>
      </c>
      <c r="R58" s="4" t="s">
        <v>8</v>
      </c>
      <c r="S58" s="18" t="str">
        <f t="shared" si="37"/>
        <v>Valitse Arvioi todennäköisyys!</v>
      </c>
      <c r="T58" s="18" t="e">
        <f t="shared" si="38"/>
        <v>#VALUE!</v>
      </c>
      <c r="U58" s="18" t="e">
        <f t="shared" si="39"/>
        <v>#VALUE!</v>
      </c>
      <c r="V58" s="4" t="s">
        <v>8</v>
      </c>
      <c r="W58" s="4" t="s">
        <v>17</v>
      </c>
      <c r="X58" s="4" t="s">
        <v>17</v>
      </c>
      <c r="Y58" s="19"/>
      <c r="Z58" s="4"/>
    </row>
    <row r="59" spans="2:26" x14ac:dyDescent="0.25">
      <c r="B59" s="6" t="s">
        <v>118</v>
      </c>
      <c r="C59" s="6" t="s">
        <v>8</v>
      </c>
      <c r="D59" s="35">
        <f t="shared" si="30"/>
        <v>-1</v>
      </c>
      <c r="E59" s="6" t="s">
        <v>8</v>
      </c>
      <c r="F59" s="6" t="str">
        <f t="shared" si="31"/>
        <v>*** kuvaa ***</v>
      </c>
      <c r="G59" s="6" t="s">
        <v>8</v>
      </c>
      <c r="H59" s="35">
        <f t="shared" si="32"/>
        <v>-1</v>
      </c>
      <c r="I59" s="6" t="str">
        <f t="shared" si="33"/>
        <v>** toteuttaja ***</v>
      </c>
      <c r="J59" s="6" t="str">
        <f t="shared" si="34"/>
        <v>*** hyväksyy ***</v>
      </c>
      <c r="K59" s="6" t="str">
        <f t="shared" si="35"/>
        <v>mihin mennessä?</v>
      </c>
      <c r="L59" s="4"/>
      <c r="M59" s="4" t="s">
        <v>8</v>
      </c>
      <c r="N59" s="4" t="s">
        <v>8</v>
      </c>
      <c r="O59" s="4" t="s">
        <v>8</v>
      </c>
      <c r="P59" s="4" t="s">
        <v>8</v>
      </c>
      <c r="Q59" s="18" t="str">
        <f t="shared" si="36"/>
        <v>Valitse Arvioi vaikutus!</v>
      </c>
      <c r="R59" s="4" t="s">
        <v>8</v>
      </c>
      <c r="S59" s="18" t="str">
        <f t="shared" si="37"/>
        <v>Valitse Arvioi todennäköisyys!</v>
      </c>
      <c r="T59" s="18" t="e">
        <f t="shared" si="38"/>
        <v>#VALUE!</v>
      </c>
      <c r="U59" s="18" t="e">
        <f t="shared" si="39"/>
        <v>#VALUE!</v>
      </c>
      <c r="V59" s="4" t="s">
        <v>8</v>
      </c>
      <c r="W59" s="4" t="s">
        <v>17</v>
      </c>
      <c r="X59" s="4" t="s">
        <v>17</v>
      </c>
      <c r="Y59" s="19"/>
      <c r="Z59" s="4"/>
    </row>
    <row r="60" spans="2:26" x14ac:dyDescent="0.25">
      <c r="B60" s="6" t="s">
        <v>182</v>
      </c>
      <c r="C60" s="6" t="s">
        <v>8</v>
      </c>
      <c r="D60" s="35">
        <f t="shared" si="30"/>
        <v>-1</v>
      </c>
      <c r="E60" s="6" t="s">
        <v>8</v>
      </c>
      <c r="F60" s="6" t="str">
        <f t="shared" si="31"/>
        <v>*** kuvaa ***</v>
      </c>
      <c r="G60" s="6" t="s">
        <v>8</v>
      </c>
      <c r="H60" s="35">
        <f t="shared" si="32"/>
        <v>-1</v>
      </c>
      <c r="I60" s="6" t="str">
        <f t="shared" si="33"/>
        <v>** toteuttaja ***</v>
      </c>
      <c r="J60" s="6" t="str">
        <f t="shared" si="34"/>
        <v>*** hyväksyy ***</v>
      </c>
      <c r="K60" s="6" t="str">
        <f t="shared" si="35"/>
        <v>mihin mennessä?</v>
      </c>
      <c r="L60" s="4"/>
      <c r="M60" s="4" t="s">
        <v>8</v>
      </c>
      <c r="N60" s="4" t="s">
        <v>8</v>
      </c>
      <c r="O60" s="4" t="s">
        <v>8</v>
      </c>
      <c r="P60" s="4" t="s">
        <v>8</v>
      </c>
      <c r="Q60" s="18" t="str">
        <f t="shared" si="36"/>
        <v>Valitse Arvioi vaikutus!</v>
      </c>
      <c r="R60" s="4" t="s">
        <v>8</v>
      </c>
      <c r="S60" s="18" t="str">
        <f t="shared" si="37"/>
        <v>Valitse Arvioi todennäköisyys!</v>
      </c>
      <c r="T60" s="18" t="e">
        <f t="shared" si="38"/>
        <v>#VALUE!</v>
      </c>
      <c r="U60" s="18" t="e">
        <f t="shared" si="39"/>
        <v>#VALUE!</v>
      </c>
      <c r="V60" s="4" t="s">
        <v>8</v>
      </c>
      <c r="W60" s="4" t="s">
        <v>17</v>
      </c>
      <c r="X60" s="4" t="s">
        <v>17</v>
      </c>
      <c r="Y60" s="19"/>
      <c r="Z60" s="4"/>
    </row>
    <row r="61" spans="2:26" x14ac:dyDescent="0.25">
      <c r="B61" s="6" t="s">
        <v>119</v>
      </c>
      <c r="C61" s="6" t="s">
        <v>8</v>
      </c>
      <c r="D61" s="35">
        <f t="shared" si="30"/>
        <v>-1</v>
      </c>
      <c r="E61" s="6" t="s">
        <v>8</v>
      </c>
      <c r="F61" s="6" t="str">
        <f t="shared" si="31"/>
        <v>*** kuvaa ***</v>
      </c>
      <c r="G61" s="6" t="s">
        <v>8</v>
      </c>
      <c r="H61" s="35">
        <f t="shared" si="32"/>
        <v>-1</v>
      </c>
      <c r="I61" s="6" t="str">
        <f t="shared" si="33"/>
        <v>** toteuttaja ***</v>
      </c>
      <c r="J61" s="6" t="str">
        <f t="shared" si="34"/>
        <v>*** hyväksyy ***</v>
      </c>
      <c r="K61" s="6" t="str">
        <f t="shared" si="35"/>
        <v>mihin mennessä?</v>
      </c>
      <c r="L61" s="4"/>
      <c r="M61" s="4" t="s">
        <v>8</v>
      </c>
      <c r="N61" s="4" t="s">
        <v>8</v>
      </c>
      <c r="O61" s="4" t="s">
        <v>8</v>
      </c>
      <c r="P61" s="4" t="s">
        <v>8</v>
      </c>
      <c r="Q61" s="18" t="str">
        <f t="shared" si="36"/>
        <v>Valitse Arvioi vaikutus!</v>
      </c>
      <c r="R61" s="4" t="s">
        <v>8</v>
      </c>
      <c r="S61" s="18" t="str">
        <f t="shared" si="37"/>
        <v>Valitse Arvioi todennäköisyys!</v>
      </c>
      <c r="T61" s="18" t="e">
        <f t="shared" si="38"/>
        <v>#VALUE!</v>
      </c>
      <c r="U61" s="18" t="e">
        <f t="shared" si="39"/>
        <v>#VALUE!</v>
      </c>
      <c r="V61" s="4" t="s">
        <v>8</v>
      </c>
      <c r="W61" s="4" t="s">
        <v>17</v>
      </c>
      <c r="X61" s="4" t="s">
        <v>17</v>
      </c>
      <c r="Y61" s="19"/>
      <c r="Z61" s="4"/>
    </row>
    <row r="62" spans="2:26" x14ac:dyDescent="0.25">
      <c r="B62" s="6" t="s">
        <v>120</v>
      </c>
      <c r="C62" s="6" t="s">
        <v>8</v>
      </c>
      <c r="D62" s="35">
        <f t="shared" si="30"/>
        <v>-1</v>
      </c>
      <c r="E62" s="6" t="s">
        <v>8</v>
      </c>
      <c r="F62" s="6" t="str">
        <f t="shared" si="31"/>
        <v>*** kuvaa ***</v>
      </c>
      <c r="G62" s="6" t="s">
        <v>8</v>
      </c>
      <c r="H62" s="35">
        <f t="shared" si="32"/>
        <v>-1</v>
      </c>
      <c r="I62" s="6" t="str">
        <f t="shared" si="33"/>
        <v>** toteuttaja ***</v>
      </c>
      <c r="J62" s="6" t="str">
        <f t="shared" si="34"/>
        <v>*** hyväksyy ***</v>
      </c>
      <c r="K62" s="6" t="str">
        <f t="shared" si="35"/>
        <v>mihin mennessä?</v>
      </c>
      <c r="L62" s="4"/>
      <c r="M62" s="4" t="s">
        <v>8</v>
      </c>
      <c r="N62" s="4" t="s">
        <v>8</v>
      </c>
      <c r="O62" s="4" t="s">
        <v>8</v>
      </c>
      <c r="P62" s="4" t="s">
        <v>8</v>
      </c>
      <c r="Q62" s="18" t="str">
        <f t="shared" si="36"/>
        <v>Valitse Arvioi vaikutus!</v>
      </c>
      <c r="R62" s="4" t="s">
        <v>8</v>
      </c>
      <c r="S62" s="18" t="str">
        <f t="shared" si="37"/>
        <v>Valitse Arvioi todennäköisyys!</v>
      </c>
      <c r="T62" s="18" t="e">
        <f t="shared" si="38"/>
        <v>#VALUE!</v>
      </c>
      <c r="U62" s="18" t="e">
        <f t="shared" si="39"/>
        <v>#VALUE!</v>
      </c>
      <c r="V62" s="4" t="s">
        <v>8</v>
      </c>
      <c r="W62" s="4" t="s">
        <v>17</v>
      </c>
      <c r="X62" s="4" t="s">
        <v>17</v>
      </c>
      <c r="Y62" s="19"/>
      <c r="Z62" s="4"/>
    </row>
    <row r="63" spans="2:26" x14ac:dyDescent="0.25">
      <c r="B63" s="6" t="s">
        <v>183</v>
      </c>
      <c r="C63" s="6" t="s">
        <v>8</v>
      </c>
      <c r="D63" s="35">
        <f>IF(C63="Tunnistamatta",0,IF(C63="Ymmärretty",0.25,IF(C63="Työ aloitettu",0.5,IF(C63="25% valmiina",1.25,IF(C63="50% valmiina",1.5,IF(C63="75% valmiina",1.75,IF(C63="100% valmiina",2,IF(C63="Hyväksytty | Ei koske meitä",2.5,-1))))))))</f>
        <v>-1</v>
      </c>
      <c r="E63" s="6" t="s">
        <v>8</v>
      </c>
      <c r="F63" s="6" t="str">
        <f t="shared" si="31"/>
        <v>*** kuvaa ***</v>
      </c>
      <c r="G63" s="6" t="s">
        <v>8</v>
      </c>
      <c r="H63" s="35">
        <f t="shared" si="32"/>
        <v>-1</v>
      </c>
      <c r="I63" s="6" t="str">
        <f t="shared" si="33"/>
        <v>** toteuttaja ***</v>
      </c>
      <c r="J63" s="6" t="str">
        <f t="shared" si="34"/>
        <v>*** hyväksyy ***</v>
      </c>
      <c r="K63" s="6" t="str">
        <f t="shared" si="35"/>
        <v>mihin mennessä?</v>
      </c>
      <c r="L63" s="4"/>
      <c r="M63" s="4" t="s">
        <v>8</v>
      </c>
      <c r="N63" s="4" t="s">
        <v>8</v>
      </c>
      <c r="O63" s="4" t="s">
        <v>8</v>
      </c>
      <c r="P63" s="4" t="s">
        <v>8</v>
      </c>
      <c r="Q63" s="18" t="str">
        <f t="shared" si="36"/>
        <v>Valitse Arvioi vaikutus!</v>
      </c>
      <c r="R63" s="4" t="s">
        <v>8</v>
      </c>
      <c r="S63" s="18" t="str">
        <f t="shared" si="37"/>
        <v>Valitse Arvioi todennäköisyys!</v>
      </c>
      <c r="T63" s="18" t="e">
        <f t="shared" si="38"/>
        <v>#VALUE!</v>
      </c>
      <c r="U63" s="18" t="e">
        <f t="shared" si="39"/>
        <v>#VALUE!</v>
      </c>
      <c r="V63" s="4" t="s">
        <v>8</v>
      </c>
      <c r="W63" s="4" t="s">
        <v>17</v>
      </c>
      <c r="X63" s="4" t="s">
        <v>17</v>
      </c>
      <c r="Y63" s="19"/>
      <c r="Z63" s="4"/>
    </row>
    <row r="64" spans="2:26" x14ac:dyDescent="0.25">
      <c r="B64" s="12"/>
    </row>
    <row r="65" spans="2:26" x14ac:dyDescent="0.25">
      <c r="B65" s="17" t="s">
        <v>156</v>
      </c>
    </row>
    <row r="66" spans="2:26" x14ac:dyDescent="0.25">
      <c r="B66" s="12"/>
    </row>
    <row r="67" spans="2:26" ht="30" x14ac:dyDescent="0.25">
      <c r="B67" s="20" t="s">
        <v>145</v>
      </c>
      <c r="C67" s="21" t="s">
        <v>123</v>
      </c>
      <c r="D67" s="21"/>
      <c r="E67" s="21" t="s">
        <v>124</v>
      </c>
      <c r="F67" s="20" t="s">
        <v>125</v>
      </c>
      <c r="G67" s="20" t="s">
        <v>126</v>
      </c>
      <c r="H67" s="20"/>
      <c r="I67" s="20" t="s">
        <v>136</v>
      </c>
      <c r="J67" s="20" t="s">
        <v>127</v>
      </c>
      <c r="K67" s="20" t="s">
        <v>128</v>
      </c>
      <c r="L67" s="20" t="s">
        <v>55</v>
      </c>
      <c r="M67" s="20" t="s">
        <v>18</v>
      </c>
      <c r="N67" s="20" t="s">
        <v>36</v>
      </c>
      <c r="O67" s="20" t="s">
        <v>0</v>
      </c>
      <c r="P67" s="20" t="s">
        <v>70</v>
      </c>
      <c r="Q67" s="26" t="s">
        <v>146</v>
      </c>
      <c r="R67" s="20" t="s">
        <v>71</v>
      </c>
      <c r="S67" s="26" t="s">
        <v>146</v>
      </c>
      <c r="T67" s="20" t="s">
        <v>64</v>
      </c>
      <c r="U67" s="20" t="s">
        <v>65</v>
      </c>
      <c r="V67" s="20" t="s">
        <v>1</v>
      </c>
      <c r="W67" s="20" t="s">
        <v>16</v>
      </c>
      <c r="X67" s="20" t="s">
        <v>15</v>
      </c>
      <c r="Y67" s="20" t="s">
        <v>2</v>
      </c>
      <c r="Z67" s="20" t="s">
        <v>54</v>
      </c>
    </row>
    <row r="68" spans="2:26" ht="18.75" customHeight="1" x14ac:dyDescent="0.25">
      <c r="B68" s="12"/>
      <c r="C68" s="12" t="s">
        <v>8</v>
      </c>
      <c r="D68" s="12"/>
      <c r="E68" s="12" t="s">
        <v>8</v>
      </c>
      <c r="F68" s="12" t="s">
        <v>140</v>
      </c>
      <c r="G68" s="12" t="s">
        <v>8</v>
      </c>
      <c r="H68" s="12"/>
      <c r="I68" s="12" t="s">
        <v>144</v>
      </c>
      <c r="J68" s="12" t="s">
        <v>141</v>
      </c>
      <c r="K68" s="12" t="s">
        <v>142</v>
      </c>
      <c r="M68" s="16" t="s">
        <v>8</v>
      </c>
      <c r="N68" s="16" t="s">
        <v>8</v>
      </c>
      <c r="O68" s="16" t="s">
        <v>8</v>
      </c>
      <c r="P68" s="16" t="s">
        <v>8</v>
      </c>
      <c r="Q68" s="16"/>
      <c r="R68" s="16" t="s">
        <v>8</v>
      </c>
      <c r="S68" s="16"/>
      <c r="T68" s="16"/>
      <c r="U68" s="16"/>
      <c r="V68" s="16" t="s">
        <v>8</v>
      </c>
    </row>
    <row r="69" spans="2:26" ht="18.75" customHeight="1" x14ac:dyDescent="0.25">
      <c r="B69" s="12"/>
      <c r="C69" s="6" t="s">
        <v>132</v>
      </c>
      <c r="E69" s="6" t="s">
        <v>137</v>
      </c>
      <c r="G69" s="6" t="s">
        <v>139</v>
      </c>
      <c r="M69" s="16" t="s">
        <v>20</v>
      </c>
      <c r="N69" s="16" t="s">
        <v>53</v>
      </c>
      <c r="O69" s="16" t="s">
        <v>131</v>
      </c>
      <c r="P69" s="16" t="s">
        <v>58</v>
      </c>
      <c r="Q69" s="16"/>
      <c r="R69" s="16" t="s">
        <v>67</v>
      </c>
      <c r="S69" s="16"/>
      <c r="T69" s="16"/>
      <c r="U69" s="16"/>
      <c r="V69" s="16" t="s">
        <v>12</v>
      </c>
    </row>
    <row r="70" spans="2:26" ht="18.75" customHeight="1" x14ac:dyDescent="0.25">
      <c r="B70" s="12"/>
      <c r="C70" s="6" t="s">
        <v>133</v>
      </c>
      <c r="E70" s="6" t="s">
        <v>184</v>
      </c>
      <c r="G70" s="6" t="s">
        <v>157</v>
      </c>
      <c r="M70" s="16" t="s">
        <v>43</v>
      </c>
      <c r="N70" s="16" t="s">
        <v>37</v>
      </c>
      <c r="O70" s="16" t="s">
        <v>3</v>
      </c>
      <c r="P70" s="16" t="s">
        <v>11</v>
      </c>
      <c r="Q70" s="16"/>
      <c r="R70" s="16" t="s">
        <v>61</v>
      </c>
      <c r="S70" s="16"/>
      <c r="T70" s="16"/>
      <c r="U70" s="16"/>
      <c r="V70" s="16" t="s">
        <v>13</v>
      </c>
    </row>
    <row r="71" spans="2:26" ht="18.75" customHeight="1" x14ac:dyDescent="0.25">
      <c r="B71" s="12"/>
      <c r="C71" s="6" t="s">
        <v>134</v>
      </c>
      <c r="E71" s="6" t="s">
        <v>189</v>
      </c>
      <c r="G71" s="6" t="s">
        <v>134</v>
      </c>
      <c r="M71" s="16" t="s">
        <v>21</v>
      </c>
      <c r="N71" s="16" t="s">
        <v>38</v>
      </c>
      <c r="O71" s="16" t="s">
        <v>35</v>
      </c>
      <c r="P71" s="16" t="s">
        <v>59</v>
      </c>
      <c r="Q71" s="16"/>
      <c r="R71" s="16" t="s">
        <v>62</v>
      </c>
      <c r="S71" s="16"/>
      <c r="T71" s="16"/>
      <c r="U71" s="16"/>
      <c r="V71" s="16" t="s">
        <v>14</v>
      </c>
    </row>
    <row r="72" spans="2:26" ht="18.75" customHeight="1" x14ac:dyDescent="0.25">
      <c r="B72" s="12"/>
      <c r="C72" s="6" t="s">
        <v>152</v>
      </c>
      <c r="E72" s="6" t="s">
        <v>190</v>
      </c>
      <c r="G72" s="6" t="s">
        <v>152</v>
      </c>
      <c r="M72" s="16" t="s">
        <v>47</v>
      </c>
      <c r="N72" s="16" t="s">
        <v>39</v>
      </c>
      <c r="O72" s="16" t="s">
        <v>34</v>
      </c>
      <c r="P72" s="22" t="s">
        <v>60</v>
      </c>
      <c r="Q72" s="16"/>
      <c r="R72" s="22" t="s">
        <v>63</v>
      </c>
      <c r="S72" s="16"/>
      <c r="T72" s="16"/>
      <c r="U72" s="16"/>
      <c r="V72" s="16" t="s">
        <v>69</v>
      </c>
    </row>
    <row r="73" spans="2:26" ht="18.75" customHeight="1" x14ac:dyDescent="0.25">
      <c r="B73" s="12"/>
      <c r="C73" s="6" t="s">
        <v>153</v>
      </c>
      <c r="E73" s="6" t="s">
        <v>191</v>
      </c>
      <c r="G73" s="6" t="s">
        <v>153</v>
      </c>
      <c r="M73" s="16" t="s">
        <v>45</v>
      </c>
      <c r="N73" s="16" t="s">
        <v>40</v>
      </c>
      <c r="O73" s="16" t="s">
        <v>4</v>
      </c>
      <c r="P73" s="16"/>
      <c r="Q73" s="16"/>
      <c r="R73" s="16"/>
      <c r="S73" s="16"/>
      <c r="T73" s="16"/>
      <c r="U73" s="16"/>
      <c r="V73" s="16" t="s">
        <v>204</v>
      </c>
    </row>
    <row r="74" spans="2:26" ht="18.75" customHeight="1" x14ac:dyDescent="0.25">
      <c r="B74" s="12"/>
      <c r="C74" s="6" t="s">
        <v>154</v>
      </c>
      <c r="E74" s="6" t="s">
        <v>143</v>
      </c>
      <c r="G74" s="6" t="s">
        <v>154</v>
      </c>
      <c r="M74" s="16" t="s">
        <v>48</v>
      </c>
      <c r="O74" s="16" t="s">
        <v>5</v>
      </c>
      <c r="Q74" s="22"/>
      <c r="S74" s="16"/>
      <c r="T74" s="16"/>
      <c r="U74" s="16"/>
      <c r="V74" s="16" t="s">
        <v>41</v>
      </c>
    </row>
    <row r="75" spans="2:26" ht="18.75" customHeight="1" x14ac:dyDescent="0.25">
      <c r="B75" s="12"/>
      <c r="C75" s="6" t="s">
        <v>155</v>
      </c>
      <c r="E75" s="6" t="s">
        <v>138</v>
      </c>
      <c r="G75" s="6" t="s">
        <v>155</v>
      </c>
      <c r="M75" s="16" t="s">
        <v>49</v>
      </c>
      <c r="O75" s="16" t="s">
        <v>9</v>
      </c>
      <c r="Q75" s="22"/>
      <c r="S75" s="22"/>
      <c r="T75" s="22"/>
      <c r="U75" s="22"/>
    </row>
    <row r="76" spans="2:26" ht="18.75" customHeight="1" x14ac:dyDescent="0.25">
      <c r="B76" s="12"/>
      <c r="C76" s="6" t="s">
        <v>188</v>
      </c>
      <c r="G76" s="6" t="s">
        <v>135</v>
      </c>
      <c r="M76" s="16" t="s">
        <v>32</v>
      </c>
      <c r="O76" s="16" t="s">
        <v>6</v>
      </c>
    </row>
    <row r="77" spans="2:26" ht="18.75" customHeight="1" x14ac:dyDescent="0.25">
      <c r="B77" s="12"/>
      <c r="M77" s="16" t="s">
        <v>25</v>
      </c>
      <c r="N77" s="16"/>
      <c r="O77" s="16" t="s">
        <v>7</v>
      </c>
    </row>
    <row r="78" spans="2:26" ht="18.75" customHeight="1" x14ac:dyDescent="0.25">
      <c r="B78" s="12"/>
      <c r="M78" s="16" t="s">
        <v>51</v>
      </c>
      <c r="N78" s="16"/>
      <c r="O78" s="16" t="s">
        <v>66</v>
      </c>
    </row>
    <row r="79" spans="2:26" ht="18.75" customHeight="1" x14ac:dyDescent="0.25">
      <c r="M79" s="16" t="s">
        <v>28</v>
      </c>
      <c r="N79" s="16"/>
      <c r="O79" s="16" t="s">
        <v>10</v>
      </c>
    </row>
    <row r="80" spans="2:26" ht="18.75" customHeight="1" x14ac:dyDescent="0.25">
      <c r="M80" s="16" t="s">
        <v>26</v>
      </c>
      <c r="N80" s="16"/>
    </row>
    <row r="81" spans="13:14" ht="18.75" customHeight="1" x14ac:dyDescent="0.25">
      <c r="M81" s="16" t="s">
        <v>24</v>
      </c>
      <c r="N81" s="16"/>
    </row>
    <row r="82" spans="13:14" ht="18.75" customHeight="1" x14ac:dyDescent="0.25">
      <c r="M82" s="16" t="s">
        <v>31</v>
      </c>
      <c r="N82" s="16"/>
    </row>
    <row r="83" spans="13:14" ht="18.75" customHeight="1" x14ac:dyDescent="0.25">
      <c r="M83" s="16" t="s">
        <v>203</v>
      </c>
      <c r="N83" s="16"/>
    </row>
    <row r="84" spans="13:14" ht="18.75" customHeight="1" x14ac:dyDescent="0.25">
      <c r="M84" s="16" t="s">
        <v>22</v>
      </c>
      <c r="N84" s="16"/>
    </row>
    <row r="85" spans="13:14" ht="18.75" customHeight="1" x14ac:dyDescent="0.25">
      <c r="M85" s="16" t="s">
        <v>19</v>
      </c>
      <c r="N85" s="16"/>
    </row>
    <row r="86" spans="13:14" ht="18.75" customHeight="1" x14ac:dyDescent="0.25">
      <c r="M86" s="16" t="s">
        <v>29</v>
      </c>
      <c r="N86" s="16"/>
    </row>
    <row r="87" spans="13:14" ht="18.75" customHeight="1" x14ac:dyDescent="0.25">
      <c r="M87" s="16" t="s">
        <v>52</v>
      </c>
      <c r="N87" s="16"/>
    </row>
    <row r="88" spans="13:14" ht="18.75" customHeight="1" x14ac:dyDescent="0.25">
      <c r="M88" s="16" t="s">
        <v>42</v>
      </c>
      <c r="N88" s="16"/>
    </row>
    <row r="89" spans="13:14" ht="18.75" customHeight="1" x14ac:dyDescent="0.25">
      <c r="M89" s="16" t="s">
        <v>46</v>
      </c>
      <c r="N89" s="16"/>
    </row>
    <row r="90" spans="13:14" ht="18.75" customHeight="1" x14ac:dyDescent="0.25">
      <c r="M90" s="16" t="s">
        <v>27</v>
      </c>
      <c r="N90" s="16"/>
    </row>
    <row r="91" spans="13:14" ht="18.75" customHeight="1" x14ac:dyDescent="0.25">
      <c r="M91" s="16" t="s">
        <v>23</v>
      </c>
      <c r="N91" s="16"/>
    </row>
    <row r="92" spans="13:14" ht="18.75" customHeight="1" x14ac:dyDescent="0.25">
      <c r="M92" s="16" t="s">
        <v>50</v>
      </c>
    </row>
    <row r="93" spans="13:14" ht="18.75" customHeight="1" x14ac:dyDescent="0.25">
      <c r="M93" s="16" t="s">
        <v>33</v>
      </c>
    </row>
    <row r="94" spans="13:14" ht="18.75" customHeight="1" x14ac:dyDescent="0.25">
      <c r="M94" s="16" t="s">
        <v>30</v>
      </c>
    </row>
    <row r="95" spans="13:14" x14ac:dyDescent="0.25">
      <c r="M95" s="16" t="s">
        <v>44</v>
      </c>
    </row>
  </sheetData>
  <sortState ref="M74:M88">
    <sortCondition ref="M46"/>
  </sortState>
  <dataValidations count="9">
    <dataValidation type="list" allowBlank="1" showInputMessage="1" showErrorMessage="1" sqref="V49:V63 V15:V16 V29:V47 V7:V13 V18:V23 V25:V27">
      <formula1>$V$68:$V$74</formula1>
    </dataValidation>
    <dataValidation type="list" allowBlank="1" showInputMessage="1" showErrorMessage="1" sqref="M49:M63 M15:M16 M29:M47 M7:M13 M18:M23 M25:M27">
      <formula1>$M$68:$M$95</formula1>
    </dataValidation>
    <dataValidation type="list" allowBlank="1" showInputMessage="1" showErrorMessage="1" sqref="N49:N63 N15:N16 N29:N47 N7:N13 N18:N23 N25:N27">
      <formula1>$N$68:$N$73</formula1>
    </dataValidation>
    <dataValidation type="list" allowBlank="1" showInputMessage="1" showErrorMessage="1" sqref="O49:O63 O15:O16 O29:O47 O7:O13 O18:O23 O25:O27">
      <formula1>$O$68:$O$79</formula1>
    </dataValidation>
    <dataValidation type="list" allowBlank="1" showInputMessage="1" showErrorMessage="1" sqref="P49:P63 P15:P16 P29:P47 P7:P13 P18:P23 P25:P27">
      <formula1>$P$68:$P$73</formula1>
    </dataValidation>
    <dataValidation type="list" allowBlank="1" showInputMessage="1" showErrorMessage="1" sqref="R49:R63 R7:R13 R29:R47 R15:R16 R18:R23 R25:R27">
      <formula1>$R$68:$R$73</formula1>
    </dataValidation>
    <dataValidation type="list" allowBlank="1" showInputMessage="1" showErrorMessage="1" sqref="C29:C47 C25:C27 C18:C23 C15:C16 C7:C13 C49:C63">
      <formula1>$C$68:$C$76</formula1>
    </dataValidation>
    <dataValidation type="list" allowBlank="1" showInputMessage="1" showErrorMessage="1" sqref="G15:G16 G25:G27 G18:G23 G29:G47 G7:G13 G49:G63">
      <formula1>$G$68:$G$76</formula1>
    </dataValidation>
    <dataValidation type="list" allowBlank="1" showInputMessage="1" showErrorMessage="1" sqref="E7:E13 E15:E16 E49:E63 E29:E47 E18:E23 E25:E27">
      <formula1>$E$68:$E$75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showGridLines="0" workbookViewId="0">
      <selection activeCell="A7" sqref="A7"/>
    </sheetView>
  </sheetViews>
  <sheetFormatPr defaultRowHeight="15" x14ac:dyDescent="0.25"/>
  <cols>
    <col min="1" max="1" width="29.42578125" customWidth="1"/>
    <col min="2" max="2" width="38.42578125" customWidth="1"/>
    <col min="4" max="4" width="24" customWidth="1"/>
    <col min="5" max="5" width="15.42578125" customWidth="1"/>
    <col min="6" max="6" width="20.28515625" bestFit="1" customWidth="1"/>
  </cols>
  <sheetData>
    <row r="2" spans="1:6" ht="37.5" x14ac:dyDescent="0.3">
      <c r="A2" s="13" t="s">
        <v>72</v>
      </c>
    </row>
    <row r="3" spans="1:6" x14ac:dyDescent="0.25">
      <c r="A3" s="14" t="s">
        <v>195</v>
      </c>
    </row>
    <row r="5" spans="1:6" x14ac:dyDescent="0.25">
      <c r="B5" s="8" t="s">
        <v>163</v>
      </c>
      <c r="C5" s="2"/>
      <c r="D5" s="2"/>
      <c r="E5" s="38" t="s">
        <v>193</v>
      </c>
      <c r="F5" s="2"/>
    </row>
    <row r="6" spans="1:6" x14ac:dyDescent="0.25">
      <c r="B6" s="8"/>
      <c r="C6" s="38" t="s">
        <v>123</v>
      </c>
      <c r="D6" s="38" t="s">
        <v>167</v>
      </c>
      <c r="E6" s="38" t="s">
        <v>194</v>
      </c>
      <c r="F6" s="38" t="s">
        <v>167</v>
      </c>
    </row>
    <row r="7" spans="1:6" x14ac:dyDescent="0.25">
      <c r="B7" s="39" t="s">
        <v>121</v>
      </c>
      <c r="C7" s="33">
        <f>Kehittämisalueet!C6</f>
        <v>-1</v>
      </c>
      <c r="D7" s="3" t="str">
        <f>IF(C7&lt;-0.5,"Erittäin pahasti kesken",IF(C7&lt;0,"Pahasti kesken",IF(C7&lt;1.26,"25% valmiusaste",IF(C7&lt;1.51,"50% valmiusaste",IF(C7&lt;1.76,"75% valmiusaste",IF(C7&lt;2.01,"100% valmiusaste",IF(C7&lt;2.51,"Hyväksytty | käsitelty","Lähestyy valmista")))))))</f>
        <v>Erittäin pahasti kesken</v>
      </c>
      <c r="E7" s="33">
        <f>Kehittämisalueet!G6</f>
        <v>-1</v>
      </c>
      <c r="F7" s="3" t="str">
        <f>IF(E7&lt;-0.5,"Erittäin pahasti kesken",IF(E7&lt;0,"Pahasti kesken",IF(E7&lt;1.26,"25% valmiusaste",IF(E7&lt;1.51,"50% valmiusaste",IF(E7&lt;1.76,"75% valmiusaste",IF(E7&lt;2.01,"100% valmiusaste",IF(E7&lt;2.51,"Hyväksytty | käsitelty","Lähestyy valmista")))))))</f>
        <v>Erittäin pahasti kesken</v>
      </c>
    </row>
    <row r="8" spans="1:6" x14ac:dyDescent="0.25">
      <c r="B8" s="39" t="s">
        <v>80</v>
      </c>
      <c r="C8" s="33">
        <f>Kehittämisalueet!C14</f>
        <v>-1</v>
      </c>
      <c r="D8" s="3" t="str">
        <f>IF(C8&lt;-0.5,"Erittäin pahasti kesken",IF(C8&lt;0,"Pahasti kesken",IF(C8&lt;1.26,"25% valmiusaste",IF(C8&lt;1.51,"50% valmiusaste",IF(C8&lt;1.76,"75% valmiusaste",IF(C8&lt;2.01,"100% valmiusaste",IF(C8&lt;2.51,"Hyväksytty | käsitelty","Lähestyy valmista")))))))</f>
        <v>Erittäin pahasti kesken</v>
      </c>
      <c r="E8" s="33">
        <f>Kehittämisalueet!G14</f>
        <v>-1</v>
      </c>
      <c r="F8" s="3" t="str">
        <f>IF(E8&lt;-0.5,"Erittäin pahasti kesken",IF(E8&lt;0,"Pahasti kesken",IF(E8&lt;1.26,"25% valmiusaste",IF(E8&lt;1.51,"50% valmiusaste",IF(E8&lt;1.76,"75% valmiusaste",IF(E8&lt;2.01,"100% valmiusaste",IF(E8&lt;2.51,"Hyväksytty | käsitelty","Lähestyy valmista")))))))</f>
        <v>Erittäin pahasti kesken</v>
      </c>
    </row>
    <row r="9" spans="1:6" x14ac:dyDescent="0.25">
      <c r="B9" s="40" t="s">
        <v>122</v>
      </c>
      <c r="C9" s="33">
        <f>Kehittämisalueet!C48</f>
        <v>-1</v>
      </c>
      <c r="D9" s="3" t="str">
        <f>IF(C9&lt;-0.5,"Erittäin pahasti kesken",IF(C9&lt;0,"Pahasti kesken",IF(C9&lt;1.26,"25% valmiusaste",IF(C9&lt;1.51,"50% valmiusaste",IF(C9&lt;1.76,"75% valmiusaste",IF(C9&lt;2.01,"100% valmiusaste",IF(C9&lt;2.51,"Hyväksytty | käsitelty","Lähestyy valmista")))))))</f>
        <v>Erittäin pahasti kesken</v>
      </c>
      <c r="E9" s="33">
        <f>Kehittämisalueet!G48</f>
        <v>-1</v>
      </c>
      <c r="F9" s="3" t="str">
        <f>IF(E9&lt;-0.5,"Erittäin pahasti kesken",IF(E9&lt;0,"Pahasti kesken",IF(E9&lt;1.26,"25% valmiusaste",IF(E9&lt;1.51,"50% valmiusaste",IF(E9&lt;1.76,"75% valmiusaste",IF(E9&lt;2.01,"100% valmiusaste",IF(E9&lt;2.51,"Hyväksytty | käsitelty","Lähestyy valmista")))))))</f>
        <v>Erittäin pahasti kesken</v>
      </c>
    </row>
    <row r="10" spans="1:6" x14ac:dyDescent="0.25">
      <c r="B10" s="40" t="s">
        <v>192</v>
      </c>
      <c r="C10" s="33">
        <f>AVERAGE(C7:C9)</f>
        <v>-1</v>
      </c>
      <c r="D10" s="3" t="str">
        <f>IF(C10&lt;-0.5,"Erittäin pahasti kesken",IF(C10&lt;0,"Pahasti kesken",IF(C10&lt;1.26,"25% valmis",IF(C10&lt;1.51,"50% valmiusaste",IF(C10&lt;1.76,"75% valmiusaste",IF(C10&lt;2.01,"100% valmiusaste",IF(C10&lt;2.51,"Hyväksytty | käsitelty",0)))))))</f>
        <v>Erittäin pahasti kesken</v>
      </c>
      <c r="E10" s="33">
        <f>AVERAGE(E7:E9)</f>
        <v>-1</v>
      </c>
      <c r="F10" s="3" t="str">
        <f>IF(E10&lt;-0.5,"Erittäin pahasti kesken",IF(E10&lt;0,"Pahasti kesken",IF(E10&lt;1.26,"25% valmis",IF(E10&lt;1.51,"50% valmiusaste",IF(E10&lt;1.76,"75% valmiusaste",IF(E10&lt;2.01,"100% valmiusaste",IF(E10&lt;2.51,"Hyväksytty | käsitelty",0)))))))</f>
        <v>Erittäin pahasti kesken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Ohje</vt:lpstr>
      <vt:lpstr>Kehittämisalueet</vt:lpstr>
      <vt:lpstr>Raportointi</vt:lpstr>
    </vt:vector>
  </TitlesOfParts>
  <Company>VAHTI | VM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Tietosuojan tukityökalu</dc:title>
  <dc:creator>Kimmo Rousku</dc:creator>
  <cp:keywords>Vapaaseen jakeluun</cp:keywords>
  <dc:description>TIKU ver 0.72 - 28.9.2016</dc:description>
  <cp:lastModifiedBy>Rousku Kimmo</cp:lastModifiedBy>
  <dcterms:created xsi:type="dcterms:W3CDTF">2016-02-07T13:59:38Z</dcterms:created>
  <dcterms:modified xsi:type="dcterms:W3CDTF">2016-10-07T11:54:18Z</dcterms:modified>
</cp:coreProperties>
</file>