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5\JULKAISU 26.6.2025\"/>
    </mc:Choice>
  </mc:AlternateContent>
  <xr:revisionPtr revIDLastSave="0" documentId="13_ncr:1_{4D5A50F2-5372-4C13-AA7A-03A3126E9473}" xr6:coauthVersionLast="47" xr6:coauthVersionMax="47" xr10:uidLastSave="{00000000-0000-0000-0000-000000000000}"/>
  <bookViews>
    <workbookView xWindow="9510" yWindow="-90" windowWidth="19380" windowHeight="10260" xr2:uid="{00000000-000D-0000-FFFF-FFFF00000000}"/>
  </bookViews>
  <sheets>
    <sheet name="INFO" sheetId="13" r:id="rId1"/>
    <sheet name="Yhteenveto" sheetId="4" r:id="rId2"/>
    <sheet name="Rahoitus ilman jk-tarkistusta" sheetId="9" r:id="rId3"/>
    <sheet name="Jälkikäteistarkistus"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2" l="1"/>
  <c r="A2" i="4"/>
  <c r="A2" i="9"/>
  <c r="C151" i="9" l="1"/>
  <c r="D151" i="9" s="1"/>
  <c r="E151" i="9" s="1"/>
  <c r="C150" i="9"/>
  <c r="C149" i="9"/>
  <c r="C148" i="9"/>
  <c r="D148" i="9" s="1"/>
  <c r="E148" i="9" s="1"/>
  <c r="C147" i="9"/>
  <c r="D147" i="9" s="1"/>
  <c r="E147" i="9" s="1"/>
  <c r="C146" i="9"/>
  <c r="D146" i="9" s="1"/>
  <c r="E146" i="9" s="1"/>
  <c r="C145" i="9"/>
  <c r="D145" i="9" s="1"/>
  <c r="E145" i="9" s="1"/>
  <c r="C144" i="9"/>
  <c r="D144" i="9" s="1"/>
  <c r="E144" i="9" s="1"/>
  <c r="C143" i="9"/>
  <c r="D143" i="9" s="1"/>
  <c r="E143" i="9" s="1"/>
  <c r="C142" i="9"/>
  <c r="D142" i="9" s="1"/>
  <c r="E142" i="9" s="1"/>
  <c r="C141" i="9"/>
  <c r="D141" i="9" s="1"/>
  <c r="E141" i="9" s="1"/>
  <c r="C140" i="9"/>
  <c r="D140" i="9" s="1"/>
  <c r="E140" i="9" s="1"/>
  <c r="C139" i="9"/>
  <c r="D139" i="9" s="1"/>
  <c r="E139" i="9" s="1"/>
  <c r="C138" i="9"/>
  <c r="D138" i="9" s="1"/>
  <c r="E138" i="9" s="1"/>
  <c r="C137" i="9"/>
  <c r="D137" i="9" s="1"/>
  <c r="E137" i="9" s="1"/>
  <c r="C136" i="9"/>
  <c r="D136" i="9" s="1"/>
  <c r="E136" i="9" s="1"/>
  <c r="C135" i="9"/>
  <c r="D135" i="9" s="1"/>
  <c r="E135" i="9" s="1"/>
  <c r="C134" i="9"/>
  <c r="D134" i="9" s="1"/>
  <c r="E134" i="9" s="1"/>
  <c r="C133" i="9"/>
  <c r="D133" i="9" s="1"/>
  <c r="E133" i="9" s="1"/>
  <c r="C132" i="9"/>
  <c r="D132" i="9" s="1"/>
  <c r="E132" i="9" s="1"/>
  <c r="C131" i="9"/>
  <c r="D131" i="9" s="1"/>
  <c r="E131" i="9" s="1"/>
  <c r="C130" i="9"/>
  <c r="C124" i="9"/>
  <c r="C123" i="9"/>
  <c r="C122" i="9"/>
  <c r="C121" i="9"/>
  <c r="C120" i="9"/>
  <c r="C119" i="9"/>
  <c r="C118" i="9"/>
  <c r="C117" i="9"/>
  <c r="C116" i="9"/>
  <c r="C115" i="9"/>
  <c r="C114" i="9"/>
  <c r="C113" i="9"/>
  <c r="C112" i="9"/>
  <c r="D112" i="9" s="1"/>
  <c r="C111" i="9"/>
  <c r="C110" i="9"/>
  <c r="C109" i="9"/>
  <c r="C108" i="9"/>
  <c r="C107" i="9"/>
  <c r="C106" i="9"/>
  <c r="C105" i="9"/>
  <c r="C104" i="9"/>
  <c r="C103" i="9"/>
  <c r="B61" i="9"/>
  <c r="B30" i="9" s="1"/>
  <c r="E28" i="4" s="1"/>
  <c r="B60" i="9"/>
  <c r="B29" i="9" s="1"/>
  <c r="E27" i="4" s="1"/>
  <c r="B59" i="9"/>
  <c r="B28" i="9" s="1"/>
  <c r="E26" i="4" s="1"/>
  <c r="B58" i="9"/>
  <c r="B27" i="9" s="1"/>
  <c r="E25" i="4" s="1"/>
  <c r="B57" i="9"/>
  <c r="B26" i="9" s="1"/>
  <c r="E24" i="4" s="1"/>
  <c r="B56" i="9"/>
  <c r="B25" i="9" s="1"/>
  <c r="E23" i="4" s="1"/>
  <c r="B55" i="9"/>
  <c r="B24" i="9" s="1"/>
  <c r="E22" i="4" s="1"/>
  <c r="B54" i="9"/>
  <c r="B23" i="9" s="1"/>
  <c r="E21" i="4" s="1"/>
  <c r="B53" i="9"/>
  <c r="B22" i="9" s="1"/>
  <c r="E20" i="4" s="1"/>
  <c r="B52" i="9"/>
  <c r="B21" i="9" s="1"/>
  <c r="E19" i="4" s="1"/>
  <c r="B51" i="9"/>
  <c r="B20" i="9" s="1"/>
  <c r="E18" i="4" s="1"/>
  <c r="B50" i="9"/>
  <c r="B19" i="9" s="1"/>
  <c r="E17" i="4" s="1"/>
  <c r="B49" i="9"/>
  <c r="B18" i="9" s="1"/>
  <c r="E16" i="4" s="1"/>
  <c r="B48" i="9"/>
  <c r="B17" i="9" s="1"/>
  <c r="E15" i="4" s="1"/>
  <c r="B47" i="9"/>
  <c r="B16" i="9" s="1"/>
  <c r="E14" i="4" s="1"/>
  <c r="B46" i="9"/>
  <c r="B15" i="9" s="1"/>
  <c r="E13" i="4" s="1"/>
  <c r="B45" i="9"/>
  <c r="B14" i="9" s="1"/>
  <c r="E12" i="4" s="1"/>
  <c r="B44" i="9"/>
  <c r="B13" i="9" s="1"/>
  <c r="E11" i="4" s="1"/>
  <c r="B43" i="9"/>
  <c r="B12" i="9" s="1"/>
  <c r="E10" i="4" s="1"/>
  <c r="B42" i="9"/>
  <c r="B11" i="9" s="1"/>
  <c r="E9" i="4" s="1"/>
  <c r="B41" i="9"/>
  <c r="B10" i="9" s="1"/>
  <c r="E8" i="4" s="1"/>
  <c r="B40" i="9"/>
  <c r="B9" i="9" s="1"/>
  <c r="E7" i="4" s="1"/>
  <c r="B39" i="9"/>
  <c r="B8" i="9" s="1"/>
  <c r="E6" i="4" s="1"/>
  <c r="C60" i="9" l="1"/>
  <c r="C40" i="9"/>
  <c r="C52" i="9"/>
  <c r="C51" i="9"/>
  <c r="E112" i="9"/>
  <c r="D118" i="9"/>
  <c r="D54" i="9" s="1"/>
  <c r="D119" i="9"/>
  <c r="E119" i="9" s="1"/>
  <c r="D123" i="9"/>
  <c r="E123" i="9" s="1"/>
  <c r="C59" i="9"/>
  <c r="C49" i="9"/>
  <c r="C57" i="9"/>
  <c r="C42" i="9"/>
  <c r="D103" i="9"/>
  <c r="E103" i="9" s="1"/>
  <c r="C50" i="9"/>
  <c r="D124" i="9"/>
  <c r="D60" i="9" s="1"/>
  <c r="D122" i="9"/>
  <c r="D104" i="9"/>
  <c r="D40" i="9" s="1"/>
  <c r="D115" i="9"/>
  <c r="E115" i="9" s="1"/>
  <c r="C41" i="9"/>
  <c r="D107" i="9"/>
  <c r="E107" i="9" s="1"/>
  <c r="C53" i="9"/>
  <c r="D108" i="9"/>
  <c r="D44" i="9" s="1"/>
  <c r="D109" i="9"/>
  <c r="D45" i="9" s="1"/>
  <c r="D110" i="9"/>
  <c r="E110" i="9" s="1"/>
  <c r="C56" i="9"/>
  <c r="D111" i="9"/>
  <c r="E111" i="9" s="1"/>
  <c r="C48" i="9"/>
  <c r="D106" i="9"/>
  <c r="D116" i="9"/>
  <c r="D52" i="9" s="1"/>
  <c r="C152" i="9"/>
  <c r="C43" i="9"/>
  <c r="C44" i="9"/>
  <c r="C45" i="9"/>
  <c r="D120" i="9"/>
  <c r="D56" i="9" s="1"/>
  <c r="C47" i="9"/>
  <c r="C54" i="9"/>
  <c r="C55" i="9"/>
  <c r="C58" i="9"/>
  <c r="C39" i="9"/>
  <c r="C125" i="9"/>
  <c r="D117" i="9"/>
  <c r="D114" i="9"/>
  <c r="D130" i="9"/>
  <c r="D150" i="9"/>
  <c r="E150" i="9" s="1"/>
  <c r="D105" i="9"/>
  <c r="D113" i="9"/>
  <c r="D121" i="9"/>
  <c r="D149" i="9"/>
  <c r="E149" i="9" s="1"/>
  <c r="C46" i="9"/>
  <c r="D48" i="9"/>
  <c r="I30" i="12" l="1"/>
  <c r="D30" i="12" s="1"/>
  <c r="D55" i="9"/>
  <c r="E118" i="9"/>
  <c r="E54" i="9" s="1"/>
  <c r="I21" i="12"/>
  <c r="D21" i="12" s="1"/>
  <c r="I25" i="12"/>
  <c r="D25" i="12" s="1"/>
  <c r="I37" i="12"/>
  <c r="D37" i="12" s="1"/>
  <c r="I26" i="12"/>
  <c r="D26" i="12" s="1"/>
  <c r="D43" i="9"/>
  <c r="D39" i="9"/>
  <c r="I17" i="12"/>
  <c r="D17" i="12" s="1"/>
  <c r="I35" i="12"/>
  <c r="D35" i="12" s="1"/>
  <c r="D51" i="9"/>
  <c r="I19" i="12"/>
  <c r="D19" i="12" s="1"/>
  <c r="E47" i="9"/>
  <c r="C61" i="9"/>
  <c r="C35" i="9" s="1"/>
  <c r="C23" i="9" s="1"/>
  <c r="I38" i="12"/>
  <c r="I27" i="12"/>
  <c r="D27" i="12" s="1"/>
  <c r="I32" i="12"/>
  <c r="D32" i="12" s="1"/>
  <c r="D47" i="9"/>
  <c r="E55" i="9"/>
  <c r="I33" i="12"/>
  <c r="D33" i="12" s="1"/>
  <c r="I29" i="12"/>
  <c r="D29" i="12" s="1"/>
  <c r="I16" i="12"/>
  <c r="D16" i="12" s="1"/>
  <c r="E120" i="9"/>
  <c r="E122" i="9"/>
  <c r="E58" i="9" s="1"/>
  <c r="I18" i="12"/>
  <c r="D18" i="12" s="1"/>
  <c r="I31" i="12"/>
  <c r="D31" i="12" s="1"/>
  <c r="E124" i="9"/>
  <c r="I24" i="12"/>
  <c r="D24" i="12" s="1"/>
  <c r="E43" i="9"/>
  <c r="I23" i="12"/>
  <c r="D23" i="12" s="1"/>
  <c r="E109" i="9"/>
  <c r="E108" i="9"/>
  <c r="I28" i="12"/>
  <c r="D28" i="12" s="1"/>
  <c r="I34" i="12"/>
  <c r="D34" i="12" s="1"/>
  <c r="E51" i="9"/>
  <c r="E46" i="9"/>
  <c r="E116" i="9"/>
  <c r="E104" i="9"/>
  <c r="E59" i="9"/>
  <c r="I36" i="12"/>
  <c r="D36" i="12" s="1"/>
  <c r="I20" i="12"/>
  <c r="D20" i="12" s="1"/>
  <c r="E106" i="9"/>
  <c r="D42" i="9"/>
  <c r="D46" i="9"/>
  <c r="I22" i="12"/>
  <c r="D22" i="12" s="1"/>
  <c r="E48" i="9"/>
  <c r="D53" i="9"/>
  <c r="E117" i="9"/>
  <c r="D57" i="9"/>
  <c r="E121" i="9"/>
  <c r="D49" i="9"/>
  <c r="E113" i="9"/>
  <c r="D58" i="9"/>
  <c r="D41" i="9"/>
  <c r="E105" i="9"/>
  <c r="D152" i="9"/>
  <c r="E130" i="9"/>
  <c r="E152" i="9" s="1"/>
  <c r="D125" i="9"/>
  <c r="D50" i="9"/>
  <c r="E114" i="9"/>
  <c r="D59" i="9"/>
  <c r="J36" i="12" l="1"/>
  <c r="E36" i="12" s="1"/>
  <c r="C15" i="9"/>
  <c r="C22" i="9"/>
  <c r="C13" i="9"/>
  <c r="C14" i="9"/>
  <c r="C17" i="9"/>
  <c r="J34" i="12"/>
  <c r="E34" i="12" s="1"/>
  <c r="C27" i="9"/>
  <c r="C20" i="9"/>
  <c r="F21" i="4"/>
  <c r="C26" i="9"/>
  <c r="C28" i="9"/>
  <c r="C16" i="9"/>
  <c r="C25" i="9"/>
  <c r="C11" i="9"/>
  <c r="C18" i="9"/>
  <c r="C21" i="9"/>
  <c r="C12" i="9"/>
  <c r="C8" i="9"/>
  <c r="C29" i="9"/>
  <c r="C10" i="9"/>
  <c r="J37" i="12"/>
  <c r="E37" i="12" s="1"/>
  <c r="E41" i="9"/>
  <c r="E52" i="9"/>
  <c r="J32" i="12"/>
  <c r="E32" i="12" s="1"/>
  <c r="J18" i="12"/>
  <c r="E18" i="12" s="1"/>
  <c r="D38" i="12"/>
  <c r="J20" i="12"/>
  <c r="E20" i="12" s="1"/>
  <c r="E40" i="9"/>
  <c r="E45" i="9"/>
  <c r="J35" i="12"/>
  <c r="E35" i="12" s="1"/>
  <c r="E44" i="9"/>
  <c r="E60" i="9"/>
  <c r="E42" i="9"/>
  <c r="J24" i="12"/>
  <c r="E24" i="12" s="1"/>
  <c r="J23" i="12"/>
  <c r="E23" i="12" s="1"/>
  <c r="J17" i="12"/>
  <c r="E17" i="12" s="1"/>
  <c r="J22" i="12"/>
  <c r="E22" i="12" s="1"/>
  <c r="J27" i="12"/>
  <c r="E27" i="12" s="1"/>
  <c r="E49" i="9"/>
  <c r="J16" i="12"/>
  <c r="E16" i="12" s="1"/>
  <c r="J19" i="12"/>
  <c r="E19" i="12" s="1"/>
  <c r="J21" i="12"/>
  <c r="E21" i="12" s="1"/>
  <c r="J30" i="12"/>
  <c r="E30" i="12" s="1"/>
  <c r="J31" i="12"/>
  <c r="E31" i="12" s="1"/>
  <c r="E57" i="9"/>
  <c r="C24" i="9"/>
  <c r="C19" i="9"/>
  <c r="E50" i="9"/>
  <c r="C9" i="9"/>
  <c r="J38" i="12"/>
  <c r="J25" i="12"/>
  <c r="E25" i="12" s="1"/>
  <c r="E56" i="9"/>
  <c r="J28" i="12"/>
  <c r="E28" i="12" s="1"/>
  <c r="J29" i="12"/>
  <c r="E29" i="12" s="1"/>
  <c r="E53" i="9"/>
  <c r="J26" i="12"/>
  <c r="E26" i="12" s="1"/>
  <c r="J33" i="12"/>
  <c r="E33" i="12" s="1"/>
  <c r="D61" i="9"/>
  <c r="D35" i="9" s="1"/>
  <c r="D18" i="9" s="1"/>
  <c r="E39" i="9"/>
  <c r="E125" i="9"/>
  <c r="K17" i="12" s="1"/>
  <c r="F17" i="12" s="1"/>
  <c r="F26" i="4" l="1"/>
  <c r="F27" i="4"/>
  <c r="F8" i="4"/>
  <c r="F18" i="4"/>
  <c r="F25" i="4"/>
  <c r="F6" i="4"/>
  <c r="F15" i="4"/>
  <c r="F19" i="4"/>
  <c r="F12" i="4"/>
  <c r="F22" i="4"/>
  <c r="F11" i="4"/>
  <c r="F9" i="4"/>
  <c r="F20" i="4"/>
  <c r="F17" i="4"/>
  <c r="F24" i="4"/>
  <c r="F16" i="4"/>
  <c r="F23" i="4"/>
  <c r="F13" i="4"/>
  <c r="F10" i="4"/>
  <c r="F7" i="4"/>
  <c r="F14" i="4"/>
  <c r="K26" i="12"/>
  <c r="F26" i="12" s="1"/>
  <c r="G16" i="4"/>
  <c r="K16" i="12"/>
  <c r="F16" i="12" s="1"/>
  <c r="K34" i="12"/>
  <c r="F34" i="12" s="1"/>
  <c r="K30" i="12"/>
  <c r="F30" i="12" s="1"/>
  <c r="D17" i="9"/>
  <c r="D21" i="9"/>
  <c r="D25" i="9"/>
  <c r="D15" i="9"/>
  <c r="D16" i="9"/>
  <c r="K33" i="12"/>
  <c r="F33" i="12" s="1"/>
  <c r="K37" i="12"/>
  <c r="F37" i="12" s="1"/>
  <c r="D14" i="9"/>
  <c r="K21" i="12"/>
  <c r="F21" i="12" s="1"/>
  <c r="E38" i="12"/>
  <c r="K22" i="12"/>
  <c r="F22" i="12" s="1"/>
  <c r="K29" i="12"/>
  <c r="F29" i="12" s="1"/>
  <c r="C30" i="9"/>
  <c r="K18" i="12"/>
  <c r="F18" i="12" s="1"/>
  <c r="E61" i="9"/>
  <c r="E35" i="9" s="1"/>
  <c r="E10" i="9" s="1"/>
  <c r="K38" i="12"/>
  <c r="K25" i="12"/>
  <c r="F25" i="12" s="1"/>
  <c r="K20" i="12"/>
  <c r="F20" i="12" s="1"/>
  <c r="K36" i="12"/>
  <c r="F36" i="12" s="1"/>
  <c r="K24" i="12"/>
  <c r="F24" i="12" s="1"/>
  <c r="K32" i="12"/>
  <c r="F32" i="12" s="1"/>
  <c r="K31" i="12"/>
  <c r="F31" i="12" s="1"/>
  <c r="K28" i="12"/>
  <c r="F28" i="12" s="1"/>
  <c r="K23" i="12"/>
  <c r="F23" i="12" s="1"/>
  <c r="K27" i="12"/>
  <c r="F27" i="12" s="1"/>
  <c r="K35" i="12"/>
  <c r="F35" i="12" s="1"/>
  <c r="K19" i="12"/>
  <c r="F19" i="12" s="1"/>
  <c r="D29" i="9"/>
  <c r="D22" i="9"/>
  <c r="D13" i="9"/>
  <c r="D27" i="9"/>
  <c r="D28" i="9"/>
  <c r="D20" i="9"/>
  <c r="D12" i="9"/>
  <c r="D23" i="9"/>
  <c r="D9" i="9"/>
  <c r="D8" i="9"/>
  <c r="D11" i="9"/>
  <c r="D10" i="9"/>
  <c r="D19" i="9"/>
  <c r="D24" i="9"/>
  <c r="D26" i="9"/>
  <c r="G27" i="4" l="1"/>
  <c r="F28" i="4"/>
  <c r="G26" i="4"/>
  <c r="G20" i="4"/>
  <c r="G14" i="4"/>
  <c r="G8" i="4"/>
  <c r="G13" i="4"/>
  <c r="G19" i="4"/>
  <c r="G23" i="4"/>
  <c r="G9" i="4"/>
  <c r="G6" i="4"/>
  <c r="G15" i="4"/>
  <c r="G22" i="4"/>
  <c r="G17" i="4"/>
  <c r="G7" i="4"/>
  <c r="G10" i="4"/>
  <c r="G21" i="4"/>
  <c r="G18" i="4"/>
  <c r="G12" i="4"/>
  <c r="G25" i="4"/>
  <c r="G24" i="4"/>
  <c r="G11" i="4"/>
  <c r="E20" i="9"/>
  <c r="H8" i="4"/>
  <c r="E26" i="9"/>
  <c r="E16" i="9"/>
  <c r="E15" i="9"/>
  <c r="E29" i="9"/>
  <c r="E19" i="9"/>
  <c r="E22" i="9"/>
  <c r="E17" i="9"/>
  <c r="E18" i="9"/>
  <c r="E13" i="9"/>
  <c r="E8" i="9"/>
  <c r="E12" i="9"/>
  <c r="E24" i="9"/>
  <c r="E25" i="9"/>
  <c r="E27" i="9"/>
  <c r="E21" i="9"/>
  <c r="E28" i="9"/>
  <c r="E11" i="9"/>
  <c r="D30" i="9"/>
  <c r="F38" i="12"/>
  <c r="E23" i="9"/>
  <c r="E9" i="9"/>
  <c r="E14" i="9"/>
  <c r="H26" i="4" l="1"/>
  <c r="H27" i="4"/>
  <c r="G28" i="4"/>
  <c r="H20" i="4"/>
  <c r="H23" i="4"/>
  <c r="H24" i="4"/>
  <c r="H13" i="4"/>
  <c r="H18" i="4"/>
  <c r="H15" i="4"/>
  <c r="H9" i="4"/>
  <c r="H19" i="4"/>
  <c r="H14" i="4"/>
  <c r="H25" i="4"/>
  <c r="H22" i="4"/>
  <c r="H12" i="4"/>
  <c r="H6" i="4"/>
  <c r="H17" i="4"/>
  <c r="H10" i="4"/>
  <c r="H7" i="4"/>
  <c r="H11" i="4"/>
  <c r="H21" i="4"/>
  <c r="H16" i="4"/>
  <c r="E30" i="9"/>
  <c r="H28" i="4" l="1"/>
</calcChain>
</file>

<file path=xl/sharedStrings.xml><?xml version="1.0" encoding="utf-8"?>
<sst xmlns="http://schemas.openxmlformats.org/spreadsheetml/2006/main" count="327" uniqueCount="93">
  <si>
    <t>Alue</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</si>
  <si>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</si>
  <si>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</si>
  <si>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</si>
  <si>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</si>
  <si>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</si>
  <si>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</si>
  <si>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</si>
  <si>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</si>
  <si>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</si>
  <si>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</si>
  <si>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</si>
  <si>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</si>
  <si>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</si>
  <si>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</si>
  <si>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</si>
  <si>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Pohjanmaa</t>
  </si>
  <si>
    <t>Keski-Pohjanmaa</t>
  </si>
  <si>
    <t>Pohjois-Pohjanmaa</t>
  </si>
  <si>
    <t>Kainuu</t>
  </si>
  <si>
    <t>Lappi</t>
  </si>
  <si>
    <t>Manner-Suomi yht.</t>
  </si>
  <si>
    <t>2026</t>
  </si>
  <si>
    <t>2027</t>
  </si>
  <si>
    <t>2028</t>
  </si>
  <si>
    <t>2029</t>
  </si>
  <si>
    <t>2030</t>
  </si>
  <si>
    <t>Skaalauskerroin</t>
  </si>
  <si>
    <t>Korotus (%)</t>
  </si>
  <si>
    <t>Vuosi</t>
  </si>
  <si>
    <t>Yleinen ansiotasoindeksi</t>
  </si>
  <si>
    <t>Kuluttajahintaindeksi</t>
  </si>
  <si>
    <t>Muutos (%)</t>
  </si>
  <si>
    <t>v. 2025 eteenpäin</t>
  </si>
  <si>
    <t>Hyvinvointialuetyönantajan sosiaaliturvamaksujen vuotuinen muutos</t>
  </si>
  <si>
    <t>Hyvinvointialueindeksi</t>
  </si>
  <si>
    <t>Etelä-Pohjanmaa</t>
  </si>
  <si>
    <t>Vantaa ja Kerava</t>
  </si>
  <si>
    <t>Hyvinvointialue</t>
  </si>
  <si>
    <t>Alueiden osuudet laskennallisesta rahoituksesta, milj euroa</t>
  </si>
  <si>
    <t>Sosiaali- ja terveydenhuollon laskennallinen rahoitus, milj. euroa</t>
  </si>
  <si>
    <t>Pelastustoimen laskennallinen rahoitus, milj. euroa</t>
  </si>
  <si>
    <t>Aluekohtaiset siirtymätasaukset*, milj. euroa</t>
  </si>
  <si>
    <t xml:space="preserve"> </t>
  </si>
  <si>
    <t>Rahoitus ilman jälkikäteistarkistusta, milj. euroa (täsmäytettynä koko maan rahoituksen tasoon)</t>
  </si>
  <si>
    <t>Rahoitus ilman jälkikäteistarkistusta, milj. euroa</t>
  </si>
  <si>
    <t xml:space="preserve">  </t>
  </si>
  <si>
    <t>Koko maan rahoitus ilman jälkikäteistarkistusta</t>
  </si>
  <si>
    <t>2023</t>
  </si>
  <si>
    <t>2024</t>
  </si>
  <si>
    <t>Koko maan rahoitus ilman jälkikäteistarkistusta, milj. euroa</t>
  </si>
  <si>
    <t>Arvio jälkikäteistarkistuksen määrästä rahoituksessa, milj. euroa</t>
  </si>
  <si>
    <t>Arvio jälkikäteistarkistuksen määrästä rahoituksessa yhteensä, milj. euroa</t>
  </si>
  <si>
    <t>Jälkikäteistarkistuksen määrä yhteensä rahoituksessa</t>
  </si>
  <si>
    <t>2031</t>
  </si>
  <si>
    <t>Hyvinvointialueiden rahoituksen painelaskelma</t>
  </si>
  <si>
    <t>Lisätietoja:</t>
  </si>
  <si>
    <t>02955 30560 / etunimi.sukunimi@gov.fi</t>
  </si>
  <si>
    <t>Hyvinvointialueiden rahoituksen painelaskelma, milj. euroa</t>
  </si>
  <si>
    <t>2025</t>
  </si>
  <si>
    <t>Valtiovarainministeriö, Hyvinvointialueiden ohjausosasto</t>
  </si>
  <si>
    <r>
      <t xml:space="preserve">Aluekohtaiset palvelutarpeen kasvuarviot </t>
    </r>
    <r>
      <rPr>
        <sz val="11"/>
        <color theme="1"/>
        <rFont val="Arial"/>
        <family val="2"/>
        <scheme val="minor"/>
      </rPr>
      <t>(lähde: THL, 2025)</t>
    </r>
  </si>
  <si>
    <r>
      <t xml:space="preserve">Hyvinvointialueindeksi </t>
    </r>
    <r>
      <rPr>
        <sz val="11"/>
        <color theme="1"/>
        <rFont val="Arial"/>
        <family val="2"/>
        <scheme val="minor"/>
      </rPr>
      <t>(rahoituslaki 8§, VM:n kansantalousosaston kevään 2025 ennuste)</t>
    </r>
  </si>
  <si>
    <t>2026*</t>
  </si>
  <si>
    <t>Kaarle Myllyneva, suunnittelija</t>
  </si>
  <si>
    <t>02955 30472 / etunimi.sukunimi@gov.fi</t>
  </si>
  <si>
    <t>Rahoituksen jälkikäteistarkistus vuosina 2026–2029</t>
  </si>
  <si>
    <t xml:space="preserve">2026 </t>
  </si>
  <si>
    <t>2025*</t>
  </si>
  <si>
    <t>2028*</t>
  </si>
  <si>
    <t>Rahoituslain mukaisesti jälkikäteistarkistuksessa huomioidaan portaittain kasvava omavastuu vuodesta 2026 alkaen. Omavastuuosuus lasketaan siitä vuosittaisesta rahoituksen lisäyksestä tai vähennyksestä, joka tehdään jälkikäteistarkistuksena. Jälkikäteistarkistuksen kautta tehtävä rahoituksen tason tarkistus jakautuu kaikille hyvinvointialueille rahoituslain määräytymistekijöiden mukaisesti. Tässä painelaskelmassa jälkikäteistarkistus on yksinkertaistetusti kohdennettu alueille laskennallisen rahoituksen osuuksien suhteessa.</t>
  </si>
  <si>
    <t>2026**</t>
  </si>
  <si>
    <t>Laskelman tuottama arvio rahoituksen aluekohtaisesta kehityksestä on karkea. Arviot aluekohtaisista sote-palvelutarpeen muutoksista pohjautuvat palvelujen käytön nykytilaan sekä ennusteeseen tulevasta väestörakenteesta. Laskelma ei siten huomioi todellisia aluekohtaiseen rahoituksen vaikuttavia tekijöitä, kuten sairastavuudessa tapahtuvia muutoksia tai väestön vieraskielisyyden tai kaksikielisyyden kehitystä.</t>
  </si>
  <si>
    <t>Roosa Valkama, erityisasiantuntija</t>
  </si>
  <si>
    <r>
      <t xml:space="preserve">Jälkikäteistarkistus-välilehdellä kuvataan miten jälkikäteistarkistus on huomioitu rahoituksen painelaskelmassa. </t>
    </r>
    <r>
      <rPr>
        <b/>
        <sz val="11"/>
        <color theme="1"/>
        <rFont val="Arial"/>
        <family val="2"/>
        <scheme val="minor"/>
      </rPr>
      <t xml:space="preserve">Laskelmassa huomioitu jälkikäteistarkistus on arvio, ja se perustuu hyvinvointialueiden raportoimiin vuoden 2025 talousarviotietoihin ja vuosien 2026–2027 taloussuunnitelmatietoihin. Kunkin vuoden rahoituksessa huomioitava jälkikäteistarkistus määritellään alueiden toteutuneen nettokustannuskehityksen mukaisesti. </t>
    </r>
  </si>
  <si>
    <r>
      <t xml:space="preserve">Palvelutarpeen muutoksen huomioon ottaminen </t>
    </r>
    <r>
      <rPr>
        <sz val="11"/>
        <color theme="1"/>
        <rFont val="Arial"/>
        <family val="2"/>
        <scheme val="minor"/>
      </rPr>
      <t>(rahoituslaki 7 §)</t>
    </r>
  </si>
  <si>
    <r>
      <t>Palvelutarpeen määräaikainen korotus</t>
    </r>
    <r>
      <rPr>
        <sz val="11"/>
        <color theme="1"/>
        <rFont val="Arial"/>
        <family val="2"/>
        <scheme val="minor"/>
      </rPr>
      <t xml:space="preserve"> (rahoituslaki 36 §)</t>
    </r>
  </si>
  <si>
    <t>Hyvinvointialueiden rahoituksen painelaskelma 2026–2029, milj. euroa</t>
  </si>
  <si>
    <t>* Siirtymätasaukset perustuvat 30.4.2025 julkaistuun siirtymätasauslaskelmaan. Siirtymätasaukset on päivitetty hyte-kertoimen vaikutuksella laskennalliseen rahoitukseen vuodesta 2026 lukien.</t>
  </si>
  <si>
    <t>2025–2029</t>
  </si>
  <si>
    <r>
      <rPr>
        <b/>
        <sz val="11"/>
        <color theme="1"/>
        <rFont val="Arial"/>
        <family val="2"/>
        <scheme val="minor"/>
      </rPr>
      <t>Laskelman tuottama arvio rahoituksen aluekohtaisesta kehityksestä on karkea, sillä rahoituslain mukaisista määräytymistekijöistä ei ole ennustetta.</t>
    </r>
    <r>
      <rPr>
        <sz val="11"/>
        <color theme="1"/>
        <rFont val="Arial"/>
        <family val="2"/>
        <scheme val="minor"/>
      </rPr>
      <t xml:space="preserve"> Rahoitus tulee kohdentumaan aluekohtaisesti rahoituslain mukaisten määräytymistekijöiden perusteella, joiden osalta käytetään aina uusinta käytettävissä olevaa tilastotietoa.</t>
    </r>
  </si>
  <si>
    <t>Rahoituksen painelaskelma pohjan muodostaa hyvinvointialuekohtainen arvio vuoden 2026 rahoituksesta, joka on päivitetty 30.4.2025 julkaistun rahoituslaskelman mukaiseksi. Rahoitus ilman jk-tarkistusta -välilehdellä rahoitusta korotetaan ennustevuosille 2027–2029 hyvinvointialueindeksin mukaisella koko maan hintaennusteella ja THL:n aluekohtaisilla palvelutarpeen kasvuarvioilla. Laskelmassa on huomioitu rahoituslain mukainen palvelutarpeen määräaikainen korotus 0,2 %-yksiköllä vuosille 2026–2029. Vuodesta 2025 lukien arvioidusta kasvusta huomioidaan 80 %. Laskelmassa on huomioitu myös aluekohtaiset siirtymätasaukset 30.4.2025 julkaistun laskelman mukaisesti.</t>
  </si>
  <si>
    <r>
      <t xml:space="preserve">Rahoituksen painelaskelmassa on huomioitu jälkikäteistarkistus myös jatkovuosille 2027–2029. </t>
    </r>
    <r>
      <rPr>
        <b/>
        <sz val="11"/>
        <color theme="1"/>
        <rFont val="Arial"/>
        <family val="2"/>
        <scheme val="minor"/>
      </rPr>
      <t>Laskelmassa huomioitu jälkikäteistarkistus on arvio, ja se perustuu hyvinvointialueiden raportoimiin vuoden 2025 talousarviotietoihin ja vuosien 2026–2027 taloussuunnitelmatietoihin.</t>
    </r>
    <r>
      <rPr>
        <sz val="11"/>
        <color theme="1"/>
        <rFont val="Arial"/>
        <family val="2"/>
        <scheme val="minor"/>
      </rPr>
      <t xml:space="preserve"> </t>
    </r>
    <r>
      <rPr>
        <b/>
        <sz val="11"/>
        <color theme="1"/>
        <rFont val="Arial"/>
        <family val="2"/>
        <scheme val="minor"/>
      </rPr>
      <t xml:space="preserve">Kunkin vuoden rahoituksessa huomioitava lopullinen jälkikäteistarkistus määritellään alueiden toteutuneen nettokustannuskehityksen mukaisesti. </t>
    </r>
    <r>
      <rPr>
        <sz val="11"/>
        <color theme="1"/>
        <rFont val="Arial"/>
        <family val="2"/>
        <scheme val="minor"/>
      </rPr>
      <t>Jälkikäteistarkistuksessa on huomioitu omavastuuosuus rahoituslain mukaisesti.</t>
    </r>
  </si>
  <si>
    <r>
      <t xml:space="preserve">Tällä välilehdellä on muodostettu arvio aluekohtaisen rahoituksen kehityksestä ilman jälkikäteistarkistusta. Rahoitusta korotetaan ennustevuosille 2027–2029 hyvinvointialueindeksin mukaisella koko maan hintaennusteella ja THL:n aluekohtaisilla palvelutarpeen kasvuarvioilla. Lopuksi rahoitus on täsmäytetty koko maan rahoitukseen vuosina 2027–2029, sillä yhteenlasketut aluekohtaiset rahoitusurat poikkeavat koko maan tason rahoituksesta. Tämä johtuu siitä, että THL:n aluekohtaiset palvelutarpeen kasvuarviot eivät täysin vastaa arviota </t>
    </r>
    <r>
      <rPr>
        <sz val="11"/>
        <rFont val="Arial"/>
        <family val="2"/>
        <scheme val="minor"/>
      </rPr>
      <t>koko maan palvelutarpeen muutoksesta, jonka perusteella koko maan rahoituksen taso on laskettu</t>
    </r>
    <r>
      <rPr>
        <sz val="11"/>
        <color theme="1"/>
        <rFont val="Arial"/>
        <family val="2"/>
        <scheme val="minor"/>
      </rPr>
      <t>.</t>
    </r>
  </si>
  <si>
    <r>
      <rPr>
        <sz val="11"/>
        <color theme="1"/>
        <rFont val="Arial"/>
        <family val="2"/>
        <scheme val="minor"/>
      </rPr>
      <t>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 Vuodesta 2026 eteenpäin jälkikäteistarkistus määritellään lisäyksenä tai vähennyksenä suhteessa rahoituksen pohjassa jo olevaan jälkikäteistarkistuksen määrään. Vuonna 2026 rahoitukseen tehtävä jälkikäteistarkistus määritellään vertaamalla vuoden 2024 tilikauden tulosta vuoteen 2023. Hyvinvointialueiden tilinpäätöstietojen mukainen tulos vuodelle 2024 (n. –1,1 mrd. euroa) on parempi kuin vuonna 2023 (n. –1,3 mrd. euroa). Vuonna 2026 rahoituksen pohjaan edellisenä vuonna lisättyä jälkikäteistarkistusta siten vähennetään. Arvio vuonna 2026 rahoitukseen sisältyvästä jälkikäteistarkistuksen määrästä yhteensä on n. 1,27 mrd. euroa.</t>
    </r>
    <r>
      <rPr>
        <sz val="11"/>
        <color rgb="FFFF0000"/>
        <rFont val="Arial"/>
        <family val="2"/>
        <scheme val="minor"/>
      </rPr>
      <t xml:space="preserve"> </t>
    </r>
  </si>
  <si>
    <t>Vuoden 2025 talousarviotietojen mukaisella kustannuskehityksellä tilikauden tulos (+0,2 mrd. euroa) paranee vuoteen 2024 verrattuna, mitä selittää vuoden 2025 rahoitukseen lisätty huomattava jälkikäteistarkistus (n. 1,4 mrd. euroa). Vuoden 2027 jälkikäteistarkistus lasketaan vertaamalla vuoden 2025 tilikauden tulosta vuoteen 2024 huomioiden rahoitukseen jo lisätty jälkikäteistus. Arvio vuoden 2027 rahoitukseen sisältyvästä jälkikäteistarkistuksesta on yhteensä n. 1,35 mrd. euroa. Vuonna 2026 taloussuunnitelmatietojen mukainen nettokustannuskehitys on koko maan tasolla noin –0,5 %. Tällaisen nettokustannuskehityksen toteutuessa hyvinvointialuetalous kääntyisi huomattavan ylijäämäiseksi vuonna 2026 vuoteen 2025 verrattuna. Vuoden 2028 jälkikäteistarkistus siten vähentäisi rahoituksen pohjaan sisältyvää jälkikäteistarkistusta ja vuonna 2028 rahoitukseen sisältyisi jälkikäteistarkistusta yhteensä n. 420 milj. euroa. Vuonna 2027 taloussuunnitelmatietojen mukainen nettokustannuskehitys on koko maan tasolla noin 3 % ja hyvinvointialuetalous olisi ylijäämäinen. Vuoden 2029 jälkikäteistarkistus vähentäisi rahoituksen pohjaan sisältyvää tarkistusta ja rahoitukseen sisältyisi jälkikäteistarkistusta n. 330 milj. euroa vuonna 2029.</t>
  </si>
  <si>
    <t xml:space="preserve">* Painelaskelmassa rahoituksen muutos vuodesta 2027 vuoteen 2028 on koko maan tasolla 0,1 %. Tätä selittää laskelmassa huomioitu alueiden vuoden 2026 taloussuunnitelmatietoihin perustuva jälkikäteistarkistus. Taloussuunnitelmatietojen mukainen nettokustannuskehitys on hyvin maltillista (–0,5 %) vuonna 2026. Tällaisen kehityksen toteutuessa hyvinvointialuetalous kääntyisi huomattavan ylijäämäiseksi vuonna 2026 vuoteen 2025 verrattuna. Tuloksen merkittävä kohentuminen vähentäisi jälkikäteistarkistusta kahden vuoden viiveellä vuonna 2028. </t>
  </si>
  <si>
    <t>* Vuoden 2026 laskennallinen sote-rahoitus (ilman jälkikäteistarkistusta) perustuu 26.6.2025 julkaistuun vuoden 2026 rahoituslaskelmaan</t>
  </si>
  <si>
    <t>* Vuoden 2026 laskennallinen pelastustoimen rahoitus (ilman jälkikäteistarkistusta) perustuu 26.6.2025 julkaistuun vuoden 2026 rahoituslaskelmaan</t>
  </si>
  <si>
    <t>** Vuoden 2026 jälkikäteistarkistuksen kohdentuminen perustuu 26.6.2025 julkaistuun vuoden 2026 rahoituslaskelmaan</t>
  </si>
  <si>
    <t>* Vuoden 2025 jälkikäteistarkistuksen kohdentuminen perustuu 24.6.2025 julkaistuun vuoden 2025 rahoituslaskelmaan</t>
  </si>
  <si>
    <t>VM/HVO 26.6.2025</t>
  </si>
  <si>
    <r>
      <t xml:space="preserve">Hyvinvointialueiden rahoituksen painelaskelma kuvaa arvion aluekohtaisesta rahoituksen kehityksestä vuosina 2026–2029. </t>
    </r>
    <r>
      <rPr>
        <b/>
        <sz val="11"/>
        <rFont val="Arial"/>
        <family val="2"/>
        <scheme val="minor"/>
      </rPr>
      <t xml:space="preserve">Tämä laskelma korvaa 30.4.2025 julkaistun rahoituksen painelaskelman. </t>
    </r>
    <r>
      <rPr>
        <sz val="11"/>
        <rFont val="Arial"/>
        <family val="2"/>
        <scheme val="minor"/>
      </rPr>
      <t>Laskelmassa on huomioitu 26.6.2025 julkaistun vuoden 2026 rahoituslaskelman mukaiset muutokset (ks. Hyvinvointialueiden vuoden 2026 rahoituslaskelma, 26.6.2025).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</si>
</sst>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 _€_-;\-* #,##0.00\ _€_-;_-* &quot;-&quot;??\ _€_-;_-@_-"/>
    <numFmt numFmtId="165" formatCode="0.000\ %"/>
    <numFmt numFmtId="166" formatCode="_-* #,##0_-;\-* #,##0_-;_-* &quot;-&quot;??_-;_-@_-"/>
    <numFmt numFmtId="167" formatCode="_-* #,##0\ _€_-;\-* #,##0\ _€_-;_-* &quot;-&quot;?\ _€_-;_-@_-"/>
    <numFmt numFmtId="168" formatCode="#,##0_ ;[Red]\-#,##0\ "/>
    <numFmt numFmtId="169" formatCode="0.0\ %"/>
    <numFmt numFmtId="170" formatCode="_-* #,##0.000_-;\-* #,##0.000_-;_-* &quot;-&quot;??_-;_-@_-"/>
    <numFmt numFmtId="171" formatCode="#,##0.00_ ;\-#,##0.00\ "/>
    <numFmt numFmtId="172" formatCode="0.00000"/>
    <numFmt numFmtId="173" formatCode="#,##0.0000_ ;[Red]\-#,##0.0000\ "/>
    <numFmt numFmtId="174" formatCode="0_ ;[Red]\-0\ "/>
    <numFmt numFmtId="175" formatCode="_-* #,##0.0000000000_-;\-* #,##0.0000000000_-;_-* &quot;-&quot;??_-;_-@_-"/>
  </numFmts>
  <fonts count="20" x14ac:knownFonts="1">
    <font>
      <sz val="11"/>
      <color theme="1"/>
      <name val="Arial"/>
      <family val="2"/>
      <scheme val="minor"/>
    </font>
    <font>
      <sz val="11"/>
      <color theme="1"/>
      <name val="Arial"/>
      <family val="2"/>
      <scheme val="minor"/>
    </font>
    <font>
      <b/>
      <sz val="11"/>
      <color theme="1"/>
      <name val="Arial"/>
      <family val="2"/>
      <scheme val="minor"/>
    </font>
    <font>
      <sz val="11"/>
      <name val="Arial"/>
      <family val="2"/>
      <scheme val="minor"/>
    </font>
    <font>
      <b/>
      <sz val="11"/>
      <color theme="0"/>
      <name val="Arial"/>
      <family val="2"/>
      <scheme val="minor"/>
    </font>
    <font>
      <sz val="10"/>
      <name val="Arial"/>
      <family val="2"/>
    </font>
    <font>
      <sz val="11"/>
      <color rgb="FFFF0000"/>
      <name val="Arial"/>
      <family val="2"/>
      <scheme val="minor"/>
    </font>
    <font>
      <b/>
      <sz val="11"/>
      <name val="Arial"/>
      <family val="2"/>
      <scheme val="minor"/>
    </font>
    <font>
      <sz val="18"/>
      <color theme="3"/>
      <name val="Arial"/>
      <family val="2"/>
      <scheme val="major"/>
    </font>
    <font>
      <i/>
      <sz val="11"/>
      <color theme="1"/>
      <name val="Arial"/>
      <family val="2"/>
      <scheme val="minor"/>
    </font>
    <font>
      <b/>
      <sz val="16"/>
      <color theme="3"/>
      <name val="Arial"/>
      <family val="2"/>
      <scheme val="major"/>
    </font>
    <font>
      <i/>
      <sz val="11"/>
      <color rgb="FFFF0000"/>
      <name val="Arial"/>
      <family val="2"/>
      <scheme val="minor"/>
    </font>
    <font>
      <i/>
      <sz val="11"/>
      <name val="Arial"/>
      <family val="2"/>
      <scheme val="minor"/>
    </font>
    <font>
      <sz val="8"/>
      <name val="Arial"/>
      <family val="2"/>
      <scheme val="minor"/>
    </font>
    <font>
      <sz val="11"/>
      <name val="Arial"/>
      <family val="2"/>
    </font>
    <font>
      <b/>
      <sz val="11"/>
      <color theme="0"/>
      <name val="Arial"/>
      <family val="2"/>
      <scheme val="minor"/>
    </font>
    <font>
      <b/>
      <sz val="11"/>
      <color theme="1"/>
      <name val="Arial"/>
      <family val="2"/>
      <scheme val="minor"/>
    </font>
    <font>
      <b/>
      <sz val="11"/>
      <color rgb="FFFF0000"/>
      <name val="Arial"/>
      <family val="2"/>
      <scheme val="minor"/>
    </font>
    <font>
      <sz val="12.1"/>
      <color rgb="FF1A7483"/>
      <name val="Arial"/>
      <family val="2"/>
      <scheme val="minor"/>
    </font>
    <font>
      <b/>
      <sz val="15"/>
      <color theme="3"/>
      <name val="Arial"/>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8"/>
        <bgColor theme="8"/>
      </patternFill>
    </fill>
    <fill>
      <patternFill patternType="solid">
        <fgColor theme="8"/>
        <bgColor theme="5"/>
      </patternFill>
    </fill>
    <fill>
      <patternFill patternType="solid">
        <fgColor theme="4"/>
        <bgColor theme="4"/>
      </patternFill>
    </fill>
    <fill>
      <patternFill patternType="solid">
        <fgColor theme="4"/>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25">
    <border>
      <left/>
      <right/>
      <top/>
      <bottom/>
      <diagonal/>
    </border>
    <border>
      <left/>
      <right/>
      <top style="thin">
        <color theme="8"/>
      </top>
      <bottom/>
      <diagonal/>
    </border>
    <border>
      <left/>
      <right/>
      <top style="thin">
        <color theme="5" tint="0.39997558519241921"/>
      </top>
      <bottom/>
      <diagonal/>
    </border>
    <border>
      <left/>
      <right/>
      <top style="thin">
        <color theme="4"/>
      </top>
      <bottom/>
      <diagonal/>
    </border>
    <border>
      <left style="medium">
        <color indexed="64"/>
      </left>
      <right/>
      <top style="thin">
        <color theme="4"/>
      </top>
      <bottom/>
      <diagonal/>
    </border>
    <border>
      <left style="thin">
        <color theme="4"/>
      </left>
      <right/>
      <top/>
      <bottom/>
      <diagonal/>
    </border>
    <border>
      <left style="thin">
        <color theme="4"/>
      </left>
      <right/>
      <top style="thin">
        <color theme="4"/>
      </top>
      <bottom/>
      <diagonal/>
    </border>
    <border>
      <left/>
      <right/>
      <top style="thin">
        <color theme="4"/>
      </top>
      <bottom style="thin">
        <color indexed="64"/>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8"/>
      </top>
      <bottom style="thin">
        <color theme="8"/>
      </bottom>
      <diagonal/>
    </border>
    <border>
      <left/>
      <right style="thin">
        <color theme="4"/>
      </right>
      <top style="thin">
        <color theme="5" tint="0.39997558519241921"/>
      </top>
      <bottom/>
      <diagonal/>
    </border>
    <border>
      <left/>
      <right/>
      <top style="thin">
        <color theme="5" tint="0.39997558519241921"/>
      </top>
      <bottom style="thin">
        <color theme="4"/>
      </bottom>
      <diagonal/>
    </border>
    <border>
      <left/>
      <right style="thin">
        <color theme="4"/>
      </right>
      <top style="thin">
        <color theme="5" tint="0.39997558519241921"/>
      </top>
      <bottom style="thin">
        <color theme="4"/>
      </bottom>
      <diagonal/>
    </border>
    <border>
      <left style="thin">
        <color theme="8"/>
      </left>
      <right/>
      <top style="thin">
        <color theme="8"/>
      </top>
      <bottom/>
      <diagonal/>
    </border>
    <border>
      <left/>
      <right style="thin">
        <color theme="8"/>
      </right>
      <top style="thin">
        <color theme="8"/>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rgb="FF006475"/>
      </bottom>
      <diagonal/>
    </border>
    <border>
      <left/>
      <right style="thin">
        <color theme="4"/>
      </right>
      <top/>
      <bottom/>
      <diagonal/>
    </border>
    <border>
      <left/>
      <right/>
      <top/>
      <bottom style="thick">
        <color theme="4"/>
      </bottom>
      <diagonal/>
    </border>
    <border>
      <left/>
      <right/>
      <top style="thin">
        <color theme="5" tint="0.39997558519241921"/>
      </top>
      <bottom style="thin">
        <color theme="5" tint="0.39997558519241921"/>
      </bottom>
      <diagonal/>
    </border>
    <border>
      <left style="thin">
        <color theme="8"/>
      </left>
      <right style="thin">
        <color theme="8"/>
      </right>
      <top/>
      <bottom/>
      <diagonal/>
    </border>
  </borders>
  <cellStyleXfs count="7">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applyNumberFormat="0" applyFill="0" applyBorder="0" applyAlignment="0" applyProtection="0"/>
    <xf numFmtId="0" fontId="19" fillId="0" borderId="22" applyNumberFormat="0" applyFill="0" applyAlignment="0" applyProtection="0"/>
  </cellStyleXfs>
  <cellXfs count="193">
    <xf numFmtId="0" fontId="0" fillId="0" borderId="0" xfId="0"/>
    <xf numFmtId="0" fontId="0" fillId="0" borderId="0" xfId="0" applyFill="1"/>
    <xf numFmtId="0" fontId="2" fillId="0" borderId="0" xfId="0" applyFont="1" applyFill="1" applyBorder="1"/>
    <xf numFmtId="166" fontId="0" fillId="0" borderId="0" xfId="2" applyNumberFormat="1" applyFont="1" applyFill="1" applyBorder="1"/>
    <xf numFmtId="0" fontId="2" fillId="0" borderId="0" xfId="0" applyFont="1"/>
    <xf numFmtId="165" fontId="0" fillId="0" borderId="0" xfId="3" applyNumberFormat="1" applyFont="1"/>
    <xf numFmtId="0" fontId="0" fillId="0" borderId="0" xfId="0" applyFill="1" applyBorder="1"/>
    <xf numFmtId="0" fontId="0" fillId="3" borderId="0" xfId="0" applyFill="1"/>
    <xf numFmtId="165" fontId="3" fillId="3" borderId="0" xfId="3" applyNumberFormat="1" applyFont="1" applyFill="1"/>
    <xf numFmtId="0" fontId="0" fillId="0" borderId="0" xfId="0" applyFont="1"/>
    <xf numFmtId="168" fontId="0" fillId="0" borderId="0" xfId="0" applyNumberFormat="1"/>
    <xf numFmtId="3" fontId="0" fillId="0" borderId="0" xfId="0" applyNumberFormat="1"/>
    <xf numFmtId="166" fontId="0" fillId="0" borderId="0" xfId="0" applyNumberFormat="1"/>
    <xf numFmtId="165" fontId="0" fillId="2" borderId="1" xfId="3" applyNumberFormat="1" applyFont="1" applyFill="1" applyBorder="1"/>
    <xf numFmtId="0" fontId="0" fillId="2" borderId="1" xfId="0" applyFont="1" applyFill="1" applyBorder="1"/>
    <xf numFmtId="0" fontId="4" fillId="5" borderId="0" xfId="0" applyFont="1" applyFill="1" applyBorder="1"/>
    <xf numFmtId="0" fontId="2" fillId="0" borderId="0" xfId="0" applyFont="1" applyFill="1" applyAlignment="1">
      <alignment horizontal="left"/>
    </xf>
    <xf numFmtId="0" fontId="0" fillId="0" borderId="0" xfId="0" applyFont="1" applyFill="1"/>
    <xf numFmtId="3" fontId="2" fillId="0" borderId="0" xfId="0" applyNumberFormat="1" applyFont="1"/>
    <xf numFmtId="168" fontId="2" fillId="0" borderId="0" xfId="0" applyNumberFormat="1" applyFont="1"/>
    <xf numFmtId="166" fontId="2" fillId="0" borderId="0" xfId="0" applyNumberFormat="1" applyFont="1"/>
    <xf numFmtId="166" fontId="0" fillId="0" borderId="0" xfId="0" applyNumberFormat="1" applyFont="1"/>
    <xf numFmtId="167" fontId="2" fillId="0" borderId="0" xfId="2" applyNumberFormat="1" applyFont="1" applyBorder="1"/>
    <xf numFmtId="0" fontId="4" fillId="0" borderId="0" xfId="0" applyFont="1" applyFill="1" applyBorder="1" applyAlignment="1">
      <alignment horizontal="left"/>
    </xf>
    <xf numFmtId="165" fontId="0" fillId="0" borderId="0" xfId="3" applyNumberFormat="1" applyFont="1" applyFill="1" applyBorder="1"/>
    <xf numFmtId="165" fontId="6" fillId="0" borderId="0" xfId="3" applyNumberFormat="1" applyFont="1" applyFill="1"/>
    <xf numFmtId="0" fontId="6" fillId="0" borderId="0" xfId="0" applyFont="1"/>
    <xf numFmtId="165" fontId="6" fillId="0" borderId="0" xfId="0" applyNumberFormat="1" applyFont="1"/>
    <xf numFmtId="166" fontId="0" fillId="0" borderId="0" xfId="2" applyNumberFormat="1" applyFont="1"/>
    <xf numFmtId="1" fontId="0" fillId="0" borderId="0" xfId="0" applyNumberFormat="1"/>
    <xf numFmtId="0" fontId="2" fillId="0" borderId="0" xfId="0" applyFont="1" applyFill="1"/>
    <xf numFmtId="165" fontId="0" fillId="2" borderId="0" xfId="3" applyNumberFormat="1" applyFont="1" applyFill="1" applyBorder="1"/>
    <xf numFmtId="0" fontId="4" fillId="0" borderId="0" xfId="0" applyFont="1" applyFill="1"/>
    <xf numFmtId="0" fontId="0" fillId="0" borderId="0" xfId="0" applyFont="1" applyFill="1" applyBorder="1"/>
    <xf numFmtId="0" fontId="4" fillId="0" borderId="0" xfId="0" applyFont="1" applyFill="1" applyBorder="1"/>
    <xf numFmtId="169" fontId="2" fillId="0" borderId="0" xfId="3" applyNumberFormat="1" applyFont="1" applyFill="1"/>
    <xf numFmtId="3" fontId="6" fillId="0" borderId="0" xfId="0" applyNumberFormat="1" applyFont="1" applyFill="1" applyAlignment="1">
      <alignment vertical="top"/>
    </xf>
    <xf numFmtId="3" fontId="0" fillId="0" borderId="3" xfId="0" applyNumberFormat="1" applyFont="1" applyBorder="1"/>
    <xf numFmtId="165" fontId="3" fillId="2" borderId="1" xfId="3" applyNumberFormat="1" applyFont="1" applyFill="1" applyBorder="1"/>
    <xf numFmtId="0" fontId="0" fillId="4" borderId="0" xfId="0" applyFill="1"/>
    <xf numFmtId="0" fontId="0" fillId="2" borderId="0" xfId="0" applyFont="1" applyFill="1" applyBorder="1"/>
    <xf numFmtId="9" fontId="0" fillId="0" borderId="0" xfId="3" applyNumberFormat="1" applyFont="1" applyFill="1"/>
    <xf numFmtId="168" fontId="9" fillId="0" borderId="0" xfId="0" applyNumberFormat="1" applyFont="1"/>
    <xf numFmtId="3" fontId="0" fillId="0" borderId="0" xfId="0" applyNumberFormat="1" applyFont="1" applyFill="1" applyBorder="1"/>
    <xf numFmtId="0" fontId="0" fillId="0" borderId="4" xfId="0" applyFont="1" applyBorder="1" applyAlignment="1"/>
    <xf numFmtId="0" fontId="4" fillId="7" borderId="5" xfId="0" applyFont="1" applyFill="1" applyBorder="1" applyAlignment="1"/>
    <xf numFmtId="0" fontId="2" fillId="0" borderId="4" xfId="0" applyFont="1" applyBorder="1" applyAlignment="1"/>
    <xf numFmtId="166" fontId="2" fillId="0" borderId="3" xfId="2" applyNumberFormat="1" applyFont="1" applyBorder="1" applyAlignment="1"/>
    <xf numFmtId="171" fontId="0" fillId="0" borderId="0" xfId="0" applyNumberFormat="1"/>
    <xf numFmtId="166" fontId="2" fillId="0" borderId="0" xfId="0" applyNumberFormat="1" applyFont="1" applyFill="1" applyBorder="1"/>
    <xf numFmtId="1" fontId="0" fillId="0" borderId="0" xfId="0" applyNumberFormat="1" applyFill="1" applyBorder="1"/>
    <xf numFmtId="4" fontId="0" fillId="0" borderId="0" xfId="0" applyNumberFormat="1" applyFill="1" applyBorder="1"/>
    <xf numFmtId="171" fontId="0" fillId="0" borderId="0" xfId="0" applyNumberFormat="1" applyFill="1" applyBorder="1"/>
    <xf numFmtId="0" fontId="10" fillId="0" borderId="0" xfId="5" applyFont="1"/>
    <xf numFmtId="166" fontId="2" fillId="0" borderId="0" xfId="2" applyNumberFormat="1" applyFont="1" applyBorder="1" applyAlignment="1"/>
    <xf numFmtId="0" fontId="2" fillId="2" borderId="0" xfId="0" applyFont="1" applyFill="1" applyBorder="1"/>
    <xf numFmtId="165" fontId="3" fillId="0" borderId="0" xfId="3" applyNumberFormat="1" applyFont="1" applyFill="1"/>
    <xf numFmtId="166" fontId="2" fillId="0" borderId="0" xfId="2" applyNumberFormat="1" applyFont="1" applyFill="1" applyBorder="1" applyAlignment="1"/>
    <xf numFmtId="3" fontId="9" fillId="0" borderId="0" xfId="2" applyNumberFormat="1" applyFont="1" applyBorder="1"/>
    <xf numFmtId="3" fontId="9" fillId="0" borderId="0" xfId="0" applyNumberFormat="1" applyFont="1" applyBorder="1"/>
    <xf numFmtId="3" fontId="11" fillId="0" borderId="0" xfId="0" applyNumberFormat="1" applyFont="1" applyBorder="1" applyAlignment="1">
      <alignment vertical="top"/>
    </xf>
    <xf numFmtId="3" fontId="2" fillId="0" borderId="7" xfId="2" applyNumberFormat="1" applyFont="1" applyBorder="1"/>
    <xf numFmtId="168" fontId="3" fillId="0" borderId="0" xfId="0" applyNumberFormat="1" applyFont="1" applyFill="1" applyBorder="1"/>
    <xf numFmtId="10" fontId="3" fillId="0" borderId="0" xfId="3" applyNumberFormat="1" applyFont="1" applyFill="1" applyBorder="1"/>
    <xf numFmtId="166" fontId="11" fillId="0" borderId="0" xfId="0" applyNumberFormat="1" applyFont="1" applyFill="1"/>
    <xf numFmtId="168" fontId="4" fillId="0" borderId="0" xfId="0" applyNumberFormat="1" applyFont="1" applyFill="1" applyBorder="1" applyAlignment="1">
      <alignment horizontal="right"/>
    </xf>
    <xf numFmtId="168" fontId="2" fillId="0" borderId="0" xfId="0" applyNumberFormat="1" applyFont="1" applyFill="1" applyBorder="1"/>
    <xf numFmtId="3" fontId="0" fillId="0" borderId="0" xfId="0" applyNumberFormat="1" applyFont="1" applyBorder="1"/>
    <xf numFmtId="3" fontId="2" fillId="0" borderId="0" xfId="2" applyNumberFormat="1" applyFont="1" applyBorder="1"/>
    <xf numFmtId="168" fontId="2" fillId="0" borderId="0" xfId="0" applyNumberFormat="1" applyFont="1" applyFill="1"/>
    <xf numFmtId="165" fontId="3" fillId="0" borderId="0" xfId="3" applyNumberFormat="1" applyFont="1" applyFill="1" applyBorder="1"/>
    <xf numFmtId="172" fontId="7" fillId="0" borderId="0" xfId="0" applyNumberFormat="1" applyFont="1" applyFill="1" applyBorder="1"/>
    <xf numFmtId="169" fontId="3" fillId="0" borderId="0" xfId="3" applyNumberFormat="1" applyFont="1" applyFill="1" applyBorder="1"/>
    <xf numFmtId="0" fontId="11" fillId="0" borderId="0" xfId="0" applyFont="1"/>
    <xf numFmtId="168" fontId="4" fillId="8" borderId="0" xfId="0" applyNumberFormat="1" applyFont="1" applyFill="1" applyBorder="1"/>
    <xf numFmtId="0" fontId="2" fillId="3" borderId="0" xfId="0" applyFont="1" applyFill="1"/>
    <xf numFmtId="168" fontId="7" fillId="3" borderId="0" xfId="0" applyNumberFormat="1" applyFont="1" applyFill="1" applyBorder="1"/>
    <xf numFmtId="165" fontId="0" fillId="0" borderId="0" xfId="0" applyNumberFormat="1" applyFont="1"/>
    <xf numFmtId="0" fontId="0" fillId="0" borderId="0" xfId="0" applyFont="1" applyBorder="1"/>
    <xf numFmtId="166" fontId="0" fillId="0" borderId="0" xfId="0" applyNumberFormat="1" applyFont="1" applyFill="1"/>
    <xf numFmtId="0" fontId="0" fillId="3" borderId="0" xfId="0" applyFont="1" applyFill="1"/>
    <xf numFmtId="3" fontId="0" fillId="0" borderId="0" xfId="0" applyNumberFormat="1" applyFont="1" applyFill="1"/>
    <xf numFmtId="3" fontId="0" fillId="0" borderId="0" xfId="0" applyNumberFormat="1" applyFont="1"/>
    <xf numFmtId="0" fontId="4" fillId="0" borderId="0" xfId="0" applyFont="1" applyFill="1" applyBorder="1" applyAlignment="1"/>
    <xf numFmtId="0" fontId="4" fillId="0" borderId="0" xfId="0" applyFont="1" applyFill="1" applyAlignment="1"/>
    <xf numFmtId="0" fontId="2" fillId="0" borderId="0" xfId="0" applyFont="1" applyBorder="1"/>
    <xf numFmtId="166" fontId="0" fillId="0" borderId="0" xfId="2" applyNumberFormat="1" applyFont="1" applyBorder="1" applyAlignment="1"/>
    <xf numFmtId="167" fontId="0" fillId="0" borderId="0" xfId="0" applyNumberFormat="1" applyFont="1" applyAlignment="1">
      <alignment horizontal="right"/>
    </xf>
    <xf numFmtId="167" fontId="0" fillId="0" borderId="0" xfId="0" applyNumberFormat="1" applyFont="1"/>
    <xf numFmtId="0" fontId="7" fillId="3" borderId="0" xfId="0" applyFont="1" applyFill="1"/>
    <xf numFmtId="168" fontId="0" fillId="0" borderId="0" xfId="0" applyNumberFormat="1" applyFont="1"/>
    <xf numFmtId="168" fontId="0" fillId="0" borderId="0" xfId="0" applyNumberFormat="1" applyFont="1" applyFill="1"/>
    <xf numFmtId="168" fontId="4" fillId="8" borderId="0" xfId="0" applyNumberFormat="1" applyFont="1" applyFill="1" applyBorder="1" applyAlignment="1">
      <alignment horizontal="left"/>
    </xf>
    <xf numFmtId="166" fontId="1" fillId="0" borderId="0" xfId="2" applyNumberFormat="1" applyFont="1"/>
    <xf numFmtId="0" fontId="4" fillId="5" borderId="0" xfId="0" applyFont="1" applyFill="1" applyBorder="1" applyAlignment="1">
      <alignment horizontal="right"/>
    </xf>
    <xf numFmtId="0" fontId="4" fillId="6" borderId="0" xfId="0" applyFont="1" applyFill="1" applyBorder="1" applyAlignment="1">
      <alignment horizontal="right"/>
    </xf>
    <xf numFmtId="0" fontId="0" fillId="0" borderId="0" xfId="0" applyFont="1" applyAlignment="1">
      <alignment horizontal="right"/>
    </xf>
    <xf numFmtId="0" fontId="4" fillId="0" borderId="0" xfId="0" applyFont="1" applyFill="1" applyBorder="1" applyAlignment="1">
      <alignment horizontal="right"/>
    </xf>
    <xf numFmtId="0" fontId="2" fillId="9" borderId="0" xfId="0" applyFont="1" applyFill="1"/>
    <xf numFmtId="0" fontId="7" fillId="9" borderId="0" xfId="0" applyFont="1" applyFill="1"/>
    <xf numFmtId="0" fontId="0" fillId="9" borderId="0" xfId="0" applyFill="1"/>
    <xf numFmtId="168" fontId="7" fillId="0" borderId="0" xfId="0" applyNumberFormat="1" applyFont="1" applyFill="1" applyBorder="1"/>
    <xf numFmtId="173" fontId="0" fillId="0" borderId="0" xfId="0" applyNumberFormat="1"/>
    <xf numFmtId="10" fontId="12" fillId="0" borderId="0" xfId="3" applyNumberFormat="1" applyFont="1" applyFill="1" applyBorder="1"/>
    <xf numFmtId="3" fontId="0" fillId="0" borderId="2" xfId="0" applyNumberFormat="1" applyFont="1" applyBorder="1"/>
    <xf numFmtId="0" fontId="2" fillId="0" borderId="9" xfId="0" applyFont="1" applyBorder="1"/>
    <xf numFmtId="166" fontId="0" fillId="10" borderId="1" xfId="2" applyNumberFormat="1" applyFont="1" applyFill="1" applyBorder="1"/>
    <xf numFmtId="166" fontId="2" fillId="10" borderId="10" xfId="2" applyNumberFormat="1" applyFont="1" applyFill="1" applyBorder="1"/>
    <xf numFmtId="168" fontId="0" fillId="0" borderId="3" xfId="0" applyNumberFormat="1" applyFont="1" applyFill="1" applyBorder="1"/>
    <xf numFmtId="10" fontId="6" fillId="0" borderId="0" xfId="3" applyNumberFormat="1" applyFont="1"/>
    <xf numFmtId="10" fontId="3" fillId="2" borderId="0" xfId="3" applyNumberFormat="1" applyFont="1" applyFill="1" applyBorder="1"/>
    <xf numFmtId="169" fontId="0" fillId="0" borderId="0" xfId="3" applyNumberFormat="1" applyFont="1" applyBorder="1"/>
    <xf numFmtId="10" fontId="0" fillId="0" borderId="0" xfId="0" applyNumberFormat="1" applyFill="1"/>
    <xf numFmtId="10" fontId="0" fillId="0" borderId="0" xfId="3" applyNumberFormat="1" applyFont="1" applyFill="1" applyBorder="1"/>
    <xf numFmtId="169" fontId="14" fillId="0" borderId="0" xfId="3" applyNumberFormat="1" applyFont="1" applyFill="1" applyBorder="1"/>
    <xf numFmtId="43" fontId="0" fillId="0" borderId="0" xfId="2" applyFont="1"/>
    <xf numFmtId="10" fontId="6" fillId="0" borderId="0" xfId="3" applyNumberFormat="1" applyFont="1" applyFill="1" applyBorder="1"/>
    <xf numFmtId="0" fontId="0" fillId="0" borderId="0" xfId="0" applyAlignment="1">
      <alignment wrapText="1"/>
    </xf>
    <xf numFmtId="0" fontId="6" fillId="0" borderId="0" xfId="0" applyFont="1" applyAlignment="1">
      <alignment wrapText="1"/>
    </xf>
    <xf numFmtId="0" fontId="3" fillId="0" borderId="0" xfId="0" applyFont="1"/>
    <xf numFmtId="3" fontId="0" fillId="0" borderId="11" xfId="0" applyNumberFormat="1" applyFont="1" applyBorder="1"/>
    <xf numFmtId="3" fontId="2" fillId="0" borderId="12" xfId="0" applyNumberFormat="1" applyFont="1" applyBorder="1"/>
    <xf numFmtId="3" fontId="2" fillId="0" borderId="13" xfId="0" applyNumberFormat="1" applyFont="1" applyBorder="1"/>
    <xf numFmtId="169" fontId="14" fillId="0" borderId="0" xfId="3" applyNumberFormat="1" applyFont="1" applyFill="1"/>
    <xf numFmtId="168" fontId="4" fillId="0" borderId="0" xfId="0" applyNumberFormat="1" applyFont="1" applyFill="1" applyAlignment="1">
      <alignment horizontal="right"/>
    </xf>
    <xf numFmtId="3" fontId="0" fillId="0" borderId="0" xfId="0" applyNumberFormat="1" applyFill="1" applyBorder="1"/>
    <xf numFmtId="0" fontId="3" fillId="0" borderId="0" xfId="0" applyFont="1" applyAlignment="1">
      <alignment wrapText="1"/>
    </xf>
    <xf numFmtId="0" fontId="0" fillId="0" borderId="0" xfId="0" applyAlignment="1">
      <alignment horizontal="left" wrapText="1"/>
    </xf>
    <xf numFmtId="0" fontId="4" fillId="4" borderId="6" xfId="0" applyFont="1" applyFill="1" applyBorder="1"/>
    <xf numFmtId="3" fontId="3" fillId="11" borderId="3" xfId="0" applyNumberFormat="1" applyFont="1" applyFill="1" applyBorder="1"/>
    <xf numFmtId="3" fontId="7" fillId="11" borderId="3" xfId="0" applyNumberFormat="1" applyFont="1" applyFill="1" applyBorder="1"/>
    <xf numFmtId="166" fontId="3" fillId="11" borderId="3" xfId="2" applyNumberFormat="1" applyFont="1" applyFill="1" applyBorder="1" applyAlignment="1"/>
    <xf numFmtId="166" fontId="7" fillId="11" borderId="3" xfId="2" applyNumberFormat="1" applyFont="1" applyFill="1" applyBorder="1" applyAlignment="1"/>
    <xf numFmtId="168" fontId="16" fillId="0" borderId="0" xfId="0" applyNumberFormat="1" applyFont="1" applyFill="1" applyBorder="1"/>
    <xf numFmtId="0" fontId="11" fillId="0" borderId="0" xfId="0" applyFont="1" applyFill="1"/>
    <xf numFmtId="168" fontId="0" fillId="0" borderId="0" xfId="0" applyNumberFormat="1" applyFill="1"/>
    <xf numFmtId="168" fontId="0" fillId="10" borderId="0" xfId="0" applyNumberFormat="1" applyFill="1"/>
    <xf numFmtId="168" fontId="16" fillId="10" borderId="0" xfId="0" applyNumberFormat="1" applyFont="1" applyFill="1"/>
    <xf numFmtId="168" fontId="2" fillId="10" borderId="0" xfId="0" applyNumberFormat="1" applyFont="1" applyFill="1"/>
    <xf numFmtId="174" fontId="2" fillId="0" borderId="20" xfId="2" applyNumberFormat="1" applyFont="1" applyBorder="1" applyAlignment="1"/>
    <xf numFmtId="0" fontId="0" fillId="0" borderId="3" xfId="0" applyFont="1" applyBorder="1"/>
    <xf numFmtId="0" fontId="2" fillId="0" borderId="18" xfId="0" applyFont="1" applyBorder="1"/>
    <xf numFmtId="0" fontId="4" fillId="7" borderId="0" xfId="0" applyFont="1" applyFill="1" applyBorder="1"/>
    <xf numFmtId="0" fontId="4" fillId="7" borderId="0" xfId="0" applyFont="1" applyFill="1" applyBorder="1" applyAlignment="1">
      <alignment horizontal="right"/>
    </xf>
    <xf numFmtId="0" fontId="4" fillId="7" borderId="21" xfId="0" applyFont="1" applyFill="1" applyBorder="1" applyAlignment="1">
      <alignment horizontal="right"/>
    </xf>
    <xf numFmtId="0" fontId="2" fillId="0" borderId="7" xfId="0" applyFont="1" applyBorder="1"/>
    <xf numFmtId="49" fontId="0" fillId="4" borderId="0" xfId="0" applyNumberFormat="1" applyFill="1" applyAlignment="1">
      <alignment horizontal="right"/>
    </xf>
    <xf numFmtId="0" fontId="4" fillId="4" borderId="14" xfId="0" applyFont="1" applyFill="1" applyBorder="1"/>
    <xf numFmtId="169" fontId="4" fillId="4" borderId="15" xfId="3" applyNumberFormat="1" applyFont="1" applyFill="1" applyBorder="1"/>
    <xf numFmtId="0" fontId="0" fillId="2" borderId="16" xfId="0" applyFont="1" applyFill="1" applyBorder="1"/>
    <xf numFmtId="9" fontId="0" fillId="2" borderId="17" xfId="3" applyNumberFormat="1" applyFont="1" applyFill="1" applyBorder="1"/>
    <xf numFmtId="0" fontId="4" fillId="4" borderId="3" xfId="0" applyFont="1" applyFill="1" applyBorder="1"/>
    <xf numFmtId="0" fontId="4" fillId="5" borderId="3" xfId="0" applyFont="1" applyFill="1" applyBorder="1" applyAlignment="1">
      <alignment horizontal="right"/>
    </xf>
    <xf numFmtId="0" fontId="4" fillId="5" borderId="8" xfId="0" applyFont="1" applyFill="1" applyBorder="1" applyAlignment="1">
      <alignment horizontal="right"/>
    </xf>
    <xf numFmtId="0" fontId="2" fillId="0" borderId="6" xfId="0" applyFont="1" applyBorder="1"/>
    <xf numFmtId="0" fontId="0" fillId="0" borderId="18" xfId="0" applyFont="1" applyBorder="1"/>
    <xf numFmtId="170" fontId="2" fillId="0" borderId="18" xfId="0" applyNumberFormat="1" applyFont="1" applyBorder="1"/>
    <xf numFmtId="170" fontId="2" fillId="0" borderId="19" xfId="0" applyNumberFormat="1" applyFont="1" applyBorder="1"/>
    <xf numFmtId="49" fontId="15" fillId="8" borderId="0" xfId="0" applyNumberFormat="1" applyFont="1" applyFill="1" applyBorder="1" applyAlignment="1">
      <alignment horizontal="right"/>
    </xf>
    <xf numFmtId="49" fontId="4" fillId="8" borderId="0" xfId="0" applyNumberFormat="1" applyFont="1" applyFill="1" applyBorder="1" applyAlignment="1">
      <alignment horizontal="right"/>
    </xf>
    <xf numFmtId="49" fontId="4" fillId="8" borderId="0" xfId="0" applyNumberFormat="1" applyFont="1" applyFill="1" applyAlignment="1">
      <alignment horizontal="right"/>
    </xf>
    <xf numFmtId="172" fontId="17" fillId="0" borderId="0" xfId="0" applyNumberFormat="1" applyFont="1" applyFill="1" applyBorder="1"/>
    <xf numFmtId="0" fontId="6" fillId="0" borderId="0" xfId="0" applyFont="1" applyAlignment="1">
      <alignment horizontal="left" wrapText="1"/>
    </xf>
    <xf numFmtId="3" fontId="11" fillId="0" borderId="0" xfId="0" applyNumberFormat="1" applyFont="1" applyAlignment="1">
      <alignment horizontal="left" wrapText="1"/>
    </xf>
    <xf numFmtId="166" fontId="2" fillId="0" borderId="3" xfId="0" applyNumberFormat="1" applyFont="1" applyFill="1" applyBorder="1"/>
    <xf numFmtId="166" fontId="2" fillId="0" borderId="8" xfId="0" applyNumberFormat="1" applyFont="1" applyFill="1" applyBorder="1"/>
    <xf numFmtId="0" fontId="0" fillId="0" borderId="0" xfId="0" applyFont="1" applyAlignment="1">
      <alignment wrapText="1"/>
    </xf>
    <xf numFmtId="0" fontId="18" fillId="0" borderId="0" xfId="0" applyFont="1" applyAlignment="1">
      <alignment horizontal="left" vertical="center" indent="2" readingOrder="1"/>
    </xf>
    <xf numFmtId="0" fontId="19" fillId="0" borderId="0" xfId="6" applyBorder="1"/>
    <xf numFmtId="0" fontId="4" fillId="4" borderId="14" xfId="0" applyFont="1" applyFill="1" applyBorder="1" applyAlignment="1">
      <alignment horizontal="left"/>
    </xf>
    <xf numFmtId="0" fontId="4" fillId="4" borderId="15" xfId="0" applyFont="1" applyFill="1" applyBorder="1"/>
    <xf numFmtId="169" fontId="0" fillId="2" borderId="17" xfId="3" applyNumberFormat="1" applyFont="1" applyFill="1" applyBorder="1"/>
    <xf numFmtId="0" fontId="0" fillId="0" borderId="2" xfId="0" applyFont="1" applyBorder="1"/>
    <xf numFmtId="0" fontId="2" fillId="0" borderId="23" xfId="0" applyFont="1" applyBorder="1"/>
    <xf numFmtId="0" fontId="4" fillId="4" borderId="0" xfId="0" applyFont="1" applyFill="1" applyBorder="1"/>
    <xf numFmtId="0" fontId="4" fillId="4" borderId="0" xfId="0" applyNumberFormat="1" applyFont="1" applyFill="1" applyBorder="1" applyAlignment="1">
      <alignment horizontal="right"/>
    </xf>
    <xf numFmtId="0" fontId="4" fillId="5" borderId="0" xfId="0" applyNumberFormat="1" applyFont="1" applyFill="1" applyBorder="1" applyAlignment="1">
      <alignment horizontal="right"/>
    </xf>
    <xf numFmtId="0" fontId="4" fillId="4" borderId="0" xfId="0" applyFont="1" applyFill="1" applyBorder="1" applyAlignment="1">
      <alignment horizontal="right"/>
    </xf>
    <xf numFmtId="0" fontId="4" fillId="4" borderId="24" xfId="0" applyFont="1" applyFill="1" applyBorder="1" applyAlignment="1">
      <alignment horizontal="right"/>
    </xf>
    <xf numFmtId="165" fontId="0" fillId="0" borderId="0" xfId="3" applyNumberFormat="1" applyFont="1" applyBorder="1"/>
    <xf numFmtId="3" fontId="12" fillId="0" borderId="0" xfId="0" applyNumberFormat="1" applyFont="1" applyAlignment="1">
      <alignment wrapText="1"/>
    </xf>
    <xf numFmtId="0" fontId="19" fillId="0" borderId="0" xfId="6" applyBorder="1" applyAlignment="1">
      <alignment wrapText="1"/>
    </xf>
    <xf numFmtId="0" fontId="6" fillId="0" borderId="0" xfId="0" applyFont="1" applyAlignment="1">
      <alignment horizontal="left" wrapText="1"/>
    </xf>
    <xf numFmtId="166" fontId="0" fillId="0" borderId="0" xfId="2" applyNumberFormat="1" applyFont="1" applyBorder="1"/>
    <xf numFmtId="166" fontId="11" fillId="0" borderId="0" xfId="2" applyNumberFormat="1" applyFont="1" applyAlignment="1">
      <alignment horizontal="left" wrapText="1"/>
    </xf>
    <xf numFmtId="166" fontId="0" fillId="0" borderId="0" xfId="2" applyNumberFormat="1" applyFont="1" applyFill="1"/>
    <xf numFmtId="175" fontId="0" fillId="0" borderId="0" xfId="0" applyNumberFormat="1"/>
    <xf numFmtId="3" fontId="11" fillId="0" borderId="0" xfId="0" applyNumberFormat="1" applyFont="1" applyAlignment="1">
      <alignment wrapText="1"/>
    </xf>
    <xf numFmtId="3" fontId="12" fillId="0" borderId="0" xfId="0" applyNumberFormat="1" applyFon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6" fillId="0" borderId="0" xfId="0" applyFont="1" applyAlignment="1">
      <alignment horizontal="left" wrapText="1"/>
    </xf>
    <xf numFmtId="0" fontId="0" fillId="0" borderId="0" xfId="0" applyFont="1" applyAlignment="1">
      <alignment horizontal="left" wrapText="1"/>
    </xf>
  </cellXfs>
  <cellStyles count="7">
    <cellStyle name="Erotin 2" xfId="1" xr:uid="{00000000-0005-0000-0000-000000000000}"/>
    <cellStyle name="Normaali" xfId="0" builtinId="0"/>
    <cellStyle name="Normaali 2" xfId="4" xr:uid="{00000000-0005-0000-0000-000002000000}"/>
    <cellStyle name="Otsikko" xfId="5" builtinId="15"/>
    <cellStyle name="Otsikko 1" xfId="6" builtinId="16"/>
    <cellStyle name="Pilkku" xfId="2" builtinId="3"/>
    <cellStyle name="Prosenttia" xfId="3" builtinId="5"/>
  </cellStyles>
  <dxfs count="86">
    <dxf>
      <font>
        <b/>
        <i val="0"/>
        <strike val="0"/>
        <condense val="0"/>
        <extend val="0"/>
        <outline val="0"/>
        <shadow val="0"/>
        <u val="none"/>
        <vertAlign val="baseline"/>
        <sz val="11"/>
        <color rgb="FF000000"/>
        <name val="Arial"/>
        <scheme val="none"/>
      </font>
      <numFmt numFmtId="168" formatCode="#,##0_ ;[Red]\-#,##0\ "/>
      <fill>
        <patternFill patternType="none">
          <fgColor indexed="64"/>
          <bgColor indexed="65"/>
        </patternFill>
      </fill>
    </dxf>
    <dxf>
      <font>
        <b/>
        <i val="0"/>
        <strike val="0"/>
        <condense val="0"/>
        <extend val="0"/>
        <outline val="0"/>
        <shadow val="0"/>
        <u val="none"/>
        <vertAlign val="baseline"/>
        <sz val="11"/>
        <color theme="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1"/>
        <name val="Arial"/>
        <scheme val="minor"/>
      </font>
      <numFmt numFmtId="168" formatCode="#,##0_ ;[Red]\-#,##0\ "/>
      <fill>
        <patternFill patternType="solid">
          <fgColor indexed="64"/>
          <bgColor theme="0" tint="-4.9989318521683403E-2"/>
        </patternFill>
      </fill>
    </dxf>
    <dxf>
      <font>
        <b val="0"/>
        <i val="0"/>
        <strike val="0"/>
        <condense val="0"/>
        <extend val="0"/>
        <outline val="0"/>
        <shadow val="0"/>
        <u val="none"/>
        <vertAlign val="baseline"/>
        <sz val="11"/>
        <color theme="1"/>
        <name val="Arial"/>
        <scheme val="minor"/>
      </font>
      <fill>
        <patternFill patternType="none">
          <fgColor indexed="64"/>
          <bgColor indexed="65"/>
        </patternFill>
      </fill>
    </dxf>
    <dxf>
      <font>
        <b val="0"/>
        <i val="0"/>
        <strike val="0"/>
        <condense val="0"/>
        <extend val="0"/>
        <outline val="0"/>
        <shadow val="0"/>
        <u val="none"/>
        <vertAlign val="baseline"/>
        <sz val="11"/>
        <color rgb="FF000000"/>
        <name val="Arial"/>
        <scheme val="none"/>
      </font>
      <fill>
        <patternFill patternType="none">
          <fgColor rgb="FF000000"/>
          <bgColor rgb="FFFFFFFF"/>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numFmt numFmtId="168" formatCode="#,##0_ ;[Red]\-#,##0\ "/>
    </dxf>
    <dxf>
      <numFmt numFmtId="168" formatCode="#,##0_ ;[Red]\-#,##0\ "/>
    </dxf>
    <dxf>
      <numFmt numFmtId="168" formatCode="#,##0_ ;[Red]\-#,##0\ "/>
    </dxf>
    <dxf>
      <numFmt numFmtId="168" formatCode="#,##0_ ;[Red]\-#,##0\ "/>
      <fill>
        <patternFill patternType="none">
          <fgColor indexed="64"/>
          <bgColor auto="1"/>
        </patternFill>
      </fill>
    </dxf>
    <dxf>
      <numFmt numFmtId="168" formatCode="#,##0_ ;[Red]\-#,##0\ "/>
      <fill>
        <patternFill patternType="solid">
          <fgColor indexed="64"/>
          <bgColor theme="0" tint="-4.9989318521683403E-2"/>
        </patternFill>
      </fill>
    </dxf>
    <dxf>
      <font>
        <b val="0"/>
        <i val="0"/>
        <strike val="0"/>
        <condense val="0"/>
        <extend val="0"/>
        <outline val="0"/>
        <shadow val="0"/>
        <u val="none"/>
        <vertAlign val="baseline"/>
        <sz val="11"/>
        <color auto="1"/>
        <name val="Arial"/>
        <scheme val="minor"/>
      </font>
      <numFmt numFmtId="168" formatCode="#,##0_ ;[Red]\-#,##0\ "/>
      <fill>
        <patternFill patternType="none">
          <fgColor indexed="64"/>
          <bgColor indexed="65"/>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9" formatCode="0.0\ %"/>
      <fill>
        <patternFill patternType="none">
          <fgColor indexed="64"/>
          <bgColor indexed="65"/>
        </patternFill>
      </fill>
    </dxf>
    <dxf>
      <font>
        <b val="0"/>
        <i val="0"/>
        <strike val="0"/>
        <condense val="0"/>
        <extend val="0"/>
        <outline val="0"/>
        <shadow val="0"/>
        <u val="none"/>
        <vertAlign val="baseline"/>
        <sz val="11"/>
        <color auto="1"/>
        <name val="Arial"/>
        <scheme val="minor"/>
      </font>
      <numFmt numFmtId="168"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rgb="FF000000"/>
          <bgColor rgb="FFFFFFFF"/>
        </patternFill>
      </fill>
    </dxf>
    <dxf>
      <font>
        <b/>
        <i val="0"/>
        <strike val="0"/>
        <condense val="0"/>
        <extend val="0"/>
        <outline val="0"/>
        <shadow val="0"/>
        <u val="none"/>
        <vertAlign val="baseline"/>
        <sz val="11"/>
        <color theme="0"/>
        <name val="Arial"/>
        <scheme val="minor"/>
      </font>
      <numFmt numFmtId="168"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4"/>
        </top>
        <bottom/>
        <vertical/>
        <horizontal/>
      </border>
    </dxf>
    <dxf>
      <font>
        <b val="0"/>
        <i val="0"/>
        <strike val="0"/>
        <condense val="0"/>
        <extend val="0"/>
        <outline val="0"/>
        <shadow val="0"/>
        <u val="none"/>
        <vertAlign val="baseline"/>
        <sz val="11"/>
        <color auto="1"/>
        <name val="Arial"/>
        <family val="2"/>
        <scheme val="minor"/>
      </font>
      <numFmt numFmtId="3" formatCode="#,##0"/>
      <fill>
        <patternFill patternType="solid">
          <fgColor indexed="64"/>
          <bgColor theme="7" tint="0.79998168889431442"/>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4"/>
        </top>
        <bottom/>
        <vertical/>
        <horizontal/>
      </border>
    </dxf>
    <dxf>
      <border outline="0">
        <left style="thin">
          <color theme="4"/>
        </left>
        <top style="thin">
          <color theme="4"/>
        </top>
      </border>
    </dxf>
    <dxf>
      <font>
        <b val="0"/>
        <i val="0"/>
        <strike val="0"/>
        <condense val="0"/>
        <extend val="0"/>
        <outline val="0"/>
        <shadow val="0"/>
        <u val="none"/>
        <vertAlign val="baseline"/>
        <sz val="11"/>
        <color theme="1"/>
        <name val="Arial"/>
        <family val="2"/>
        <scheme val="minor"/>
      </font>
    </dxf>
    <dxf>
      <font>
        <b/>
        <i val="0"/>
        <strike val="0"/>
        <condense val="0"/>
        <extend val="0"/>
        <outline val="0"/>
        <shadow val="0"/>
        <u val="none"/>
        <vertAlign val="baseline"/>
        <sz val="11"/>
        <color theme="0"/>
        <name val="Arial"/>
        <family val="2"/>
        <scheme val="minor"/>
      </font>
      <fill>
        <patternFill patternType="solid">
          <fgColor theme="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numFmt numFmtId="168" formatCode="#,##0_ ;[Red]\-#,##0\ "/>
      <fill>
        <patternFill patternType="none">
          <fgColor indexed="64"/>
          <bgColor indexed="65"/>
        </patternFill>
      </fill>
      <border diagonalUp="0" diagonalDown="0">
        <left/>
        <right/>
        <top style="thin">
          <color theme="4"/>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4"/>
        </top>
        <bottom/>
        <vertical/>
        <horizontal/>
      </border>
    </dxf>
    <dxf>
      <border outline="0">
        <left style="thin">
          <color theme="4"/>
        </left>
        <top style="thin">
          <color theme="4"/>
        </top>
      </border>
    </dxf>
    <dxf>
      <font>
        <b val="0"/>
        <i val="0"/>
        <strike val="0"/>
        <condense val="0"/>
        <extend val="0"/>
        <outline val="0"/>
        <shadow val="0"/>
        <u val="none"/>
        <vertAlign val="baseline"/>
        <sz val="11"/>
        <color theme="1"/>
        <name val="Arial"/>
        <family val="2"/>
        <scheme val="minor"/>
      </font>
      <fill>
        <patternFill patternType="none">
          <fgColor indexed="64"/>
          <bgColor indexed="65"/>
        </patternFill>
      </fill>
    </dxf>
    <dxf>
      <font>
        <b/>
        <i val="0"/>
        <strike val="0"/>
        <condense val="0"/>
        <extend val="0"/>
        <outline val="0"/>
        <shadow val="0"/>
        <u val="none"/>
        <vertAlign val="baseline"/>
        <sz val="11"/>
        <color theme="0"/>
        <name val="Arial"/>
        <family val="2"/>
        <scheme val="minor"/>
      </font>
      <fill>
        <patternFill patternType="solid">
          <fgColor theme="4"/>
          <bgColor theme="4"/>
        </patternFill>
      </fill>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fill>
        <patternFill patternType="solid">
          <fgColor indexed="64"/>
          <bgColor theme="8"/>
        </patternFill>
      </fill>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numFmt numFmtId="166"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inor"/>
      </font>
      <numFmt numFmtId="166" formatCode="_-* #,##0_-;\-* #,##0_-;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inor"/>
      </font>
      <alignment horizontal="general" vertical="bottom" textRotation="0" wrapText="0" indent="0" justifyLastLine="0" shrinkToFit="0" readingOrder="0"/>
      <border diagonalUp="0" diagonalDown="0" outline="0">
        <left style="medium">
          <color indexed="64"/>
        </left>
        <right/>
        <top style="thin">
          <color theme="4"/>
        </top>
        <bottom/>
      </border>
    </dxf>
    <dxf>
      <border outline="0">
        <top style="thin">
          <color rgb="FF006475"/>
        </top>
        <bottom style="thin">
          <color rgb="FF006475"/>
        </bottom>
      </border>
    </dxf>
    <dxf>
      <font>
        <b val="0"/>
        <i val="0"/>
        <strike val="0"/>
        <condense val="0"/>
        <extend val="0"/>
        <outline val="0"/>
        <shadow val="0"/>
        <u val="none"/>
        <vertAlign val="baseline"/>
        <sz val="11"/>
        <color rgb="FF000000"/>
        <name val="Arial"/>
        <scheme val="none"/>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inor"/>
      </font>
      <fill>
        <patternFill patternType="solid">
          <fgColor theme="4"/>
          <bgColor theme="4"/>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b val="0"/>
        <i val="0"/>
        <strike val="0"/>
        <condense val="0"/>
        <extend val="0"/>
        <outline val="0"/>
        <shadow val="0"/>
        <u val="none"/>
        <vertAlign val="baseline"/>
        <sz val="11"/>
        <color auto="1"/>
        <name val="Arial"/>
        <scheme val="minor"/>
      </font>
      <numFmt numFmtId="14" formatCode="0.00\ %"/>
      <fill>
        <patternFill patternType="solid">
          <fgColor indexed="64"/>
          <bgColor theme="8" tint="0.79998168889431442"/>
        </patternFill>
      </fill>
    </dxf>
    <dxf>
      <font>
        <strike val="0"/>
        <outline val="0"/>
        <shadow val="0"/>
        <u val="none"/>
        <vertAlign val="baseline"/>
        <sz val="11"/>
        <color auto="1"/>
        <name val="Arial"/>
        <scheme val="minor"/>
      </font>
      <fill>
        <patternFill patternType="solid">
          <fgColor indexed="64"/>
          <bgColor theme="8" tint="0.79998168889431442"/>
        </patternFill>
      </fill>
    </dxf>
    <dxf>
      <font>
        <strike val="0"/>
        <outline val="0"/>
        <shadow val="0"/>
        <u val="none"/>
        <vertAlign val="baseline"/>
        <sz val="11"/>
        <name val="Arial"/>
        <scheme val="minor"/>
      </font>
      <fill>
        <patternFill>
          <fgColor indexed="64"/>
          <bgColor theme="8" tint="0.79998168889431442"/>
        </patternFill>
      </fill>
    </dxf>
    <dxf>
      <border outline="0">
        <right style="thin">
          <color rgb="FF365ABD"/>
        </right>
      </border>
    </dxf>
    <dxf>
      <font>
        <b val="0"/>
        <i val="0"/>
        <strike val="0"/>
        <condense val="0"/>
        <extend val="0"/>
        <outline val="0"/>
        <shadow val="0"/>
        <u val="none"/>
        <vertAlign val="baseline"/>
        <sz val="11"/>
        <color auto="1"/>
        <name val="Arial"/>
        <scheme val="none"/>
      </font>
      <fill>
        <patternFill patternType="solid">
          <fgColor rgb="FF000000"/>
          <bgColor rgb="FFC1D3F0"/>
        </patternFill>
      </fill>
    </dxf>
    <dxf>
      <font>
        <b/>
        <i val="0"/>
        <strike val="0"/>
        <condense val="0"/>
        <extend val="0"/>
        <outline val="0"/>
        <shadow val="0"/>
        <u val="none"/>
        <vertAlign val="baseline"/>
        <sz val="11"/>
        <color theme="0"/>
        <name val="Arial"/>
        <scheme val="minor"/>
      </font>
      <fill>
        <patternFill patternType="solid">
          <fgColor theme="5"/>
          <bgColor theme="8"/>
        </patternFill>
      </fill>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numFmt numFmtId="165" formatCode="0.000\ %"/>
      <fill>
        <patternFill patternType="solid">
          <fgColor indexed="64"/>
          <bgColor theme="8" tint="0.79998168889431442"/>
        </patternFill>
      </fill>
      <border diagonalUp="0" diagonalDown="0" outline="0">
        <left/>
        <right/>
        <top style="thin">
          <color theme="8"/>
        </top>
        <bottom/>
      </border>
    </dxf>
    <dxf>
      <font>
        <b val="0"/>
        <i val="0"/>
        <strike val="0"/>
        <condense val="0"/>
        <extend val="0"/>
        <outline val="0"/>
        <shadow val="0"/>
        <u val="none"/>
        <vertAlign val="baseline"/>
        <sz val="11"/>
        <color theme="1"/>
        <name val="Arial"/>
        <scheme val="minor"/>
      </font>
      <fill>
        <patternFill patternType="solid">
          <fgColor indexed="64"/>
          <bgColor theme="8" tint="0.79998168889431442"/>
        </patternFill>
      </fill>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1"/>
        <color rgb="FF000000"/>
        <name val="Arial"/>
        <scheme val="none"/>
      </font>
      <fill>
        <patternFill patternType="solid">
          <fgColor rgb="FF000000"/>
          <bgColor rgb="FFC1D3F0"/>
        </patternFill>
      </fill>
    </dxf>
    <dxf>
      <font>
        <b/>
        <i val="0"/>
        <strike val="0"/>
        <condense val="0"/>
        <extend val="0"/>
        <outline val="0"/>
        <shadow val="0"/>
        <u val="none"/>
        <vertAlign val="baseline"/>
        <sz val="11"/>
        <color theme="0"/>
        <name val="Arial"/>
        <scheme val="minor"/>
      </font>
      <fill>
        <patternFill patternType="solid">
          <fgColor theme="8"/>
          <bgColor theme="8"/>
        </patternFill>
      </fill>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numFmt numFmtId="166" formatCode="_-* #,##0_-;\-* #,##0_-;_-* &quot;-&quot;??_-;_-@_-"/>
    </dxf>
    <dxf>
      <font>
        <strike val="0"/>
        <outline val="0"/>
        <shadow val="0"/>
        <u val="none"/>
        <vertAlign val="baseline"/>
        <sz val="11"/>
        <name val="Arial"/>
        <scheme val="minor"/>
      </font>
    </dxf>
    <dxf>
      <font>
        <strike val="0"/>
        <outline val="0"/>
        <shadow val="0"/>
        <u val="none"/>
        <vertAlign val="baseline"/>
        <sz val="11"/>
        <name val="Arial"/>
        <scheme val="none"/>
      </font>
    </dxf>
    <dxf>
      <font>
        <strike val="0"/>
        <outline val="0"/>
        <shadow val="0"/>
        <u val="none"/>
        <vertAlign val="baseline"/>
        <sz val="11"/>
        <name val="Arial"/>
        <scheme val="minor"/>
      </font>
    </dxf>
    <dxf>
      <font>
        <b val="0"/>
        <i val="0"/>
        <strike val="0"/>
        <condense val="0"/>
        <extend val="0"/>
        <outline val="0"/>
        <shadow val="0"/>
        <u val="none"/>
        <vertAlign val="baseline"/>
        <sz val="11"/>
        <color theme="1"/>
        <name val="Arial"/>
        <family val="2"/>
        <scheme val="minor"/>
      </font>
      <numFmt numFmtId="3" formatCode="#,##0"/>
      <border diagonalUp="0" diagonalDown="0">
        <left/>
        <right style="thin">
          <color theme="4"/>
        </right>
        <top style="thin">
          <color theme="5" tint="0.39997558519241921"/>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family val="2"/>
        <scheme val="minor"/>
      </font>
      <numFmt numFmtId="3" formatCode="#,##0"/>
      <border diagonalUp="0" diagonalDown="0">
        <left/>
        <right/>
        <top style="thin">
          <color theme="5" tint="0.39997558519241921"/>
        </top>
        <bottom/>
        <vertical/>
        <horizontal/>
      </border>
    </dxf>
    <dxf>
      <font>
        <b val="0"/>
        <i val="0"/>
        <strike val="0"/>
        <condense val="0"/>
        <extend val="0"/>
        <outline val="0"/>
        <shadow val="0"/>
        <u val="none"/>
        <vertAlign val="baseline"/>
        <sz val="11"/>
        <color theme="1"/>
        <name val="Arial"/>
        <family val="2"/>
        <scheme val="minor"/>
      </font>
      <numFmt numFmtId="166" formatCode="_-* #,##0_-;\-* #,##0_-;_-* &quot;-&quot;??_-;_-@_-"/>
      <fill>
        <patternFill patternType="solid">
          <fgColor indexed="64"/>
          <bgColor theme="0" tint="-4.9989318521683403E-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family val="2"/>
        <scheme val="minor"/>
      </font>
      <numFmt numFmtId="166" formatCode="_-* #,##0_-;\-* #,##0_-;_-* &quot;-&quot;??_-;_-@_-"/>
      <fill>
        <patternFill patternType="solid">
          <fgColor indexed="64"/>
          <bgColor theme="0" tint="-4.9989318521683403E-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family val="2"/>
        <scheme val="minor"/>
      </font>
      <numFmt numFmtId="166" formatCode="_-* #,##0_-;\-* #,##0_-;_-* &quot;-&quot;??_-;_-@_-"/>
      <fill>
        <patternFill patternType="solid">
          <fgColor indexed="64"/>
          <bgColor theme="0" tint="-4.9989318521683403E-2"/>
        </patternFill>
      </fill>
      <border diagonalUp="0" diagonalDown="0">
        <left/>
        <right/>
        <top style="thin">
          <color theme="8"/>
        </top>
        <bottom/>
        <vertical/>
        <horizontal/>
      </border>
    </dxf>
    <dxf>
      <font>
        <b val="0"/>
        <i val="0"/>
        <strike val="0"/>
        <condense val="0"/>
        <extend val="0"/>
        <outline val="0"/>
        <shadow val="0"/>
        <u val="none"/>
        <vertAlign val="baseline"/>
        <sz val="11"/>
        <color theme="1"/>
        <name val="Arial"/>
        <family val="2"/>
        <scheme val="minor"/>
      </font>
      <border diagonalUp="0" diagonalDown="0">
        <left/>
        <right/>
        <top style="thin">
          <color theme="5" tint="0.39997558519241921"/>
        </top>
        <bottom/>
        <vertical/>
        <horizontal/>
      </border>
    </dxf>
    <dxf>
      <border outline="0">
        <left style="thin">
          <color theme="5" tint="0.39997558519241921"/>
        </left>
        <top style="thin">
          <color theme="5" tint="0.39997558519241921"/>
        </top>
      </border>
    </dxf>
    <dxf>
      <font>
        <b val="0"/>
        <i val="0"/>
        <strike val="0"/>
        <condense val="0"/>
        <extend val="0"/>
        <outline val="0"/>
        <shadow val="0"/>
        <u val="none"/>
        <vertAlign val="baseline"/>
        <sz val="11"/>
        <color theme="1"/>
        <name val="Arial"/>
        <family val="2"/>
        <scheme val="minor"/>
      </font>
    </dxf>
    <dxf>
      <font>
        <b/>
        <i val="0"/>
        <strike val="0"/>
        <condense val="0"/>
        <extend val="0"/>
        <outline val="0"/>
        <shadow val="0"/>
        <u val="none"/>
        <vertAlign val="baseline"/>
        <sz val="11"/>
        <color theme="0"/>
        <name val="Arial"/>
        <family val="2"/>
        <scheme val="minor"/>
      </font>
      <fill>
        <patternFill patternType="solid">
          <fgColor indexed="64"/>
          <bgColor theme="8"/>
        </patternFill>
      </fill>
      <alignment horizontal="right" vertical="bottom" textRotation="0" wrapText="0"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B7CC18-2001-4AEE-B1CE-A72C00FFF6C2}" name="Painelaskelma" displayName="Painelaskelma" ref="A5:H28" totalsRowShown="0" headerRowDxfId="85" dataDxfId="84" tableBorderDxfId="83">
  <tableColumns count="8">
    <tableColumn id="1" xr3:uid="{FECB2651-7FE4-4544-96A5-09E4FDFBD683}" name="Alue" dataDxfId="82"/>
    <tableColumn id="2" xr3:uid="{7CBD2FE8-B53C-46DB-997E-73301AD147CB}" name="2023" dataDxfId="81"/>
    <tableColumn id="3" xr3:uid="{82875E07-0091-4DE7-97DA-1A0559914126}" name="2024" dataDxfId="80"/>
    <tableColumn id="4" xr3:uid="{55421720-A5EC-4B83-9BCD-E319E335BE83}" name="2025" dataDxfId="79"/>
    <tableColumn id="5" xr3:uid="{AB1EBC9D-D6C7-4B97-9B36-96E5002D5A34}" name="2026" dataDxfId="78">
      <calculatedColumnFormula>'Rahoitus ilman jk-tarkistusta'!B8+Jälkikäteistarkistus!C16</calculatedColumnFormula>
    </tableColumn>
    <tableColumn id="6" xr3:uid="{37B999E2-2216-45D6-8341-C50A6F128A47}" name="2027" dataDxfId="77">
      <calculatedColumnFormula>'Rahoitus ilman jk-tarkistusta'!C8+Jälkikäteistarkistus!D16</calculatedColumnFormula>
    </tableColumn>
    <tableColumn id="7" xr3:uid="{5096EADB-1CB5-43B8-848E-8BA6860571FE}" name="2028*" dataDxfId="76">
      <calculatedColumnFormula>'Rahoitus ilman jk-tarkistusta'!D8+Jälkikäteistarkistus!E16</calculatedColumnFormula>
    </tableColumn>
    <tableColumn id="8" xr3:uid="{444ABA72-7DEC-4344-8C34-257FD3B3B1F0}" name="2029" dataDxfId="75">
      <calculatedColumnFormula>'Rahoitus ilman jk-tarkistusta'!E8+Jälkikäteistarkistus!F16</calculatedColumnFormula>
    </tableColumn>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1DF2E58-3102-43AB-AC9D-36C59AC77D49}" name="Arvio_jälkikäteistarkistuksesta_alueittain" displayName="Arvio_jälkikäteistarkistuksesta_alueittain" ref="A15:F38" totalsRowShown="0" headerRowDxfId="14">
  <autoFilter ref="A15:F38"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2047C896-7458-41D3-98DD-9F477B2E1005}" name="Hyvinvointialue" dataDxfId="13"/>
    <tableColumn id="2" xr3:uid="{CEE84AEB-F1C7-4EFA-8681-12A7902CCA96}" name="2025*" dataDxfId="12"/>
    <tableColumn id="3" xr3:uid="{613FF0E3-BBB2-426D-9EA4-4FDAE1F24F2B}" name="2026**" dataDxfId="11"/>
    <tableColumn id="4" xr3:uid="{93381650-80B0-4107-A3F5-F2680061BA7F}" name="2027" dataDxfId="10"/>
    <tableColumn id="5" xr3:uid="{7781A7E1-D284-47E3-A916-7930C3C46F73}" name="2028" dataDxfId="9"/>
    <tableColumn id="6" xr3:uid="{7FCAE1E6-91B3-4A66-8ACB-38E127DFC7F5}" name="2029" dataDxfId="8"/>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3FB2814-7426-4A7D-B118-A078811B5479}" name="Arvio_jälkikäteistarkistuksesta_koko_maa" displayName="Arvio_jälkikäteistarkistuksesta_koko_maa" ref="A9:F10" totalsRowShown="0" headerRowDxfId="7" dataDxfId="6">
  <autoFilter ref="A9:F10"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6CBFC43A-B6A6-4609-A37C-F514754F222E}" name=" " dataDxfId="5"/>
    <tableColumn id="2" xr3:uid="{88532314-EA2E-421D-9C89-99D8E1AB7FEE}" name="2025" dataDxfId="4"/>
    <tableColumn id="3" xr3:uid="{E75A5CDC-F1C4-40BB-A26D-9F77F4F2C7B9}" name="2026 " dataDxfId="3"/>
    <tableColumn id="4" xr3:uid="{4EE4D528-C32C-4EF8-8A85-52728C5EF6F1}" name="2027" dataDxfId="2"/>
    <tableColumn id="5" xr3:uid="{A741BF26-3320-4358-A798-46ACC3E6272D}" name="2028" dataDxfId="1"/>
    <tableColumn id="6" xr3:uid="{6BF0A426-FE63-450C-8F90-575218874C63}" name="2029" dataDxfId="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942B19B-F4F1-41A2-94AF-61A143E5DB0A}" name="Rahoitus_ilman_jälkikäteistarkistusta_ilman_täsmäytystä" displayName="Rahoitus_ilman_jälkikäteistarkistusta_ilman_täsmäytystä" ref="A38:E61" totalsRowShown="0" headerRowDxfId="74" dataDxfId="73">
  <autoFilter ref="A38:E61" xr:uid="{00000000-0009-0000-0100-000008000000}">
    <filterColumn colId="0" hiddenButton="1"/>
    <filterColumn colId="1" hiddenButton="1"/>
    <filterColumn colId="2" hiddenButton="1"/>
    <filterColumn colId="3" hiddenButton="1"/>
    <filterColumn colId="4" hiddenButton="1"/>
  </autoFilter>
  <tableColumns count="5">
    <tableColumn id="1" xr3:uid="{405F4D99-AC61-475D-B275-52DA8B3AFD34}" name="Alue" dataDxfId="72"/>
    <tableColumn id="2" xr3:uid="{83349E5E-AAC1-4528-885E-4314FB83398D}" name="2026" dataDxfId="71">
      <calculatedColumnFormula>B103+B130+B157</calculatedColumnFormula>
    </tableColumn>
    <tableColumn id="3" xr3:uid="{37E2BC41-A0A3-481E-9EE1-B111542D65DD}" name="2027" dataDxfId="70">
      <calculatedColumnFormula>C103+C130+C157</calculatedColumnFormula>
    </tableColumn>
    <tableColumn id="4" xr3:uid="{04185B25-D5EC-46FB-BFFA-B363D3E5AF97}" name="2028" dataDxfId="69">
      <calculatedColumnFormula>D103+D130+D157</calculatedColumnFormula>
    </tableColumn>
    <tableColumn id="5" xr3:uid="{3324022D-530B-4188-8A19-BE8D45188396}" name="2029" dataDxfId="68">
      <calculatedColumnFormula>E103+E130+E157</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2684B64-81FC-49F2-BB4A-4E60C28D9EA6}" name="Aluekohtaiset_palvelutarpeen_kasvuarviot" displayName="Aluekohtaiset_palvelutarpeen_kasvuarviot" ref="A64:G86" totalsRowShown="0" headerRowDxfId="67" dataDxfId="66" tableBorderDxfId="65">
  <autoFilter ref="A64:G86"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9AAB3E-B5B3-4242-8663-FFFF5057627C}" name="Alue" dataDxfId="64"/>
    <tableColumn id="2" xr3:uid="{4FF39F3B-B5BC-43BC-8F54-1FF9D9BD933D}" name="2026" dataDxfId="63"/>
    <tableColumn id="3" xr3:uid="{D6D1CDEC-8219-41A9-950F-6E86F29660C4}" name="2027" dataDxfId="62"/>
    <tableColumn id="4" xr3:uid="{D5088C7D-15EE-4423-BB23-D8E6BDEA95CE}" name="2028" dataDxfId="61"/>
    <tableColumn id="5" xr3:uid="{AFD67948-C328-4545-BCFC-1F0D42168C09}" name="2029" dataDxfId="60"/>
    <tableColumn id="6" xr3:uid="{43A8DAF4-2655-4695-BB6B-12E401015C80}" name="2030" dataDxfId="59"/>
    <tableColumn id="7" xr3:uid="{80FA4801-317C-41BA-8F57-A93154589DE0}" name="2031" dataDxfId="58"/>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BC906EE1-36D1-4D9D-B0FE-E5866F9CF5DB}" name="Hyvinvointialueindeksi" displayName="Hyvinvointialueindeksi" ref="A95:E99" totalsRowShown="0" headerRowDxfId="57" dataDxfId="56" tableBorderDxfId="55">
  <autoFilter ref="A95:E99" xr:uid="{00000000-0009-0000-0100-000004000000}">
    <filterColumn colId="0" hiddenButton="1"/>
    <filterColumn colId="1" hiddenButton="1"/>
    <filterColumn colId="2" hiddenButton="1"/>
    <filterColumn colId="3" hiddenButton="1"/>
    <filterColumn colId="4" hiddenButton="1"/>
  </autoFilter>
  <tableColumns count="5">
    <tableColumn id="1" xr3:uid="{007E1592-C635-4322-808E-0309406EACDF}" name="Vuosi" dataDxfId="54"/>
    <tableColumn id="2" xr3:uid="{1D0B0905-0559-4B5B-84D6-AFE743185623}" name="2026" dataDxfId="53"/>
    <tableColumn id="3" xr3:uid="{D5303C64-E9B9-4F6A-B4CA-167E297FE368}" name="2027" dataDxfId="52"/>
    <tableColumn id="4" xr3:uid="{AEAF6B39-6FDB-4CD9-A6FE-856A5247484B}" name="2028" dataDxfId="51"/>
    <tableColumn id="5" xr3:uid="{8375E869-C613-41F6-8DC9-6E422D423AE3}" name="2029" dataDxfId="50"/>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AB3CD2F-DE7F-448D-B650-75D90132225E}" name="Laskennallinen_pela_rahoitus" displayName="Laskennallinen_pela_rahoitus" ref="A129:E152" totalsRowShown="0" headerRowDxfId="49" dataDxfId="48" tableBorderDxfId="47">
  <autoFilter ref="A129:E152" xr:uid="{00000000-0009-0000-0100-000007000000}">
    <filterColumn colId="0" hiddenButton="1"/>
    <filterColumn colId="1" hiddenButton="1"/>
    <filterColumn colId="2" hiddenButton="1"/>
    <filterColumn colId="3" hiddenButton="1"/>
    <filterColumn colId="4" hiddenButton="1"/>
  </autoFilter>
  <tableColumns count="5">
    <tableColumn id="1" xr3:uid="{52FE6C13-82E1-4A9E-8CA2-7775470AE7DC}" name="Alue" dataDxfId="46"/>
    <tableColumn id="2" xr3:uid="{A1C1A73E-4458-4E8E-A141-541CB8027C68}" name="2026*" dataDxfId="45"/>
    <tableColumn id="3" xr3:uid="{724F1EAD-1A6B-4075-91EE-F5A71D084BED}" name="2027" dataDxfId="44"/>
    <tableColumn id="4" xr3:uid="{C0720E03-3225-4973-A374-210629D76D6B}" name="2028" dataDxfId="43"/>
    <tableColumn id="5" xr3:uid="{C952A42A-09B6-4F83-9408-35E4536B74C3}" name="2029" dataDxfId="4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3645D78-F305-4268-B5ED-AC52331E7F40}" name="Rahoitus_ilman_jälkikäteistarkistusta_täsmäytettynä" displayName="Rahoitus_ilman_jälkikäteistarkistusta_täsmäytettynä" ref="A7:E30" totalsRowShown="0" headerRowDxfId="41">
  <autoFilter ref="A7:E30" xr:uid="{00000000-0009-0000-0100-00000E000000}">
    <filterColumn colId="0" hiddenButton="1"/>
    <filterColumn colId="1" hiddenButton="1"/>
    <filterColumn colId="2" hiddenButton="1"/>
    <filterColumn colId="3" hiddenButton="1"/>
    <filterColumn colId="4" hiddenButton="1"/>
  </autoFilter>
  <tableColumns count="5">
    <tableColumn id="1" xr3:uid="{0D479E0C-A7F1-4E52-ADEC-1F09222D348F}" name="Alue"/>
    <tableColumn id="2" xr3:uid="{C01A25C0-80C9-4751-B856-DE37BE49A146}" name="2026" dataDxfId="40">
      <calculatedColumnFormula>B39</calculatedColumnFormula>
    </tableColumn>
    <tableColumn id="3" xr3:uid="{F7AE7778-8ADA-4AFA-9A61-87A129C7FD7A}" name="2027" dataDxfId="39">
      <calculatedColumnFormula>$C$35*C39</calculatedColumnFormula>
    </tableColumn>
    <tableColumn id="4" xr3:uid="{15571C84-7ABB-4DAF-973F-4AACE6A86BE3}" name="2028" dataDxfId="38">
      <calculatedColumnFormula>$D$35*D39</calculatedColumnFormula>
    </tableColumn>
    <tableColumn id="5" xr3:uid="{7388E73A-21E2-4A6C-BF75-16B4859627E0}" name="2029" dataDxfId="37">
      <calculatedColumnFormula>$E$35*E39</calculatedColumnFormula>
    </tableColumn>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510F0C-B900-47C6-885A-4B9B825D156C}" name="Siirtymätasaukset" displayName="Siirtymätasaukset" ref="A156:E179" totalsRowShown="0" headerRowDxfId="36" dataDxfId="35" tableBorderDxfId="34">
  <autoFilter ref="A156:E179" xr:uid="{5E510F0C-B900-47C6-885A-4B9B825D156C}">
    <filterColumn colId="0" hiddenButton="1"/>
    <filterColumn colId="1" hiddenButton="1"/>
    <filterColumn colId="2" hiddenButton="1"/>
    <filterColumn colId="3" hiddenButton="1"/>
    <filterColumn colId="4" hiddenButton="1"/>
  </autoFilter>
  <tableColumns count="5">
    <tableColumn id="1" xr3:uid="{6DB118D7-4D29-482A-83DA-D77B83E820B8}" name="Alue" dataDxfId="33"/>
    <tableColumn id="2" xr3:uid="{E05BE0F4-EFE3-46D0-B0F5-CAFB7FE741E1}" name="2026" dataDxfId="32"/>
    <tableColumn id="3" xr3:uid="{CF3C7236-328F-43B2-9881-BF74D729ADB8}" name="2027" dataDxfId="31"/>
    <tableColumn id="4" xr3:uid="{FE5FABB4-3518-4B54-B2B8-A9F18B22B0D4}" name="2028" dataDxfId="30"/>
    <tableColumn id="5" xr3:uid="{8FFD1496-C299-40B8-97FD-7ED777C75A75}" name="2029" dataDxfId="29"/>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5E8242-D512-44FF-8857-69345C657CF5}" name="Laskennallinen_sote_rahoitus" displayName="Laskennallinen_sote_rahoitus" ref="A102:E125" totalsRowShown="0" headerRowDxfId="28" dataDxfId="27" tableBorderDxfId="26">
  <autoFilter ref="A102:E125" xr:uid="{175E8242-D512-44FF-8857-69345C657CF5}">
    <filterColumn colId="0" hiddenButton="1"/>
    <filterColumn colId="1" hiddenButton="1"/>
    <filterColumn colId="2" hiddenButton="1"/>
    <filterColumn colId="3" hiddenButton="1"/>
    <filterColumn colId="4" hiddenButton="1"/>
  </autoFilter>
  <tableColumns count="5">
    <tableColumn id="1" xr3:uid="{89B5A4AA-83F7-4876-9727-F0C4530947D1}" name="Alue" dataDxfId="25"/>
    <tableColumn id="2" xr3:uid="{12164031-E9AD-4050-9F42-D7C216F064B0}" name="2026*" dataDxfId="24"/>
    <tableColumn id="3" xr3:uid="{A2BD61E2-964E-4907-A9DE-70A95AB49F75}" name="2027" dataDxfId="23"/>
    <tableColumn id="4" xr3:uid="{B504E3C7-29C4-4EC2-9D4A-53F640284ACF}" name="2028" dataDxfId="22"/>
    <tableColumn id="5" xr3:uid="{EE0062D6-D408-40D5-A43C-22A7B1C83D6E}" name="2029" dataDxfId="21"/>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3E00D8-5EA0-41FF-9DC5-E61D720769A6}" name="Alueiden_osuudet_laskennallisesta_rahoituksesta" displayName="Alueiden_osuudet_laskennallisesta_rahoituksesta" ref="H15:K38" totalsRowShown="0" headerRowDxfId="20" dataDxfId="19">
  <autoFilter ref="H15:K38" xr:uid="{00000000-0009-0000-0100-000002000000}">
    <filterColumn colId="0" hiddenButton="1"/>
    <filterColumn colId="1" hiddenButton="1"/>
    <filterColumn colId="2" hiddenButton="1"/>
    <filterColumn colId="3" hiddenButton="1"/>
  </autoFilter>
  <tableColumns count="4">
    <tableColumn id="1" xr3:uid="{F02DB20D-F2E4-414A-A115-9BB0297BE9D0}" name="Hyvinvointialue" dataDxfId="18"/>
    <tableColumn id="2" xr3:uid="{F114E515-7D0D-4BED-8CB2-9620978A4E27}" name="2027" dataDxfId="17">
      <calculatedColumnFormula>('Rahoitus ilman jk-tarkistusta'!C103+'Rahoitus ilman jk-tarkistusta'!C130)/('Rahoitus ilman jk-tarkistusta'!$C$125+'Rahoitus ilman jk-tarkistusta'!$C$152)</calculatedColumnFormula>
    </tableColumn>
    <tableColumn id="3" xr3:uid="{DE9087FD-56F4-40A1-A8E0-1EA31C0FFD1D}" name="2028" dataDxfId="16">
      <calculatedColumnFormula>('Rahoitus ilman jk-tarkistusta'!D103+'Rahoitus ilman jk-tarkistusta'!D130)/('Rahoitus ilman jk-tarkistusta'!$D$125+'Rahoitus ilman jk-tarkistusta'!$D$152)</calculatedColumnFormula>
    </tableColumn>
    <tableColumn id="4" xr3:uid="{8A60859D-CB72-4B24-9B73-8350D47F395A}" name="2029" dataDxfId="15">
      <calculatedColumnFormula>('Rahoitus ilman jk-tarkistusta'!E103+'Rahoitus ilman jk-tarkistusta'!E130)/('Rahoitus ilman jk-tarkistusta'!$E$125+'Rahoitus ilman jk-tarkistusta'!$E$152)</calculatedColumnFormula>
    </tableColumn>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3.bin"/><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943C-64B4-4BA4-8D04-3E1851AE51DF}">
  <sheetPr>
    <tabColor theme="8"/>
  </sheetPr>
  <dimension ref="A1:B15"/>
  <sheetViews>
    <sheetView tabSelected="1" zoomScaleNormal="100" workbookViewId="0"/>
  </sheetViews>
  <sheetFormatPr defaultRowHeight="14" x14ac:dyDescent="0.3"/>
  <cols>
    <col min="1" max="1" width="99" customWidth="1"/>
  </cols>
  <sheetData>
    <row r="1" spans="1:2" ht="19" x14ac:dyDescent="0.4">
      <c r="A1" s="181" t="s">
        <v>55</v>
      </c>
    </row>
    <row r="2" spans="1:2" ht="18.649999999999999" customHeight="1" x14ac:dyDescent="0.3">
      <c r="A2" s="126" t="s">
        <v>91</v>
      </c>
    </row>
    <row r="3" spans="1:2" ht="67.5" customHeight="1" x14ac:dyDescent="0.3">
      <c r="A3" s="126" t="s">
        <v>92</v>
      </c>
    </row>
    <row r="4" spans="1:2" ht="91.5" customHeight="1" x14ac:dyDescent="0.3">
      <c r="A4" s="126" t="s">
        <v>81</v>
      </c>
      <c r="B4" s="26"/>
    </row>
    <row r="5" spans="1:2" ht="76" customHeight="1" x14ac:dyDescent="0.3">
      <c r="A5" s="166" t="s">
        <v>82</v>
      </c>
    </row>
    <row r="6" spans="1:2" ht="62.5" customHeight="1" x14ac:dyDescent="0.3">
      <c r="A6" s="126" t="s">
        <v>72</v>
      </c>
    </row>
    <row r="7" spans="1:2" ht="18" customHeight="1" x14ac:dyDescent="0.3">
      <c r="A7" s="118"/>
    </row>
    <row r="8" spans="1:2" x14ac:dyDescent="0.3">
      <c r="A8" s="117" t="s">
        <v>56</v>
      </c>
    </row>
    <row r="9" spans="1:2" ht="15" customHeight="1" x14ac:dyDescent="0.3">
      <c r="A9" s="119" t="s">
        <v>64</v>
      </c>
    </row>
    <row r="10" spans="1:2" ht="15" customHeight="1" x14ac:dyDescent="0.3">
      <c r="A10" t="s">
        <v>60</v>
      </c>
    </row>
    <row r="11" spans="1:2" ht="15" customHeight="1" x14ac:dyDescent="0.3">
      <c r="A11" s="11" t="s">
        <v>65</v>
      </c>
    </row>
    <row r="13" spans="1:2" x14ac:dyDescent="0.3">
      <c r="A13" s="117" t="s">
        <v>73</v>
      </c>
    </row>
    <row r="14" spans="1:2" x14ac:dyDescent="0.3">
      <c r="A14" s="117" t="s">
        <v>60</v>
      </c>
    </row>
    <row r="15" spans="1:2" x14ac:dyDescent="0.3">
      <c r="A15" s="117"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S51"/>
  <sheetViews>
    <sheetView zoomScale="76" zoomScaleNormal="100" workbookViewId="0"/>
  </sheetViews>
  <sheetFormatPr defaultRowHeight="14" x14ac:dyDescent="0.3"/>
  <cols>
    <col min="1" max="1" width="26.08203125" customWidth="1"/>
    <col min="2" max="2" width="11.5" customWidth="1"/>
    <col min="3" max="3" width="11.08203125" customWidth="1"/>
    <col min="4" max="4" width="10.83203125" customWidth="1"/>
    <col min="5" max="5" width="12.5" customWidth="1"/>
    <col min="6" max="6" width="11.83203125" customWidth="1"/>
    <col min="7" max="7" width="11.83203125" style="6" customWidth="1"/>
    <col min="8" max="8" width="11.25" style="6" customWidth="1"/>
    <col min="10" max="10" width="18.25" customWidth="1"/>
    <col min="11" max="11" width="11.75" customWidth="1"/>
    <col min="12" max="12" width="20.75" customWidth="1"/>
    <col min="13" max="16" width="11.75" customWidth="1"/>
  </cols>
  <sheetData>
    <row r="1" spans="1:19" ht="19" x14ac:dyDescent="0.4">
      <c r="A1" s="168" t="s">
        <v>55</v>
      </c>
    </row>
    <row r="2" spans="1:19" x14ac:dyDescent="0.3">
      <c r="A2" s="119" t="str">
        <f>INFO!A2</f>
        <v>VM/HVO 26.6.2025</v>
      </c>
    </row>
    <row r="3" spans="1:19" x14ac:dyDescent="0.3">
      <c r="A3" s="119"/>
    </row>
    <row r="4" spans="1:19" x14ac:dyDescent="0.3">
      <c r="A4" s="98" t="s">
        <v>58</v>
      </c>
      <c r="B4" s="98"/>
      <c r="C4" s="98"/>
      <c r="D4" s="98"/>
      <c r="E4" s="98"/>
      <c r="F4" s="98"/>
      <c r="G4" s="98"/>
      <c r="H4" s="98"/>
    </row>
    <row r="5" spans="1:19" x14ac:dyDescent="0.3">
      <c r="A5" s="174" t="s">
        <v>0</v>
      </c>
      <c r="B5" s="175" t="s">
        <v>48</v>
      </c>
      <c r="C5" s="176" t="s">
        <v>49</v>
      </c>
      <c r="D5" s="176" t="s">
        <v>59</v>
      </c>
      <c r="E5" s="177" t="s">
        <v>22</v>
      </c>
      <c r="F5" s="177" t="s">
        <v>23</v>
      </c>
      <c r="G5" s="177" t="s">
        <v>69</v>
      </c>
      <c r="H5" s="178" t="s">
        <v>25</v>
      </c>
      <c r="J5" s="28"/>
      <c r="L5" s="12"/>
    </row>
    <row r="6" spans="1:19" x14ac:dyDescent="0.3">
      <c r="A6" s="172" t="s">
        <v>1</v>
      </c>
      <c r="B6" s="106">
        <v>2600.9072483678092</v>
      </c>
      <c r="C6" s="106">
        <v>2699.6624324280237</v>
      </c>
      <c r="D6" s="106">
        <v>2951.1674845714469</v>
      </c>
      <c r="E6" s="104">
        <f>'Rahoitus ilman jk-tarkistusta'!B8+Jälkikäteistarkistus!C16</f>
        <v>3086.4143595819855</v>
      </c>
      <c r="F6" s="104">
        <f>'Rahoitus ilman jk-tarkistusta'!C8+Jälkikäteistarkistus!D16</f>
        <v>3198.8996933632925</v>
      </c>
      <c r="G6" s="104">
        <f>'Rahoitus ilman jk-tarkistusta'!D8+Jälkikäteistarkistus!E16</f>
        <v>3220.620314329668</v>
      </c>
      <c r="H6" s="120">
        <f>'Rahoitus ilman jk-tarkistusta'!E8+Jälkikäteistarkistus!F16</f>
        <v>3337.5158366599189</v>
      </c>
      <c r="I6" s="115"/>
      <c r="J6" s="28"/>
      <c r="L6" s="12"/>
      <c r="O6" s="12"/>
      <c r="P6" s="12"/>
      <c r="Q6" s="12"/>
      <c r="R6" s="12"/>
      <c r="S6" s="12"/>
    </row>
    <row r="7" spans="1:19" x14ac:dyDescent="0.3">
      <c r="A7" s="172" t="s">
        <v>37</v>
      </c>
      <c r="B7" s="106">
        <v>995.42668155847821</v>
      </c>
      <c r="C7" s="106">
        <v>1061.2901559496081</v>
      </c>
      <c r="D7" s="106">
        <v>1201.1122458544662</v>
      </c>
      <c r="E7" s="104">
        <f>'Rahoitus ilman jk-tarkistusta'!B9+Jälkikäteistarkistus!C17</f>
        <v>1267.8615921164426</v>
      </c>
      <c r="F7" s="104">
        <f>'Rahoitus ilman jk-tarkistusta'!C9+Jälkikäteistarkistus!D17</f>
        <v>1321.4149209941181</v>
      </c>
      <c r="G7" s="104">
        <f>'Rahoitus ilman jk-tarkistusta'!D9+Jälkikäteistarkistus!E17</f>
        <v>1328.6338410807339</v>
      </c>
      <c r="H7" s="120">
        <f>'Rahoitus ilman jk-tarkistusta'!E9+Jälkikäteistarkistus!F17</f>
        <v>1380.9680884059537</v>
      </c>
      <c r="I7" s="115"/>
      <c r="J7" s="28"/>
      <c r="L7" s="12"/>
      <c r="O7" s="12"/>
      <c r="P7" s="12"/>
      <c r="Q7" s="12"/>
      <c r="R7" s="12"/>
      <c r="S7" s="12"/>
    </row>
    <row r="8" spans="1:19" x14ac:dyDescent="0.3">
      <c r="A8" s="172" t="s">
        <v>2</v>
      </c>
      <c r="B8" s="106">
        <v>1667.6675780466696</v>
      </c>
      <c r="C8" s="106">
        <v>1769.3277449223533</v>
      </c>
      <c r="D8" s="106">
        <v>1954.2817939045556</v>
      </c>
      <c r="E8" s="104">
        <f>'Rahoitus ilman jk-tarkistusta'!B10+Jälkikäteistarkistus!C18</f>
        <v>2028.0967170641711</v>
      </c>
      <c r="F8" s="104">
        <f>'Rahoitus ilman jk-tarkistusta'!C10+Jälkikäteistarkistus!D18</f>
        <v>2114.6968572371652</v>
      </c>
      <c r="G8" s="104">
        <f>'Rahoitus ilman jk-tarkistusta'!D10+Jälkikäteistarkistus!E18</f>
        <v>2125.0958837677067</v>
      </c>
      <c r="H8" s="120">
        <f>'Rahoitus ilman jk-tarkistusta'!E10+Jälkikäteistarkistus!F18</f>
        <v>2207.753580370229</v>
      </c>
      <c r="I8" s="115"/>
      <c r="J8" s="28"/>
      <c r="L8" s="12"/>
      <c r="O8" s="12"/>
      <c r="P8" s="12"/>
      <c r="Q8" s="12"/>
      <c r="R8" s="12"/>
      <c r="S8" s="12"/>
    </row>
    <row r="9" spans="1:19" x14ac:dyDescent="0.3">
      <c r="A9" s="172" t="s">
        <v>3</v>
      </c>
      <c r="B9" s="106">
        <v>375.32363267478922</v>
      </c>
      <c r="C9" s="106">
        <v>389.34918785992954</v>
      </c>
      <c r="D9" s="106">
        <v>425.39803949145573</v>
      </c>
      <c r="E9" s="104">
        <f>'Rahoitus ilman jk-tarkistusta'!B11+Jälkikäteistarkistus!C19</f>
        <v>435.71229413924596</v>
      </c>
      <c r="F9" s="104">
        <f>'Rahoitus ilman jk-tarkistusta'!C11+Jälkikäteistarkistus!D19</f>
        <v>455.9941732909337</v>
      </c>
      <c r="G9" s="104">
        <f>'Rahoitus ilman jk-tarkistusta'!D11+Jälkikäteistarkistus!E19</f>
        <v>462.31509765102493</v>
      </c>
      <c r="H9" s="120">
        <f>'Rahoitus ilman jk-tarkistusta'!E11+Jälkikäteistarkistus!F19</f>
        <v>484.30622399620938</v>
      </c>
      <c r="I9" s="115"/>
      <c r="J9" s="28"/>
      <c r="L9" s="12"/>
      <c r="O9" s="12"/>
      <c r="P9" s="12"/>
      <c r="Q9" s="12"/>
      <c r="R9" s="12"/>
      <c r="S9" s="12"/>
    </row>
    <row r="10" spans="1:19" x14ac:dyDescent="0.3">
      <c r="A10" s="172" t="s">
        <v>4</v>
      </c>
      <c r="B10" s="106">
        <v>764.69982609015358</v>
      </c>
      <c r="C10" s="106">
        <v>797.96818818242707</v>
      </c>
      <c r="D10" s="106">
        <v>860.229994813335</v>
      </c>
      <c r="E10" s="104">
        <f>'Rahoitus ilman jk-tarkistusta'!B12+Jälkikäteistarkistus!C20</f>
        <v>878.96513168997399</v>
      </c>
      <c r="F10" s="104">
        <f>'Rahoitus ilman jk-tarkistusta'!C12+Jälkikäteistarkistus!D20</f>
        <v>912.46560923234938</v>
      </c>
      <c r="G10" s="104">
        <f>'Rahoitus ilman jk-tarkistusta'!D12+Jälkikäteistarkistus!E20</f>
        <v>913.23416375541979</v>
      </c>
      <c r="H10" s="120">
        <f>'Rahoitus ilman jk-tarkistusta'!E12+Jälkikäteistarkistus!F20</f>
        <v>947.0187366587337</v>
      </c>
      <c r="I10" s="115"/>
      <c r="J10" s="28"/>
      <c r="L10" s="12"/>
      <c r="O10" s="12"/>
      <c r="P10" s="12"/>
      <c r="Q10" s="12"/>
      <c r="R10" s="12"/>
      <c r="S10" s="12"/>
    </row>
    <row r="11" spans="1:19" x14ac:dyDescent="0.3">
      <c r="A11" s="172" t="s">
        <v>5</v>
      </c>
      <c r="B11" s="106">
        <v>1984.8063137909139</v>
      </c>
      <c r="C11" s="106">
        <v>2068.9732974008712</v>
      </c>
      <c r="D11" s="106">
        <v>2331.3994903209541</v>
      </c>
      <c r="E11" s="104">
        <f>'Rahoitus ilman jk-tarkistusta'!B13+Jälkikäteistarkistus!C21</f>
        <v>2426.9809161732856</v>
      </c>
      <c r="F11" s="104">
        <f>'Rahoitus ilman jk-tarkistusta'!C13+Jälkikäteistarkistus!D21</f>
        <v>2533.1965272254401</v>
      </c>
      <c r="G11" s="104">
        <f>'Rahoitus ilman jk-tarkistusta'!D13+Jälkikäteistarkistus!E21</f>
        <v>2559.927635685639</v>
      </c>
      <c r="H11" s="120">
        <f>'Rahoitus ilman jk-tarkistusta'!E13+Jälkikäteistarkistus!F21</f>
        <v>2673.9044659509732</v>
      </c>
      <c r="I11" s="115"/>
      <c r="J11" s="28"/>
      <c r="L11" s="12"/>
      <c r="O11" s="12"/>
      <c r="P11" s="12"/>
      <c r="Q11" s="12"/>
      <c r="R11" s="12"/>
      <c r="S11" s="12"/>
    </row>
    <row r="12" spans="1:19" x14ac:dyDescent="0.3">
      <c r="A12" s="172" t="s">
        <v>6</v>
      </c>
      <c r="B12" s="106">
        <v>970.90701279195775</v>
      </c>
      <c r="C12" s="106">
        <v>996.24390502523613</v>
      </c>
      <c r="D12" s="106">
        <v>1071.0839389290736</v>
      </c>
      <c r="E12" s="104">
        <f>'Rahoitus ilman jk-tarkistusta'!B14+Jälkikäteistarkistus!C22</f>
        <v>1083.6668647523381</v>
      </c>
      <c r="F12" s="104">
        <f>'Rahoitus ilman jk-tarkistusta'!C14+Jälkikäteistarkistus!D22</f>
        <v>1112.5123375873466</v>
      </c>
      <c r="G12" s="104">
        <f>'Rahoitus ilman jk-tarkistusta'!D14+Jälkikäteistarkistus!E22</f>
        <v>1101.4607792949764</v>
      </c>
      <c r="H12" s="120">
        <f>'Rahoitus ilman jk-tarkistusta'!E14+Jälkikäteistarkistus!F22</f>
        <v>1130.9220556296157</v>
      </c>
      <c r="I12" s="115"/>
      <c r="J12" s="28"/>
      <c r="L12" s="12"/>
      <c r="O12" s="12"/>
      <c r="P12" s="12"/>
      <c r="Q12" s="12"/>
      <c r="R12" s="12"/>
      <c r="S12" s="12"/>
    </row>
    <row r="13" spans="1:19" x14ac:dyDescent="0.3">
      <c r="A13" s="172" t="s">
        <v>7</v>
      </c>
      <c r="B13" s="106">
        <v>713.90098312698524</v>
      </c>
      <c r="C13" s="106">
        <v>738.28113778028546</v>
      </c>
      <c r="D13" s="106">
        <v>804.32972230501048</v>
      </c>
      <c r="E13" s="104">
        <f>'Rahoitus ilman jk-tarkistusta'!B15+Jälkikäteistarkistus!C23</f>
        <v>826.64097432490553</v>
      </c>
      <c r="F13" s="104">
        <f>'Rahoitus ilman jk-tarkistusta'!C15+Jälkikäteistarkistus!D23</f>
        <v>859.44296673005761</v>
      </c>
      <c r="G13" s="104">
        <f>'Rahoitus ilman jk-tarkistusta'!D15+Jälkikäteistarkistus!E23</f>
        <v>856.42329147386386</v>
      </c>
      <c r="H13" s="120">
        <f>'Rahoitus ilman jk-tarkistusta'!E15+Jälkikäteistarkistus!F23</f>
        <v>883.33304293507126</v>
      </c>
      <c r="I13" s="115"/>
      <c r="J13" s="28"/>
      <c r="L13" s="12"/>
      <c r="O13" s="12"/>
      <c r="P13" s="12"/>
      <c r="Q13" s="12"/>
      <c r="R13" s="12"/>
      <c r="S13" s="12"/>
    </row>
    <row r="14" spans="1:19" x14ac:dyDescent="0.3">
      <c r="A14" s="172" t="s">
        <v>8</v>
      </c>
      <c r="B14" s="106">
        <v>2163.1856024148951</v>
      </c>
      <c r="C14" s="106">
        <v>2276.6225580471382</v>
      </c>
      <c r="D14" s="106">
        <v>2508.8735242520429</v>
      </c>
      <c r="E14" s="104">
        <f>'Rahoitus ilman jk-tarkistusta'!B16+Jälkikäteistarkistus!C24</f>
        <v>2579.1674611371081</v>
      </c>
      <c r="F14" s="104">
        <f>'Rahoitus ilman jk-tarkistusta'!C16+Jälkikäteistarkistus!D24</f>
        <v>2678.8299669678909</v>
      </c>
      <c r="G14" s="104">
        <f>'Rahoitus ilman jk-tarkistusta'!D16+Jälkikäteistarkistus!E24</f>
        <v>2680.8262050212816</v>
      </c>
      <c r="H14" s="120">
        <f>'Rahoitus ilman jk-tarkistusta'!E16+Jälkikäteistarkistus!F24</f>
        <v>2778.7789727026475</v>
      </c>
      <c r="I14" s="115"/>
      <c r="J14" s="28"/>
      <c r="L14" s="12"/>
      <c r="O14" s="12"/>
      <c r="P14" s="12"/>
      <c r="Q14" s="12"/>
      <c r="R14" s="12"/>
      <c r="S14" s="12"/>
    </row>
    <row r="15" spans="1:19" x14ac:dyDescent="0.3">
      <c r="A15" s="172" t="s">
        <v>9</v>
      </c>
      <c r="B15" s="106">
        <v>861.67283528790756</v>
      </c>
      <c r="C15" s="106">
        <v>893.15211347150841</v>
      </c>
      <c r="D15" s="106">
        <v>955.00202337775079</v>
      </c>
      <c r="E15" s="104">
        <f>'Rahoitus ilman jk-tarkistusta'!B17+Jälkikäteistarkistus!C25</f>
        <v>993.84438088869501</v>
      </c>
      <c r="F15" s="104">
        <f>'Rahoitus ilman jk-tarkistusta'!C17+Jälkikäteistarkistus!D25</f>
        <v>1034.4651032935815</v>
      </c>
      <c r="G15" s="104">
        <f>'Rahoitus ilman jk-tarkistusta'!D17+Jälkikäteistarkistus!E25</f>
        <v>1042.2790014392415</v>
      </c>
      <c r="H15" s="120">
        <f>'Rahoitus ilman jk-tarkistusta'!E17+Jälkikäteistarkistus!F25</f>
        <v>1084.7115618675489</v>
      </c>
      <c r="I15" s="115"/>
      <c r="J15" s="28"/>
      <c r="L15" s="12"/>
      <c r="O15" s="12"/>
      <c r="P15" s="12"/>
      <c r="Q15" s="12"/>
      <c r="R15" s="12"/>
      <c r="S15" s="12"/>
    </row>
    <row r="16" spans="1:19" x14ac:dyDescent="0.3">
      <c r="A16" s="172" t="s">
        <v>10</v>
      </c>
      <c r="B16" s="106">
        <v>805.9541059836763</v>
      </c>
      <c r="C16" s="106">
        <v>828.36864307320548</v>
      </c>
      <c r="D16" s="106">
        <v>893.46531549569818</v>
      </c>
      <c r="E16" s="104">
        <f>'Rahoitus ilman jk-tarkistusta'!B18+Jälkikäteistarkistus!C26</f>
        <v>901.92091309007844</v>
      </c>
      <c r="F16" s="104">
        <f>'Rahoitus ilman jk-tarkistusta'!C18+Jälkikäteistarkistus!D26</f>
        <v>922.52860906882097</v>
      </c>
      <c r="G16" s="104">
        <f>'Rahoitus ilman jk-tarkistusta'!D18+Jälkikäteistarkistus!E26</f>
        <v>912.62776207307263</v>
      </c>
      <c r="H16" s="120">
        <f>'Rahoitus ilman jk-tarkistusta'!E18+Jälkikäteistarkistus!F26</f>
        <v>933.50116178442033</v>
      </c>
      <c r="I16" s="115"/>
      <c r="J16" s="28"/>
      <c r="L16" s="12"/>
      <c r="O16" s="12"/>
      <c r="P16" s="12"/>
      <c r="Q16" s="12"/>
      <c r="R16" s="12"/>
      <c r="S16" s="12"/>
    </row>
    <row r="17" spans="1:19" x14ac:dyDescent="0.3">
      <c r="A17" s="172" t="s">
        <v>11</v>
      </c>
      <c r="B17" s="106">
        <v>554.18846088560531</v>
      </c>
      <c r="C17" s="106">
        <v>570.94493480562539</v>
      </c>
      <c r="D17" s="106">
        <v>605.45614689935576</v>
      </c>
      <c r="E17" s="104">
        <f>'Rahoitus ilman jk-tarkistusta'!B19+Jälkikäteistarkistus!C27</f>
        <v>611.84348353908945</v>
      </c>
      <c r="F17" s="104">
        <f>'Rahoitus ilman jk-tarkistusta'!C19+Jälkikäteistarkistus!D27</f>
        <v>628.61736804365421</v>
      </c>
      <c r="G17" s="104">
        <f>'Rahoitus ilman jk-tarkistusta'!D19+Jälkikäteistarkistus!E27</f>
        <v>623.40513537851837</v>
      </c>
      <c r="H17" s="120">
        <f>'Rahoitus ilman jk-tarkistusta'!E19+Jälkikäteistarkistus!F27</f>
        <v>641.13329826225379</v>
      </c>
      <c r="I17" s="115"/>
      <c r="J17" s="28"/>
      <c r="L17" s="12"/>
      <c r="O17" s="12"/>
      <c r="P17" s="12"/>
      <c r="Q17" s="12"/>
      <c r="R17" s="12"/>
      <c r="S17" s="12"/>
    </row>
    <row r="18" spans="1:19" x14ac:dyDescent="0.3">
      <c r="A18" s="172" t="s">
        <v>12</v>
      </c>
      <c r="B18" s="106">
        <v>694.50374458222541</v>
      </c>
      <c r="C18" s="106">
        <v>709.56433817059917</v>
      </c>
      <c r="D18" s="106">
        <v>757.57307606432676</v>
      </c>
      <c r="E18" s="104">
        <f>'Rahoitus ilman jk-tarkistusta'!B20+Jälkikäteistarkistus!C28</f>
        <v>780.82698915099979</v>
      </c>
      <c r="F18" s="104">
        <f>'Rahoitus ilman jk-tarkistusta'!C20+Jälkikäteistarkistus!D28</f>
        <v>801.67033528369154</v>
      </c>
      <c r="G18" s="104">
        <f>'Rahoitus ilman jk-tarkistusta'!D20+Jälkikäteistarkistus!E28</f>
        <v>794.16374606552074</v>
      </c>
      <c r="H18" s="120">
        <f>'Rahoitus ilman jk-tarkistusta'!E20+Jälkikäteistarkistus!F28</f>
        <v>814.42137551621545</v>
      </c>
      <c r="I18" s="115"/>
      <c r="J18" s="28"/>
      <c r="L18" s="12"/>
      <c r="O18" s="12"/>
      <c r="P18" s="12"/>
      <c r="Q18" s="12"/>
      <c r="R18" s="12"/>
      <c r="S18" s="12"/>
    </row>
    <row r="19" spans="1:19" x14ac:dyDescent="0.3">
      <c r="A19" s="172" t="s">
        <v>13</v>
      </c>
      <c r="B19" s="106">
        <v>1174.8042085274287</v>
      </c>
      <c r="C19" s="106">
        <v>1204.2229131557594</v>
      </c>
      <c r="D19" s="106">
        <v>1289.0487424380822</v>
      </c>
      <c r="E19" s="104">
        <f>'Rahoitus ilman jk-tarkistusta'!B21+Jälkikäteistarkistus!C29</f>
        <v>1327.9514632788598</v>
      </c>
      <c r="F19" s="104">
        <f>'Rahoitus ilman jk-tarkistusta'!C21+Jälkikäteistarkistus!D29</f>
        <v>1373.510938075879</v>
      </c>
      <c r="G19" s="104">
        <f>'Rahoitus ilman jk-tarkistusta'!D21+Jälkikäteistarkistus!E29</f>
        <v>1367.9492241472694</v>
      </c>
      <c r="H19" s="120">
        <f>'Rahoitus ilman jk-tarkistusta'!E21+Jälkikäteistarkistus!F29</f>
        <v>1410.7976587156211</v>
      </c>
      <c r="I19" s="115"/>
      <c r="J19" s="28"/>
      <c r="L19" s="12"/>
      <c r="O19" s="12"/>
      <c r="P19" s="12"/>
      <c r="Q19" s="12"/>
      <c r="R19" s="12"/>
      <c r="S19" s="12"/>
    </row>
    <row r="20" spans="1:19" x14ac:dyDescent="0.3">
      <c r="A20" s="172" t="s">
        <v>14</v>
      </c>
      <c r="B20" s="106">
        <v>756.11019563753598</v>
      </c>
      <c r="C20" s="106">
        <v>779.98179810122645</v>
      </c>
      <c r="D20" s="106">
        <v>837.45138802451629</v>
      </c>
      <c r="E20" s="104">
        <f>'Rahoitus ilman jk-tarkistusta'!B22+Jälkikäteistarkistus!C30</f>
        <v>878.52738491929415</v>
      </c>
      <c r="F20" s="104">
        <f>'Rahoitus ilman jk-tarkistusta'!C22+Jälkikäteistarkistus!D30</f>
        <v>914.289920607677</v>
      </c>
      <c r="G20" s="104">
        <f>'Rahoitus ilman jk-tarkistusta'!D22+Jälkikäteistarkistus!E30</f>
        <v>918.16377043628484</v>
      </c>
      <c r="H20" s="120">
        <f>'Rahoitus ilman jk-tarkistusta'!E22+Jälkikäteistarkistus!F30</f>
        <v>954.9309105238865</v>
      </c>
      <c r="I20" s="115"/>
      <c r="J20" s="28"/>
      <c r="L20" s="12"/>
      <c r="O20" s="12"/>
      <c r="P20" s="12"/>
      <c r="Q20" s="12"/>
      <c r="R20" s="12"/>
      <c r="S20" s="12"/>
    </row>
    <row r="21" spans="1:19" x14ac:dyDescent="0.3">
      <c r="A21" s="172" t="s">
        <v>15</v>
      </c>
      <c r="B21" s="106">
        <v>1158.8633325720036</v>
      </c>
      <c r="C21" s="106">
        <v>1192.1867307773082</v>
      </c>
      <c r="D21" s="106">
        <v>1271.2920893122198</v>
      </c>
      <c r="E21" s="104">
        <f>'Rahoitus ilman jk-tarkistusta'!B23+Jälkikäteistarkistus!C31</f>
        <v>1306.8113944825736</v>
      </c>
      <c r="F21" s="104">
        <f>'Rahoitus ilman jk-tarkistusta'!C23+Jälkikäteistarkistus!D31</f>
        <v>1347.7582576040527</v>
      </c>
      <c r="G21" s="104">
        <f>'Rahoitus ilman jk-tarkistusta'!D23+Jälkikäteistarkistus!E31</f>
        <v>1340.132359635352</v>
      </c>
      <c r="H21" s="120">
        <f>'Rahoitus ilman jk-tarkistusta'!E23+Jälkikäteistarkistus!F31</f>
        <v>1382.0226298194816</v>
      </c>
      <c r="I21" s="115"/>
      <c r="J21" s="28"/>
      <c r="L21" s="12"/>
      <c r="O21" s="12"/>
      <c r="P21" s="12"/>
      <c r="Q21" s="12"/>
      <c r="R21" s="12"/>
      <c r="S21" s="12"/>
    </row>
    <row r="22" spans="1:19" x14ac:dyDescent="0.3">
      <c r="A22" s="172" t="s">
        <v>36</v>
      </c>
      <c r="B22" s="106">
        <v>885.35921756227685</v>
      </c>
      <c r="C22" s="106">
        <v>909.41985407351433</v>
      </c>
      <c r="D22" s="106">
        <v>964.90848445267864</v>
      </c>
      <c r="E22" s="104">
        <f>'Rahoitus ilman jk-tarkistusta'!B24+Jälkikäteistarkistus!C32</f>
        <v>1002.4230642047344</v>
      </c>
      <c r="F22" s="104">
        <f>'Rahoitus ilman jk-tarkistusta'!C24+Jälkikäteistarkistus!D32</f>
        <v>1034.5732135613666</v>
      </c>
      <c r="G22" s="104">
        <f>'Rahoitus ilman jk-tarkistusta'!D24+Jälkikäteistarkistus!E32</f>
        <v>1027.2170433779627</v>
      </c>
      <c r="H22" s="120">
        <f>'Rahoitus ilman jk-tarkistusta'!E24+Jälkikäteistarkistus!F32</f>
        <v>1058.2126253998847</v>
      </c>
      <c r="I22" s="115"/>
      <c r="J22" s="28"/>
      <c r="L22" s="12"/>
      <c r="O22" s="12"/>
      <c r="P22" s="12"/>
      <c r="Q22" s="12"/>
      <c r="R22" s="12"/>
      <c r="S22" s="12"/>
    </row>
    <row r="23" spans="1:19" x14ac:dyDescent="0.3">
      <c r="A23" s="172" t="s">
        <v>16</v>
      </c>
      <c r="B23" s="106">
        <v>762.97316896391919</v>
      </c>
      <c r="C23" s="106">
        <v>786.37492728546988</v>
      </c>
      <c r="D23" s="106">
        <v>843.20837607363171</v>
      </c>
      <c r="E23" s="104">
        <f>'Rahoitus ilman jk-tarkistusta'!B25+Jälkikäteistarkistus!C33</f>
        <v>859.36135652772657</v>
      </c>
      <c r="F23" s="104">
        <f>'Rahoitus ilman jk-tarkistusta'!C25+Jälkikäteistarkistus!D33</f>
        <v>886.21175046505573</v>
      </c>
      <c r="G23" s="104">
        <f>'Rahoitus ilman jk-tarkistusta'!D25+Jälkikäteistarkistus!E33</f>
        <v>881.89164466197838</v>
      </c>
      <c r="H23" s="120">
        <f>'Rahoitus ilman jk-tarkistusta'!E25+Jälkikäteistarkistus!F33</f>
        <v>910.09069129250702</v>
      </c>
      <c r="I23" s="115"/>
      <c r="J23" s="28"/>
      <c r="L23" s="12"/>
      <c r="O23" s="12"/>
      <c r="P23" s="12"/>
      <c r="Q23" s="12"/>
      <c r="R23" s="12"/>
      <c r="S23" s="12"/>
    </row>
    <row r="24" spans="1:19" x14ac:dyDescent="0.3">
      <c r="A24" s="172" t="s">
        <v>17</v>
      </c>
      <c r="B24" s="106">
        <v>301.43061498127986</v>
      </c>
      <c r="C24" s="106">
        <v>311.99557722288557</v>
      </c>
      <c r="D24" s="106">
        <v>333.39054993616207</v>
      </c>
      <c r="E24" s="104">
        <f>'Rahoitus ilman jk-tarkistusta'!B26+Jälkikäteistarkistus!C34</f>
        <v>343.14122268007054</v>
      </c>
      <c r="F24" s="104">
        <f>'Rahoitus ilman jk-tarkistusta'!C26+Jälkikäteistarkistus!D34</f>
        <v>357.0975932231712</v>
      </c>
      <c r="G24" s="104">
        <f>'Rahoitus ilman jk-tarkistusta'!D26+Jälkikäteistarkistus!E34</f>
        <v>359.84927168797481</v>
      </c>
      <c r="H24" s="120">
        <f>'Rahoitus ilman jk-tarkistusta'!E26+Jälkikäteistarkistus!F34</f>
        <v>374.5131928271984</v>
      </c>
      <c r="I24" s="115"/>
      <c r="J24" s="28"/>
      <c r="L24" s="12"/>
      <c r="O24" s="12"/>
      <c r="P24" s="12"/>
      <c r="Q24" s="12"/>
      <c r="R24" s="12"/>
      <c r="S24" s="12"/>
    </row>
    <row r="25" spans="1:19" x14ac:dyDescent="0.3">
      <c r="A25" s="172" t="s">
        <v>18</v>
      </c>
      <c r="B25" s="106">
        <v>1730.8379429045749</v>
      </c>
      <c r="C25" s="106">
        <v>1806.5775234200701</v>
      </c>
      <c r="D25" s="106">
        <v>1980.3340669226802</v>
      </c>
      <c r="E25" s="104">
        <f>'Rahoitus ilman jk-tarkistusta'!B27+Jälkikäteistarkistus!C35</f>
        <v>2046.8810710127709</v>
      </c>
      <c r="F25" s="104">
        <f>'Rahoitus ilman jk-tarkistusta'!C27+Jälkikäteistarkistus!D35</f>
        <v>2132.8855031413914</v>
      </c>
      <c r="G25" s="104">
        <f>'Rahoitus ilman jk-tarkistusta'!D27+Jälkikäteistarkistus!E35</f>
        <v>2134.7891173929938</v>
      </c>
      <c r="H25" s="120">
        <f>'Rahoitus ilman jk-tarkistusta'!E27+Jälkikäteistarkistus!F35</f>
        <v>2205.589306988913</v>
      </c>
      <c r="I25" s="115"/>
      <c r="J25" s="28"/>
      <c r="L25" s="12"/>
      <c r="O25" s="12"/>
      <c r="P25" s="12"/>
      <c r="Q25" s="12"/>
      <c r="R25" s="12"/>
      <c r="S25" s="12"/>
    </row>
    <row r="26" spans="1:19" x14ac:dyDescent="0.3">
      <c r="A26" s="172" t="s">
        <v>19</v>
      </c>
      <c r="B26" s="106">
        <v>366.0133939057805</v>
      </c>
      <c r="C26" s="106">
        <v>374.3097079741159</v>
      </c>
      <c r="D26" s="106">
        <v>403.90939442135141</v>
      </c>
      <c r="E26" s="104">
        <f>'Rahoitus ilman jk-tarkistusta'!B28+Jälkikäteistarkistus!C36</f>
        <v>415.12874897571362</v>
      </c>
      <c r="F26" s="104">
        <f>'Rahoitus ilman jk-tarkistusta'!C28+Jälkikäteistarkistus!D36</f>
        <v>426.78872093463303</v>
      </c>
      <c r="G26" s="104">
        <f>'Rahoitus ilman jk-tarkistusta'!D28+Jälkikäteistarkistus!E36</f>
        <v>423.69319361653174</v>
      </c>
      <c r="H26" s="120">
        <f>'Rahoitus ilman jk-tarkistusta'!E28+Jälkikäteistarkistus!F36</f>
        <v>434.03726878812228</v>
      </c>
      <c r="I26" s="115"/>
      <c r="J26" s="28"/>
      <c r="L26" s="12"/>
      <c r="O26" s="12"/>
      <c r="P26" s="12"/>
      <c r="Q26" s="12"/>
      <c r="R26" s="12"/>
      <c r="S26" s="12"/>
    </row>
    <row r="27" spans="1:19" x14ac:dyDescent="0.3">
      <c r="A27" s="172" t="s">
        <v>20</v>
      </c>
      <c r="B27" s="106">
        <v>879.31568846790105</v>
      </c>
      <c r="C27" s="106">
        <v>919.190344773893</v>
      </c>
      <c r="D27" s="106">
        <v>1009.1985134020055</v>
      </c>
      <c r="E27" s="104">
        <f>'Rahoitus ilman jk-tarkistusta'!B29+Jälkikäteistarkistus!C37</f>
        <v>1043.732992122633</v>
      </c>
      <c r="F27" s="104">
        <f>'Rahoitus ilman jk-tarkistusta'!C29+Jälkikäteistarkistus!D37</f>
        <v>1085.3307610810632</v>
      </c>
      <c r="G27" s="104">
        <f>'Rahoitus ilman jk-tarkistusta'!D29+Jälkikäteistarkistus!E37</f>
        <v>1090.7822088853545</v>
      </c>
      <c r="H27" s="120">
        <f>'Rahoitus ilman jk-tarkistusta'!E29+Jälkikäteistarkistus!F37</f>
        <v>1133.6305519787325</v>
      </c>
      <c r="I27" s="115"/>
      <c r="J27" s="28"/>
      <c r="L27" s="12"/>
      <c r="O27" s="12"/>
      <c r="P27" s="12"/>
      <c r="Q27" s="12"/>
      <c r="R27" s="12"/>
      <c r="S27" s="12"/>
    </row>
    <row r="28" spans="1:19" ht="14.5" x14ac:dyDescent="0.35">
      <c r="A28" s="173" t="s">
        <v>21</v>
      </c>
      <c r="B28" s="107">
        <v>23168.851789124772</v>
      </c>
      <c r="C28" s="107">
        <v>24084.00801390105</v>
      </c>
      <c r="D28" s="107">
        <v>26252.114401262803</v>
      </c>
      <c r="E28" s="121">
        <f>'Rahoitus ilman jk-tarkistusta'!B30+Jälkikäteistarkistus!C38</f>
        <v>27125.90077585269</v>
      </c>
      <c r="F28" s="121">
        <f>'Rahoitus ilman jk-tarkistusta'!C30+Jälkikäteistarkistus!D38</f>
        <v>28133.181127012631</v>
      </c>
      <c r="G28" s="121">
        <f>'Rahoitus ilman jk-tarkistusta'!D30+Jälkikäteistarkistus!E38</f>
        <v>28165.480690858378</v>
      </c>
      <c r="H28" s="122">
        <f>'Rahoitus ilman jk-tarkistusta'!E30+Jälkikäteistarkistus!F38</f>
        <v>29162.093237074132</v>
      </c>
      <c r="I28" s="115"/>
      <c r="J28" s="180"/>
      <c r="K28" s="180"/>
      <c r="L28" s="180"/>
      <c r="M28" s="180"/>
      <c r="N28" s="180"/>
      <c r="O28" s="12"/>
      <c r="P28" s="12"/>
      <c r="Q28" s="12"/>
      <c r="R28" s="12"/>
      <c r="S28" s="12"/>
    </row>
    <row r="29" spans="1:19" ht="72.75" customHeight="1" x14ac:dyDescent="0.35">
      <c r="A29" s="188" t="s">
        <v>86</v>
      </c>
      <c r="B29" s="188"/>
      <c r="C29" s="188"/>
      <c r="D29" s="188"/>
      <c r="E29" s="188"/>
      <c r="F29" s="188"/>
      <c r="G29" s="188"/>
      <c r="H29" s="188"/>
      <c r="I29" s="180"/>
      <c r="O29" s="180"/>
      <c r="P29" s="180"/>
    </row>
    <row r="30" spans="1:19" x14ac:dyDescent="0.3">
      <c r="E30" s="12"/>
    </row>
    <row r="31" spans="1:19" x14ac:dyDescent="0.3">
      <c r="E31" s="12"/>
    </row>
    <row r="32" spans="1:19" x14ac:dyDescent="0.3">
      <c r="E32" s="12"/>
      <c r="F32" s="12"/>
      <c r="G32" s="12"/>
      <c r="H32" s="12"/>
    </row>
    <row r="33" spans="5:5" x14ac:dyDescent="0.3">
      <c r="E33" s="12"/>
    </row>
    <row r="34" spans="5:5" x14ac:dyDescent="0.3">
      <c r="E34" s="12"/>
    </row>
    <row r="35" spans="5:5" x14ac:dyDescent="0.3">
      <c r="E35" s="12"/>
    </row>
    <row r="36" spans="5:5" x14ac:dyDescent="0.3">
      <c r="E36" s="12"/>
    </row>
    <row r="37" spans="5:5" x14ac:dyDescent="0.3">
      <c r="E37" s="12"/>
    </row>
    <row r="38" spans="5:5" x14ac:dyDescent="0.3">
      <c r="E38" s="12"/>
    </row>
    <row r="39" spans="5:5" x14ac:dyDescent="0.3">
      <c r="E39" s="12"/>
    </row>
    <row r="40" spans="5:5" x14ac:dyDescent="0.3">
      <c r="E40" s="12"/>
    </row>
    <row r="41" spans="5:5" x14ac:dyDescent="0.3">
      <c r="E41" s="12"/>
    </row>
    <row r="42" spans="5:5" x14ac:dyDescent="0.3">
      <c r="E42" s="12"/>
    </row>
    <row r="43" spans="5:5" x14ac:dyDescent="0.3">
      <c r="E43" s="12"/>
    </row>
    <row r="44" spans="5:5" x14ac:dyDescent="0.3">
      <c r="E44" s="12"/>
    </row>
    <row r="45" spans="5:5" x14ac:dyDescent="0.3">
      <c r="E45" s="12"/>
    </row>
    <row r="46" spans="5:5" x14ac:dyDescent="0.3">
      <c r="E46" s="12"/>
    </row>
    <row r="47" spans="5:5" x14ac:dyDescent="0.3">
      <c r="E47" s="12"/>
    </row>
    <row r="48" spans="5:5" x14ac:dyDescent="0.3">
      <c r="E48" s="12"/>
    </row>
    <row r="49" spans="5:5" x14ac:dyDescent="0.3">
      <c r="E49" s="12"/>
    </row>
    <row r="50" spans="5:5" x14ac:dyDescent="0.3">
      <c r="E50" s="12"/>
    </row>
    <row r="51" spans="5:5" x14ac:dyDescent="0.3">
      <c r="E51" s="12"/>
    </row>
  </sheetData>
  <mergeCells count="1">
    <mergeCell ref="A29:H29"/>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F62C-E503-4027-A810-6D36454DF991}">
  <sheetPr>
    <tabColor theme="3"/>
  </sheetPr>
  <dimension ref="A1:AF181"/>
  <sheetViews>
    <sheetView zoomScale="58" zoomScaleNormal="85" workbookViewId="0"/>
  </sheetViews>
  <sheetFormatPr defaultRowHeight="14" x14ac:dyDescent="0.3"/>
  <cols>
    <col min="1" max="1" width="32" customWidth="1"/>
    <col min="2" max="15" width="15.58203125" customWidth="1"/>
  </cols>
  <sheetData>
    <row r="1" spans="1:21" ht="21.75" customHeight="1" x14ac:dyDescent="0.4">
      <c r="A1" s="168" t="s">
        <v>77</v>
      </c>
    </row>
    <row r="2" spans="1:21" ht="18" customHeight="1" x14ac:dyDescent="0.3">
      <c r="A2" s="190" t="str">
        <f>INFO!A2</f>
        <v>VM/HVO 26.6.2025</v>
      </c>
      <c r="B2" s="190"/>
      <c r="C2" s="190"/>
      <c r="D2" s="190"/>
      <c r="E2" s="190"/>
      <c r="F2" s="190"/>
    </row>
    <row r="3" spans="1:21" ht="75" customHeight="1" x14ac:dyDescent="0.3">
      <c r="A3" s="189" t="s">
        <v>83</v>
      </c>
      <c r="B3" s="189"/>
      <c r="C3" s="189"/>
      <c r="D3" s="189"/>
      <c r="E3" s="189"/>
      <c r="F3" s="189"/>
    </row>
    <row r="4" spans="1:21" ht="47.25" customHeight="1" x14ac:dyDescent="0.3">
      <c r="A4" s="189" t="s">
        <v>80</v>
      </c>
      <c r="B4" s="189"/>
      <c r="C4" s="189"/>
      <c r="D4" s="189"/>
      <c r="E4" s="189"/>
      <c r="F4" s="189"/>
    </row>
    <row r="5" spans="1:21" ht="13.5" customHeight="1" x14ac:dyDescent="0.3">
      <c r="A5" s="9"/>
    </row>
    <row r="6" spans="1:21" s="4" customFormat="1" x14ac:dyDescent="0.3">
      <c r="A6" s="98" t="s">
        <v>44</v>
      </c>
      <c r="B6" s="98"/>
      <c r="C6" s="98"/>
      <c r="D6" s="98"/>
      <c r="E6" s="98"/>
      <c r="H6" s="6"/>
      <c r="I6" s="49"/>
      <c r="J6" s="49"/>
      <c r="K6" s="49"/>
      <c r="L6" s="2"/>
      <c r="M6" s="6"/>
      <c r="N6" s="2"/>
      <c r="O6" s="2"/>
      <c r="P6" s="2"/>
      <c r="Q6" s="2"/>
      <c r="R6" s="2"/>
    </row>
    <row r="7" spans="1:21" x14ac:dyDescent="0.3">
      <c r="A7" s="39" t="s">
        <v>0</v>
      </c>
      <c r="B7" s="146" t="s">
        <v>22</v>
      </c>
      <c r="C7" s="146" t="s">
        <v>23</v>
      </c>
      <c r="D7" s="146" t="s">
        <v>24</v>
      </c>
      <c r="E7" s="146" t="s">
        <v>25</v>
      </c>
      <c r="H7" s="50"/>
      <c r="I7" s="50"/>
      <c r="J7" s="50"/>
      <c r="K7" s="50"/>
      <c r="L7" s="6"/>
      <c r="M7" s="6"/>
      <c r="N7" s="6"/>
      <c r="O7" s="6"/>
      <c r="P7" s="6"/>
      <c r="Q7" s="6"/>
      <c r="R7" s="6"/>
    </row>
    <row r="8" spans="1:21" x14ac:dyDescent="0.3">
      <c r="A8" t="s">
        <v>1</v>
      </c>
      <c r="B8" s="11">
        <f t="shared" ref="B8:B30" si="0">B39</f>
        <v>2946.7698971895643</v>
      </c>
      <c r="C8" s="11">
        <f t="shared" ref="C8:C29" si="1">$C$35*C39</f>
        <v>3049.5772536732557</v>
      </c>
      <c r="D8" s="11">
        <f t="shared" ref="D8:D29" si="2">$D$35*D39</f>
        <v>3174.1835357951472</v>
      </c>
      <c r="E8" s="11">
        <f t="shared" ref="E8:E29" si="3">$E$35*E39</f>
        <v>3300.4901189119078</v>
      </c>
      <c r="G8" s="11"/>
      <c r="H8" s="11"/>
      <c r="I8" s="11"/>
      <c r="J8" s="43"/>
      <c r="K8" s="43"/>
      <c r="L8" s="43"/>
      <c r="M8" s="125"/>
      <c r="N8" s="51"/>
      <c r="O8" s="51"/>
      <c r="P8" s="51"/>
      <c r="Q8" s="6"/>
      <c r="R8" s="52"/>
      <c r="S8" s="48"/>
      <c r="T8" s="48"/>
      <c r="U8" s="48"/>
    </row>
    <row r="9" spans="1:21" x14ac:dyDescent="0.3">
      <c r="A9" t="s">
        <v>37</v>
      </c>
      <c r="B9" s="11">
        <f t="shared" si="0"/>
        <v>1208.455758417635</v>
      </c>
      <c r="C9" s="11">
        <f t="shared" si="1"/>
        <v>1257.9454044395666</v>
      </c>
      <c r="D9" s="11">
        <f t="shared" si="2"/>
        <v>1308.8449954779715</v>
      </c>
      <c r="E9" s="11">
        <f t="shared" si="3"/>
        <v>1365.1608374335908</v>
      </c>
      <c r="G9" s="11"/>
      <c r="H9" s="11"/>
      <c r="I9" s="11"/>
      <c r="J9" s="43"/>
      <c r="K9" s="43"/>
      <c r="L9" s="43"/>
      <c r="M9" s="125"/>
      <c r="N9" s="51"/>
      <c r="O9" s="51"/>
      <c r="P9" s="51"/>
      <c r="Q9" s="6"/>
      <c r="R9" s="52"/>
      <c r="S9" s="48"/>
      <c r="T9" s="48"/>
      <c r="U9" s="48"/>
    </row>
    <row r="10" spans="1:21" x14ac:dyDescent="0.3">
      <c r="A10" t="s">
        <v>2</v>
      </c>
      <c r="B10" s="11">
        <f t="shared" si="0"/>
        <v>1932.9157169190764</v>
      </c>
      <c r="C10" s="11">
        <f t="shared" si="1"/>
        <v>2013.1248339037993</v>
      </c>
      <c r="D10" s="11">
        <f t="shared" si="2"/>
        <v>2093.4444286905591</v>
      </c>
      <c r="E10" s="11">
        <f t="shared" si="3"/>
        <v>2182.4825294147154</v>
      </c>
      <c r="G10" s="11"/>
      <c r="H10" s="11"/>
      <c r="I10" s="11"/>
      <c r="J10" s="43"/>
      <c r="K10" s="43"/>
      <c r="L10" s="43"/>
      <c r="M10" s="125"/>
      <c r="N10" s="51"/>
      <c r="O10" s="51"/>
      <c r="P10" s="51"/>
      <c r="Q10" s="6"/>
      <c r="R10" s="52"/>
      <c r="S10" s="48"/>
      <c r="T10" s="48"/>
      <c r="U10" s="48"/>
    </row>
    <row r="11" spans="1:21" x14ac:dyDescent="0.3">
      <c r="A11" t="s">
        <v>3</v>
      </c>
      <c r="B11" s="11">
        <f t="shared" si="0"/>
        <v>414.39231989667314</v>
      </c>
      <c r="C11" s="11">
        <f t="shared" si="1"/>
        <v>433.33363557812328</v>
      </c>
      <c r="D11" s="11">
        <f t="shared" si="2"/>
        <v>455.28230147195154</v>
      </c>
      <c r="E11" s="11">
        <f t="shared" si="3"/>
        <v>478.70559102196665</v>
      </c>
      <c r="G11" s="11"/>
      <c r="H11" s="11"/>
      <c r="I11" s="11"/>
      <c r="J11" s="43"/>
      <c r="K11" s="43"/>
      <c r="L11" s="43"/>
      <c r="M11" s="125"/>
      <c r="N11" s="51"/>
      <c r="O11" s="51"/>
      <c r="P11" s="51"/>
      <c r="Q11" s="6"/>
      <c r="R11" s="52"/>
      <c r="S11" s="48"/>
      <c r="T11" s="48"/>
      <c r="U11" s="48"/>
    </row>
    <row r="12" spans="1:21" x14ac:dyDescent="0.3">
      <c r="A12" t="s">
        <v>4</v>
      </c>
      <c r="B12" s="11">
        <f t="shared" si="0"/>
        <v>838.27717203580494</v>
      </c>
      <c r="C12" s="11">
        <f t="shared" si="1"/>
        <v>869.14984784202841</v>
      </c>
      <c r="D12" s="11">
        <f t="shared" si="2"/>
        <v>899.76080999446197</v>
      </c>
      <c r="E12" s="11">
        <f t="shared" si="3"/>
        <v>936.27743263164245</v>
      </c>
      <c r="G12" s="11"/>
      <c r="H12" s="11"/>
      <c r="I12" s="11"/>
      <c r="J12" s="43"/>
      <c r="K12" s="43"/>
      <c r="L12" s="43"/>
      <c r="M12" s="125"/>
      <c r="N12" s="51"/>
      <c r="O12" s="51"/>
      <c r="P12" s="51"/>
      <c r="Q12" s="6"/>
      <c r="R12" s="52"/>
      <c r="S12" s="48"/>
      <c r="T12" s="48"/>
      <c r="U12" s="48"/>
    </row>
    <row r="13" spans="1:21" x14ac:dyDescent="0.3">
      <c r="A13" t="s">
        <v>5</v>
      </c>
      <c r="B13" s="11">
        <f t="shared" si="0"/>
        <v>2309.7828999843191</v>
      </c>
      <c r="C13" s="11">
        <f t="shared" si="1"/>
        <v>2408.6088902403158</v>
      </c>
      <c r="D13" s="11">
        <f t="shared" si="2"/>
        <v>2521.3271939548686</v>
      </c>
      <c r="E13" s="11">
        <f t="shared" si="3"/>
        <v>2643.208667808477</v>
      </c>
      <c r="G13" s="11"/>
      <c r="H13" s="11"/>
      <c r="I13" s="11"/>
      <c r="J13" s="43"/>
      <c r="K13" s="43"/>
      <c r="L13" s="43"/>
      <c r="M13" s="125"/>
      <c r="N13" s="51"/>
      <c r="O13" s="51"/>
      <c r="P13" s="51"/>
      <c r="Q13" s="6"/>
      <c r="R13" s="52"/>
      <c r="S13" s="48"/>
      <c r="T13" s="48"/>
      <c r="U13" s="48"/>
    </row>
    <row r="14" spans="1:21" x14ac:dyDescent="0.3">
      <c r="A14" t="s">
        <v>6</v>
      </c>
      <c r="B14" s="11">
        <f t="shared" si="0"/>
        <v>1033.7807708537869</v>
      </c>
      <c r="C14" s="11">
        <f t="shared" si="1"/>
        <v>1059.9830647097453</v>
      </c>
      <c r="D14" s="11">
        <f t="shared" si="2"/>
        <v>1085.3036545015091</v>
      </c>
      <c r="E14" s="11">
        <f t="shared" si="3"/>
        <v>1118.1677042239419</v>
      </c>
      <c r="G14" s="11"/>
      <c r="H14" s="11"/>
      <c r="I14" s="11"/>
      <c r="J14" s="43"/>
      <c r="K14" s="43"/>
      <c r="L14" s="43"/>
      <c r="M14" s="125"/>
      <c r="N14" s="51"/>
      <c r="O14" s="51"/>
      <c r="P14" s="51"/>
      <c r="Q14" s="6"/>
      <c r="R14" s="52"/>
      <c r="S14" s="48"/>
      <c r="T14" s="48"/>
      <c r="U14" s="48"/>
    </row>
    <row r="15" spans="1:21" x14ac:dyDescent="0.3">
      <c r="A15" t="s">
        <v>7</v>
      </c>
      <c r="B15" s="11">
        <f t="shared" si="0"/>
        <v>787.62032070494422</v>
      </c>
      <c r="C15" s="11">
        <f t="shared" si="1"/>
        <v>818.15307220047885</v>
      </c>
      <c r="D15" s="11">
        <f t="shared" si="2"/>
        <v>843.66761134471676</v>
      </c>
      <c r="E15" s="11">
        <f t="shared" si="3"/>
        <v>873.22197142003483</v>
      </c>
      <c r="G15" s="11"/>
      <c r="H15" s="11"/>
      <c r="I15" s="11"/>
      <c r="J15" s="43"/>
      <c r="K15" s="43"/>
      <c r="L15" s="43"/>
      <c r="M15" s="125"/>
      <c r="N15" s="51"/>
      <c r="O15" s="51"/>
      <c r="P15" s="51"/>
      <c r="Q15" s="6"/>
      <c r="R15" s="52"/>
      <c r="S15" s="48"/>
      <c r="T15" s="48"/>
      <c r="U15" s="48"/>
    </row>
    <row r="16" spans="1:21" x14ac:dyDescent="0.3">
      <c r="A16" t="s">
        <v>8</v>
      </c>
      <c r="B16" s="11">
        <f t="shared" si="0"/>
        <v>2458.299013975653</v>
      </c>
      <c r="C16" s="11">
        <f t="shared" si="1"/>
        <v>2550.1617945157545</v>
      </c>
      <c r="D16" s="11">
        <f t="shared" si="2"/>
        <v>2640.8976301056723</v>
      </c>
      <c r="E16" s="11">
        <f t="shared" si="3"/>
        <v>2746.9716796978269</v>
      </c>
      <c r="G16" s="11"/>
      <c r="H16" s="11"/>
      <c r="I16" s="11"/>
      <c r="J16" s="43"/>
      <c r="K16" s="43"/>
      <c r="L16" s="43"/>
      <c r="M16" s="125"/>
      <c r="N16" s="51"/>
      <c r="O16" s="51"/>
      <c r="P16" s="51"/>
      <c r="Q16" s="6"/>
      <c r="R16" s="52"/>
      <c r="S16" s="48"/>
      <c r="T16" s="48"/>
      <c r="U16" s="48"/>
    </row>
    <row r="17" spans="1:21" x14ac:dyDescent="0.3">
      <c r="A17" t="s">
        <v>9</v>
      </c>
      <c r="B17" s="11">
        <f t="shared" si="0"/>
        <v>945.49025311492323</v>
      </c>
      <c r="C17" s="11">
        <f t="shared" si="1"/>
        <v>983.27591537731234</v>
      </c>
      <c r="D17" s="11">
        <f t="shared" si="2"/>
        <v>1026.4738919927088</v>
      </c>
      <c r="E17" s="11">
        <f t="shared" si="3"/>
        <v>1072.1964514103515</v>
      </c>
      <c r="G17" s="11"/>
      <c r="H17" s="11"/>
      <c r="I17" s="11"/>
      <c r="J17" s="43"/>
      <c r="K17" s="43"/>
      <c r="L17" s="43"/>
      <c r="M17" s="125"/>
      <c r="N17" s="51"/>
      <c r="O17" s="51"/>
      <c r="P17" s="51"/>
      <c r="Q17" s="6"/>
      <c r="R17" s="52"/>
      <c r="S17" s="48"/>
      <c r="T17" s="48"/>
      <c r="U17" s="48"/>
    </row>
    <row r="18" spans="1:21" x14ac:dyDescent="0.3">
      <c r="A18" t="s">
        <v>10</v>
      </c>
      <c r="B18" s="11">
        <f t="shared" si="0"/>
        <v>861.44186687146487</v>
      </c>
      <c r="C18" s="11">
        <f t="shared" si="1"/>
        <v>879.99175310825365</v>
      </c>
      <c r="D18" s="11">
        <f t="shared" si="2"/>
        <v>899.55895550837215</v>
      </c>
      <c r="E18" s="11">
        <f t="shared" si="3"/>
        <v>923.21857965965273</v>
      </c>
      <c r="G18" s="11"/>
      <c r="H18" s="11"/>
      <c r="I18" s="11"/>
      <c r="J18" s="43"/>
      <c r="K18" s="43"/>
      <c r="L18" s="43"/>
      <c r="M18" s="125"/>
      <c r="N18" s="51"/>
      <c r="O18" s="51"/>
      <c r="P18" s="51"/>
      <c r="Q18" s="6"/>
      <c r="R18" s="52"/>
      <c r="S18" s="48"/>
      <c r="T18" s="48"/>
      <c r="U18" s="48"/>
    </row>
    <row r="19" spans="1:21" x14ac:dyDescent="0.3">
      <c r="A19" t="s">
        <v>11</v>
      </c>
      <c r="B19" s="11">
        <f t="shared" si="0"/>
        <v>583.2188470851662</v>
      </c>
      <c r="C19" s="11">
        <f t="shared" si="1"/>
        <v>598.46485459305381</v>
      </c>
      <c r="D19" s="11">
        <f t="shared" si="2"/>
        <v>614.12005803776663</v>
      </c>
      <c r="E19" s="11">
        <f t="shared" si="3"/>
        <v>633.79456608049247</v>
      </c>
      <c r="G19" s="11"/>
      <c r="H19" s="11"/>
      <c r="I19" s="11"/>
      <c r="J19" s="43"/>
      <c r="K19" s="43"/>
      <c r="L19" s="43"/>
      <c r="M19" s="125"/>
      <c r="N19" s="51"/>
      <c r="O19" s="51"/>
      <c r="P19" s="51"/>
      <c r="Q19" s="6"/>
      <c r="R19" s="52"/>
      <c r="S19" s="48"/>
      <c r="T19" s="48"/>
      <c r="U19" s="48"/>
    </row>
    <row r="20" spans="1:21" x14ac:dyDescent="0.3">
      <c r="A20" t="s">
        <v>12</v>
      </c>
      <c r="B20" s="11">
        <f t="shared" si="0"/>
        <v>745.80665184518409</v>
      </c>
      <c r="C20" s="11">
        <f t="shared" si="1"/>
        <v>764.70114430462002</v>
      </c>
      <c r="D20" s="11">
        <f t="shared" si="2"/>
        <v>782.79047159280924</v>
      </c>
      <c r="E20" s="11">
        <f t="shared" si="3"/>
        <v>805.44889407654796</v>
      </c>
      <c r="G20" s="11"/>
      <c r="H20" s="11"/>
      <c r="I20" s="11"/>
      <c r="J20" s="43"/>
      <c r="K20" s="43"/>
      <c r="L20" s="43"/>
      <c r="M20" s="125"/>
      <c r="N20" s="51"/>
      <c r="O20" s="51"/>
      <c r="P20" s="51"/>
      <c r="Q20" s="6"/>
      <c r="R20" s="52"/>
      <c r="S20" s="48"/>
      <c r="T20" s="48"/>
      <c r="U20" s="48"/>
    </row>
    <row r="21" spans="1:21" x14ac:dyDescent="0.3">
      <c r="A21" t="s">
        <v>13</v>
      </c>
      <c r="B21" s="11">
        <f t="shared" si="0"/>
        <v>1265.7537073154715</v>
      </c>
      <c r="C21" s="11">
        <f t="shared" si="1"/>
        <v>1307.5391726318496</v>
      </c>
      <c r="D21" s="11">
        <f t="shared" si="2"/>
        <v>1347.5748101047598</v>
      </c>
      <c r="E21" s="11">
        <f t="shared" si="3"/>
        <v>1394.6489635721427</v>
      </c>
      <c r="G21" s="11"/>
      <c r="H21" s="11"/>
      <c r="I21" s="11"/>
      <c r="J21" s="43"/>
      <c r="K21" s="43"/>
      <c r="L21" s="43"/>
      <c r="M21" s="125"/>
      <c r="N21" s="51"/>
      <c r="O21" s="51"/>
      <c r="P21" s="51"/>
      <c r="Q21" s="6"/>
      <c r="R21" s="52"/>
      <c r="S21" s="48"/>
      <c r="T21" s="48"/>
      <c r="U21" s="48"/>
    </row>
    <row r="22" spans="1:21" x14ac:dyDescent="0.3">
      <c r="A22" t="s">
        <v>14</v>
      </c>
      <c r="B22" s="11">
        <f t="shared" si="0"/>
        <v>834.68503729648921</v>
      </c>
      <c r="C22" s="11">
        <f t="shared" si="1"/>
        <v>867.85285144364332</v>
      </c>
      <c r="D22" s="11">
        <f t="shared" si="2"/>
        <v>903.85442744787724</v>
      </c>
      <c r="E22" s="11">
        <f t="shared" si="3"/>
        <v>943.60609539777624</v>
      </c>
      <c r="G22" s="11"/>
      <c r="H22" s="11"/>
      <c r="I22" s="11"/>
      <c r="J22" s="43"/>
      <c r="K22" s="43"/>
      <c r="L22" s="43"/>
      <c r="M22" s="125"/>
      <c r="N22" s="51"/>
      <c r="O22" s="51"/>
      <c r="P22" s="51"/>
      <c r="Q22" s="6"/>
      <c r="R22" s="52"/>
      <c r="S22" s="48"/>
      <c r="T22" s="48"/>
      <c r="U22" s="48"/>
    </row>
    <row r="23" spans="1:21" x14ac:dyDescent="0.3">
      <c r="A23" t="s">
        <v>15</v>
      </c>
      <c r="B23" s="11">
        <f t="shared" si="0"/>
        <v>1246.3553580960186</v>
      </c>
      <c r="C23" s="11">
        <f t="shared" si="1"/>
        <v>1283.7666500636278</v>
      </c>
      <c r="D23" s="11">
        <f t="shared" si="2"/>
        <v>1320.3615355110765</v>
      </c>
      <c r="E23" s="11">
        <f t="shared" si="3"/>
        <v>1366.3487900548776</v>
      </c>
      <c r="G23" s="11"/>
      <c r="H23" s="11"/>
      <c r="I23" s="11"/>
      <c r="J23" s="43"/>
      <c r="K23" s="43"/>
      <c r="L23" s="43"/>
      <c r="M23" s="125"/>
      <c r="N23" s="51"/>
      <c r="O23" s="51"/>
      <c r="P23" s="51"/>
      <c r="Q23" s="6"/>
      <c r="R23" s="52"/>
      <c r="S23" s="48"/>
      <c r="T23" s="48"/>
      <c r="U23" s="48"/>
    </row>
    <row r="24" spans="1:21" x14ac:dyDescent="0.3">
      <c r="A24" t="s">
        <v>36</v>
      </c>
      <c r="B24" s="11">
        <f t="shared" si="0"/>
        <v>955.39981469082318</v>
      </c>
      <c r="C24" s="11">
        <f t="shared" si="1"/>
        <v>984.88112921920629</v>
      </c>
      <c r="D24" s="11">
        <f t="shared" si="2"/>
        <v>1011.9175388467535</v>
      </c>
      <c r="E24" s="11">
        <f t="shared" si="3"/>
        <v>1046.0997947760234</v>
      </c>
      <c r="G24" s="11"/>
      <c r="H24" s="11"/>
      <c r="I24" s="11"/>
      <c r="J24" s="43"/>
      <c r="K24" s="43"/>
      <c r="L24" s="43"/>
      <c r="M24" s="125"/>
      <c r="N24" s="51"/>
      <c r="O24" s="51"/>
      <c r="P24" s="51"/>
      <c r="Q24" s="6"/>
      <c r="R24" s="52"/>
      <c r="S24" s="48"/>
      <c r="T24" s="48"/>
      <c r="U24" s="48"/>
    </row>
    <row r="25" spans="1:21" x14ac:dyDescent="0.3">
      <c r="A25" t="s">
        <v>16</v>
      </c>
      <c r="B25" s="11">
        <f t="shared" si="0"/>
        <v>819.75845659786739</v>
      </c>
      <c r="C25" s="11">
        <f t="shared" si="1"/>
        <v>844.29801245757665</v>
      </c>
      <c r="D25" s="11">
        <f t="shared" si="2"/>
        <v>868.93217634862253</v>
      </c>
      <c r="E25" s="11">
        <f t="shared" si="3"/>
        <v>899.80825895223632</v>
      </c>
      <c r="G25" s="11"/>
      <c r="H25" s="11"/>
      <c r="I25" s="11"/>
      <c r="J25" s="43"/>
      <c r="K25" s="43"/>
      <c r="L25" s="43"/>
      <c r="M25" s="125"/>
      <c r="N25" s="51"/>
      <c r="O25" s="51"/>
      <c r="P25" s="51"/>
      <c r="Q25" s="6"/>
      <c r="R25" s="52"/>
      <c r="S25" s="48"/>
      <c r="T25" s="48"/>
      <c r="U25" s="48"/>
    </row>
    <row r="26" spans="1:21" x14ac:dyDescent="0.3">
      <c r="A26" t="s">
        <v>17</v>
      </c>
      <c r="B26" s="11">
        <f t="shared" si="0"/>
        <v>326.34997367561675</v>
      </c>
      <c r="C26" s="11">
        <f t="shared" si="1"/>
        <v>339.3219664018481</v>
      </c>
      <c r="D26" s="11">
        <f t="shared" si="2"/>
        <v>354.35734378557225</v>
      </c>
      <c r="E26" s="11">
        <f t="shared" si="3"/>
        <v>370.16338435267318</v>
      </c>
      <c r="G26" s="11"/>
      <c r="H26" s="11"/>
      <c r="I26" s="11"/>
      <c r="J26" s="43"/>
      <c r="K26" s="43"/>
      <c r="L26" s="43"/>
      <c r="M26" s="125"/>
      <c r="N26" s="51"/>
      <c r="O26" s="51"/>
      <c r="P26" s="51"/>
      <c r="Q26" s="6"/>
      <c r="R26" s="52"/>
      <c r="S26" s="48"/>
      <c r="T26" s="48"/>
      <c r="U26" s="48"/>
    </row>
    <row r="27" spans="1:21" x14ac:dyDescent="0.3">
      <c r="A27" t="s">
        <v>18</v>
      </c>
      <c r="B27" s="11">
        <f t="shared" si="0"/>
        <v>1950.0333563016554</v>
      </c>
      <c r="C27" s="11">
        <f t="shared" si="1"/>
        <v>2030.1571343891528</v>
      </c>
      <c r="D27" s="11">
        <f t="shared" si="2"/>
        <v>2102.9932900308181</v>
      </c>
      <c r="E27" s="11">
        <f t="shared" si="3"/>
        <v>2180.3430293882643</v>
      </c>
      <c r="G27" s="11"/>
      <c r="H27" s="11"/>
      <c r="I27" s="11"/>
      <c r="J27" s="43"/>
      <c r="K27" s="43"/>
      <c r="L27" s="43"/>
      <c r="M27" s="125"/>
      <c r="N27" s="51"/>
      <c r="O27" s="51"/>
      <c r="P27" s="51"/>
      <c r="Q27" s="6"/>
      <c r="R27" s="52"/>
      <c r="S27" s="48"/>
      <c r="T27" s="48"/>
      <c r="U27" s="48"/>
    </row>
    <row r="28" spans="1:21" x14ac:dyDescent="0.3">
      <c r="A28" t="s">
        <v>19</v>
      </c>
      <c r="B28" s="11">
        <f t="shared" si="0"/>
        <v>395.61190861413809</v>
      </c>
      <c r="C28" s="11">
        <f t="shared" si="1"/>
        <v>406.28942630862872</v>
      </c>
      <c r="D28" s="11">
        <f t="shared" si="2"/>
        <v>417.38265196677304</v>
      </c>
      <c r="E28" s="11">
        <f t="shared" si="3"/>
        <v>429.06906127000917</v>
      </c>
      <c r="G28" s="11"/>
      <c r="H28" s="11"/>
      <c r="I28" s="11"/>
      <c r="J28" s="43"/>
      <c r="K28" s="43"/>
      <c r="L28" s="43"/>
      <c r="M28" s="125"/>
      <c r="N28" s="51"/>
      <c r="O28" s="51"/>
      <c r="P28" s="51"/>
      <c r="Q28" s="6"/>
      <c r="R28" s="52"/>
      <c r="S28" s="48"/>
      <c r="T28" s="48"/>
      <c r="U28" s="48"/>
    </row>
    <row r="29" spans="1:21" x14ac:dyDescent="0.3">
      <c r="A29" t="s">
        <v>20</v>
      </c>
      <c r="B29" s="11">
        <f t="shared" si="0"/>
        <v>992.71744266035705</v>
      </c>
      <c r="C29" s="11">
        <f t="shared" si="1"/>
        <v>1031.4182627029379</v>
      </c>
      <c r="D29" s="11">
        <f t="shared" si="2"/>
        <v>1074.1422146628904</v>
      </c>
      <c r="E29" s="11">
        <f t="shared" si="3"/>
        <v>1120.4524633985936</v>
      </c>
      <c r="G29" s="11"/>
      <c r="H29" s="11"/>
      <c r="I29" s="11"/>
      <c r="J29" s="43"/>
      <c r="K29" s="43"/>
      <c r="L29" s="43"/>
      <c r="M29" s="125"/>
      <c r="N29" s="51"/>
      <c r="O29" s="51"/>
      <c r="P29" s="51"/>
      <c r="Q29" s="6"/>
      <c r="R29" s="52"/>
      <c r="S29" s="48"/>
      <c r="T29" s="48"/>
      <c r="U29" s="48"/>
    </row>
    <row r="30" spans="1:21" x14ac:dyDescent="0.3">
      <c r="A30" s="4" t="s">
        <v>21</v>
      </c>
      <c r="B30" s="18">
        <f t="shared" si="0"/>
        <v>25852.916544142634</v>
      </c>
      <c r="C30" s="18">
        <f>SUM(C8:C29)</f>
        <v>26781.996070104775</v>
      </c>
      <c r="D30" s="18">
        <f t="shared" ref="D30:E30" si="4">SUM(D8:D29)</f>
        <v>27747.171527173665</v>
      </c>
      <c r="E30" s="18">
        <f t="shared" si="4"/>
        <v>28829.884864953739</v>
      </c>
      <c r="G30" s="11"/>
      <c r="H30" s="11"/>
      <c r="I30" s="11"/>
      <c r="J30" s="43"/>
      <c r="K30" s="43"/>
      <c r="L30" s="43"/>
      <c r="M30" s="125"/>
      <c r="N30" s="51"/>
      <c r="O30" s="51"/>
      <c r="P30" s="51"/>
      <c r="Q30" s="6"/>
      <c r="R30" s="52"/>
      <c r="S30" s="48"/>
      <c r="T30" s="48"/>
      <c r="U30" s="48"/>
    </row>
    <row r="31" spans="1:21" ht="13.5" customHeight="1" x14ac:dyDescent="0.3">
      <c r="A31" s="9"/>
    </row>
    <row r="32" spans="1:21" x14ac:dyDescent="0.3">
      <c r="A32" s="99" t="s">
        <v>50</v>
      </c>
      <c r="B32" s="100"/>
      <c r="C32" s="100"/>
      <c r="D32" s="100"/>
      <c r="E32" s="100"/>
      <c r="G32" s="26"/>
      <c r="J32" s="28"/>
      <c r="K32" s="28"/>
    </row>
    <row r="33" spans="1:25" x14ac:dyDescent="0.3">
      <c r="A33" s="128" t="s">
        <v>43</v>
      </c>
      <c r="B33" s="151" t="s">
        <v>46</v>
      </c>
      <c r="C33" s="152" t="s">
        <v>23</v>
      </c>
      <c r="D33" s="152" t="s">
        <v>24</v>
      </c>
      <c r="E33" s="153" t="s">
        <v>25</v>
      </c>
      <c r="G33" s="3"/>
      <c r="H33" s="3"/>
      <c r="I33" s="3"/>
      <c r="J33" s="29"/>
      <c r="K33" s="29"/>
      <c r="L33" s="4"/>
      <c r="M33" s="4"/>
    </row>
    <row r="34" spans="1:25" x14ac:dyDescent="0.3">
      <c r="A34" s="154" t="s">
        <v>47</v>
      </c>
      <c r="B34" s="140"/>
      <c r="C34" s="164">
        <v>26781.996070104775</v>
      </c>
      <c r="D34" s="164">
        <v>27747.171527173654</v>
      </c>
      <c r="E34" s="165">
        <v>28829.884864953747</v>
      </c>
      <c r="G34" s="12"/>
      <c r="H34" s="12"/>
      <c r="I34" s="12"/>
      <c r="J34" s="28"/>
      <c r="K34" s="28"/>
    </row>
    <row r="35" spans="1:25" x14ac:dyDescent="0.3">
      <c r="A35" s="105" t="s">
        <v>27</v>
      </c>
      <c r="B35" s="155"/>
      <c r="C35" s="156">
        <f>C34/'Rahoitus ilman jk-tarkistusta'!C61</f>
        <v>0.99862754955670063</v>
      </c>
      <c r="D35" s="156">
        <f>D34/'Rahoitus ilman jk-tarkistusta'!D61</f>
        <v>0.99528723748721604</v>
      </c>
      <c r="E35" s="157">
        <f>E34/'Rahoitus ilman jk-tarkistusta'!E61</f>
        <v>0.99538495956513062</v>
      </c>
      <c r="G35" s="12"/>
      <c r="H35" s="12"/>
      <c r="I35" s="12"/>
      <c r="J35" s="28"/>
      <c r="K35" s="28"/>
    </row>
    <row r="36" spans="1:25" x14ac:dyDescent="0.3">
      <c r="A36" s="9"/>
      <c r="C36" s="12"/>
      <c r="J36" s="3"/>
      <c r="K36" s="3"/>
      <c r="L36" s="6"/>
      <c r="M36" s="6"/>
      <c r="N36" s="6"/>
      <c r="O36" s="6"/>
      <c r="P36" s="6"/>
      <c r="Q36" s="6"/>
      <c r="R36" s="6"/>
    </row>
    <row r="37" spans="1:25" s="9" customFormat="1" x14ac:dyDescent="0.3">
      <c r="A37" s="75" t="s">
        <v>45</v>
      </c>
      <c r="B37" s="75"/>
      <c r="C37" s="75"/>
      <c r="D37" s="75"/>
      <c r="E37" s="75"/>
      <c r="F37" s="30"/>
      <c r="G37" s="93"/>
      <c r="H37" s="93"/>
      <c r="I37" s="93"/>
      <c r="Q37" s="5"/>
      <c r="R37" s="5"/>
      <c r="S37" s="5"/>
      <c r="T37" s="5"/>
      <c r="U37" s="5"/>
      <c r="V37" s="5"/>
      <c r="W37" s="5"/>
      <c r="X37" s="5"/>
      <c r="Y37" s="5"/>
    </row>
    <row r="38" spans="1:25" s="9" customFormat="1" x14ac:dyDescent="0.3">
      <c r="A38" s="9" t="s">
        <v>0</v>
      </c>
      <c r="B38" s="96" t="s">
        <v>22</v>
      </c>
      <c r="C38" s="96" t="s">
        <v>23</v>
      </c>
      <c r="D38" s="96" t="s">
        <v>24</v>
      </c>
      <c r="E38" s="96" t="s">
        <v>25</v>
      </c>
      <c r="F38" s="17"/>
      <c r="G38" s="17"/>
      <c r="H38" s="17"/>
      <c r="Q38" s="5"/>
      <c r="R38" s="5"/>
      <c r="S38" s="5"/>
      <c r="T38" s="5"/>
      <c r="U38" s="5"/>
      <c r="V38" s="5"/>
      <c r="W38" s="5"/>
      <c r="X38" s="5"/>
      <c r="Y38" s="5"/>
    </row>
    <row r="39" spans="1:25" s="9" customFormat="1" x14ac:dyDescent="0.3">
      <c r="A39" s="9" t="s">
        <v>1</v>
      </c>
      <c r="B39" s="21">
        <f t="shared" ref="B39:E54" si="5">B103+B130+B157</f>
        <v>2946.7698971895643</v>
      </c>
      <c r="C39" s="21">
        <f t="shared" si="5"/>
        <v>3053.7683994668373</v>
      </c>
      <c r="D39" s="21">
        <f t="shared" si="5"/>
        <v>3189.2135418203011</v>
      </c>
      <c r="E39" s="21">
        <f t="shared" si="5"/>
        <v>3315.7926360006932</v>
      </c>
      <c r="F39" s="79"/>
      <c r="H39" s="79"/>
      <c r="I39" s="21"/>
      <c r="J39" s="28"/>
      <c r="K39" s="28"/>
      <c r="L39" s="28"/>
      <c r="M39" s="28"/>
      <c r="N39" s="28"/>
      <c r="O39" s="28"/>
      <c r="Q39" s="5"/>
      <c r="R39" s="5"/>
      <c r="S39" s="5"/>
      <c r="T39" s="5"/>
      <c r="U39" s="5"/>
      <c r="V39" s="5"/>
      <c r="W39" s="5"/>
      <c r="X39" s="5"/>
      <c r="Y39" s="5"/>
    </row>
    <row r="40" spans="1:25" s="9" customFormat="1" x14ac:dyDescent="0.3">
      <c r="A40" s="9" t="s">
        <v>37</v>
      </c>
      <c r="B40" s="21">
        <f t="shared" si="5"/>
        <v>1208.455758417635</v>
      </c>
      <c r="C40" s="21">
        <f t="shared" si="5"/>
        <v>1259.6742449154135</v>
      </c>
      <c r="D40" s="21">
        <f t="shared" si="5"/>
        <v>1315.0424783727651</v>
      </c>
      <c r="E40" s="21">
        <f t="shared" si="5"/>
        <v>1371.4903207197444</v>
      </c>
      <c r="F40" s="79"/>
      <c r="H40" s="79"/>
      <c r="I40" s="21"/>
      <c r="J40" s="28"/>
      <c r="K40" s="28"/>
      <c r="L40" s="28"/>
      <c r="M40" s="28"/>
      <c r="N40" s="28"/>
      <c r="O40" s="28"/>
      <c r="Q40" s="5"/>
      <c r="R40" s="5"/>
      <c r="S40" s="5"/>
      <c r="T40" s="5"/>
      <c r="U40" s="5"/>
      <c r="V40" s="5"/>
      <c r="W40" s="5"/>
      <c r="X40" s="5"/>
      <c r="Y40" s="5"/>
    </row>
    <row r="41" spans="1:25" s="9" customFormat="1" x14ac:dyDescent="0.3">
      <c r="A41" s="9" t="s">
        <v>2</v>
      </c>
      <c r="B41" s="21">
        <f t="shared" si="5"/>
        <v>1932.9157169190764</v>
      </c>
      <c r="C41" s="21">
        <f t="shared" si="5"/>
        <v>2015.8915451485818</v>
      </c>
      <c r="D41" s="21">
        <f t="shared" si="5"/>
        <v>2103.357050951282</v>
      </c>
      <c r="E41" s="21">
        <f t="shared" si="5"/>
        <v>2192.6014738741992</v>
      </c>
      <c r="F41" s="79"/>
      <c r="H41" s="79"/>
      <c r="I41" s="21"/>
      <c r="J41" s="28"/>
      <c r="K41" s="28"/>
      <c r="L41" s="28"/>
      <c r="M41" s="28"/>
      <c r="N41" s="28"/>
      <c r="O41" s="28"/>
      <c r="Q41" s="5"/>
      <c r="R41" s="5"/>
      <c r="S41" s="5"/>
      <c r="T41" s="5"/>
      <c r="U41" s="5"/>
      <c r="V41" s="5"/>
      <c r="W41" s="5"/>
      <c r="X41" s="5"/>
      <c r="Y41" s="5"/>
    </row>
    <row r="42" spans="1:25" s="9" customFormat="1" x14ac:dyDescent="0.3">
      <c r="A42" s="9" t="s">
        <v>3</v>
      </c>
      <c r="B42" s="21">
        <f t="shared" si="5"/>
        <v>414.39231989667314</v>
      </c>
      <c r="C42" s="21">
        <f t="shared" si="5"/>
        <v>433.92918187614976</v>
      </c>
      <c r="D42" s="21">
        <f t="shared" si="5"/>
        <v>457.43809859492887</v>
      </c>
      <c r="E42" s="21">
        <f t="shared" si="5"/>
        <v>480.92507971097558</v>
      </c>
      <c r="F42" s="79"/>
      <c r="H42" s="79"/>
      <c r="I42" s="21"/>
      <c r="J42" s="28"/>
      <c r="K42" s="28"/>
      <c r="L42" s="28"/>
      <c r="M42" s="28"/>
      <c r="N42" s="28"/>
      <c r="O42" s="28"/>
      <c r="Q42" s="5"/>
      <c r="R42" s="5"/>
      <c r="S42" s="5"/>
      <c r="T42" s="5"/>
      <c r="U42" s="5"/>
      <c r="V42" s="5"/>
      <c r="W42" s="5"/>
      <c r="X42" s="5"/>
      <c r="Y42" s="5"/>
    </row>
    <row r="43" spans="1:25" s="9" customFormat="1" x14ac:dyDescent="0.3">
      <c r="A43" s="9" t="s">
        <v>4</v>
      </c>
      <c r="B43" s="21">
        <f t="shared" si="5"/>
        <v>838.27717203580494</v>
      </c>
      <c r="C43" s="21">
        <f t="shared" si="5"/>
        <v>870.34435233421254</v>
      </c>
      <c r="D43" s="21">
        <f t="shared" si="5"/>
        <v>904.02124744015816</v>
      </c>
      <c r="E43" s="21">
        <f t="shared" si="5"/>
        <v>940.61842469539488</v>
      </c>
      <c r="F43" s="79"/>
      <c r="H43" s="79"/>
      <c r="I43" s="21"/>
      <c r="J43" s="28"/>
      <c r="K43" s="28"/>
      <c r="L43" s="28"/>
      <c r="M43" s="28"/>
      <c r="N43" s="28"/>
      <c r="O43" s="28"/>
      <c r="Q43" s="5"/>
      <c r="R43" s="5"/>
      <c r="S43" s="5"/>
      <c r="T43" s="5"/>
      <c r="U43" s="5"/>
      <c r="V43" s="5"/>
      <c r="W43" s="5"/>
      <c r="X43" s="5"/>
      <c r="Y43" s="5"/>
    </row>
    <row r="44" spans="1:25" s="9" customFormat="1" x14ac:dyDescent="0.3">
      <c r="A44" s="9" t="s">
        <v>5</v>
      </c>
      <c r="B44" s="21">
        <f t="shared" si="5"/>
        <v>2309.7828999843191</v>
      </c>
      <c r="C44" s="21">
        <f t="shared" si="5"/>
        <v>2411.919129719101</v>
      </c>
      <c r="D44" s="21">
        <f t="shared" si="5"/>
        <v>2533.2658744026685</v>
      </c>
      <c r="E44" s="21">
        <f t="shared" si="5"/>
        <v>2655.4637403434917</v>
      </c>
      <c r="F44" s="79"/>
      <c r="H44" s="79"/>
      <c r="I44" s="21"/>
      <c r="J44" s="28"/>
      <c r="K44" s="28"/>
      <c r="L44" s="28"/>
      <c r="M44" s="28"/>
      <c r="N44" s="28"/>
      <c r="O44" s="28"/>
      <c r="Q44" s="5"/>
      <c r="R44" s="5"/>
      <c r="S44" s="5"/>
      <c r="T44" s="5"/>
      <c r="U44" s="5"/>
      <c r="V44" s="5"/>
      <c r="W44" s="5"/>
      <c r="X44" s="5"/>
      <c r="Y44" s="5"/>
    </row>
    <row r="45" spans="1:25" s="9" customFormat="1" x14ac:dyDescent="0.3">
      <c r="A45" s="9" t="s">
        <v>6</v>
      </c>
      <c r="B45" s="21">
        <f t="shared" si="5"/>
        <v>1033.7807708537869</v>
      </c>
      <c r="C45" s="21">
        <f t="shared" si="5"/>
        <v>1061.4398382863371</v>
      </c>
      <c r="D45" s="21">
        <f t="shared" si="5"/>
        <v>1090.4426517530314</v>
      </c>
      <c r="E45" s="21">
        <f t="shared" si="5"/>
        <v>1123.3520192152123</v>
      </c>
      <c r="F45" s="79"/>
      <c r="H45" s="79"/>
      <c r="I45" s="21"/>
      <c r="J45" s="28"/>
      <c r="K45" s="28"/>
      <c r="L45" s="28"/>
      <c r="M45" s="28"/>
      <c r="N45" s="28"/>
      <c r="O45" s="28"/>
      <c r="Q45" s="5"/>
      <c r="R45" s="5"/>
      <c r="S45" s="5"/>
      <c r="T45" s="5"/>
      <c r="U45" s="5"/>
      <c r="V45" s="5"/>
      <c r="W45" s="5"/>
      <c r="X45" s="5"/>
      <c r="Y45" s="5"/>
    </row>
    <row r="46" spans="1:25" s="9" customFormat="1" x14ac:dyDescent="0.3">
      <c r="A46" s="9" t="s">
        <v>7</v>
      </c>
      <c r="B46" s="21">
        <f t="shared" si="5"/>
        <v>787.62032070494422</v>
      </c>
      <c r="C46" s="21">
        <f t="shared" si="5"/>
        <v>819.27748995475247</v>
      </c>
      <c r="D46" s="21">
        <f t="shared" si="5"/>
        <v>847.66244313019558</v>
      </c>
      <c r="E46" s="21">
        <f t="shared" si="5"/>
        <v>877.2706107610195</v>
      </c>
      <c r="F46" s="79"/>
      <c r="H46" s="79"/>
      <c r="I46" s="21"/>
      <c r="J46" s="28"/>
      <c r="K46" s="28"/>
      <c r="L46" s="28"/>
      <c r="M46" s="28"/>
      <c r="N46" s="28"/>
      <c r="O46" s="28"/>
      <c r="Q46" s="5"/>
      <c r="R46" s="5"/>
      <c r="S46" s="5"/>
      <c r="T46" s="5"/>
      <c r="U46" s="5"/>
      <c r="V46" s="5"/>
      <c r="W46" s="5"/>
      <c r="X46" s="5"/>
      <c r="Y46" s="5"/>
    </row>
    <row r="47" spans="1:25" s="9" customFormat="1" x14ac:dyDescent="0.3">
      <c r="A47" s="9" t="s">
        <v>8</v>
      </c>
      <c r="B47" s="21">
        <f t="shared" si="5"/>
        <v>2458.299013975653</v>
      </c>
      <c r="C47" s="21">
        <f t="shared" si="5"/>
        <v>2553.6665753391176</v>
      </c>
      <c r="D47" s="21">
        <f t="shared" si="5"/>
        <v>2653.4024858724197</v>
      </c>
      <c r="E47" s="21">
        <f t="shared" si="5"/>
        <v>2759.7078429816133</v>
      </c>
      <c r="F47" s="79"/>
      <c r="H47" s="79"/>
      <c r="I47" s="21"/>
      <c r="J47" s="28"/>
      <c r="K47" s="28"/>
      <c r="L47" s="28"/>
      <c r="M47" s="28"/>
      <c r="N47" s="28"/>
      <c r="O47" s="28"/>
      <c r="Q47" s="5"/>
      <c r="R47" s="5"/>
      <c r="S47" s="5"/>
      <c r="T47" s="5"/>
      <c r="U47" s="5"/>
      <c r="V47" s="5"/>
      <c r="W47" s="5"/>
      <c r="X47" s="5"/>
      <c r="Y47" s="5"/>
    </row>
    <row r="48" spans="1:25" s="9" customFormat="1" x14ac:dyDescent="0.3">
      <c r="A48" s="9" t="s">
        <v>9</v>
      </c>
      <c r="B48" s="21">
        <f t="shared" si="5"/>
        <v>945.49025311492323</v>
      </c>
      <c r="C48" s="21">
        <f t="shared" si="5"/>
        <v>984.62726750708714</v>
      </c>
      <c r="D48" s="21">
        <f t="shared" si="5"/>
        <v>1031.3343257412093</v>
      </c>
      <c r="E48" s="21">
        <f t="shared" si="5"/>
        <v>1077.1676235481584</v>
      </c>
      <c r="F48" s="79"/>
      <c r="H48" s="79"/>
      <c r="I48" s="21"/>
      <c r="J48" s="28"/>
      <c r="K48" s="28"/>
      <c r="L48" s="28"/>
      <c r="M48" s="28"/>
      <c r="N48" s="28"/>
      <c r="O48" s="28"/>
      <c r="Q48" s="5"/>
      <c r="R48" s="5"/>
      <c r="S48" s="5"/>
      <c r="T48" s="5"/>
      <c r="U48" s="5"/>
      <c r="V48" s="5"/>
      <c r="W48" s="5"/>
      <c r="X48" s="5"/>
      <c r="Y48" s="5"/>
    </row>
    <row r="49" spans="1:25" s="9" customFormat="1" x14ac:dyDescent="0.3">
      <c r="A49" s="9" t="s">
        <v>10</v>
      </c>
      <c r="B49" s="21">
        <f t="shared" si="5"/>
        <v>861.44186687146487</v>
      </c>
      <c r="C49" s="21">
        <f t="shared" si="5"/>
        <v>881.20115802822545</v>
      </c>
      <c r="D49" s="21">
        <f t="shared" si="5"/>
        <v>903.81843715737034</v>
      </c>
      <c r="E49" s="21">
        <f t="shared" si="5"/>
        <v>927.4990251640869</v>
      </c>
      <c r="F49" s="79"/>
      <c r="H49" s="79"/>
      <c r="I49" s="21"/>
      <c r="J49" s="28"/>
      <c r="K49" s="28"/>
      <c r="L49" s="28"/>
      <c r="M49" s="28"/>
      <c r="N49" s="28"/>
      <c r="O49" s="28"/>
      <c r="Q49" s="5"/>
      <c r="R49" s="5"/>
      <c r="S49" s="5"/>
      <c r="T49" s="5"/>
      <c r="U49" s="5"/>
      <c r="V49" s="5"/>
      <c r="W49" s="5"/>
      <c r="X49" s="5"/>
      <c r="Y49" s="5"/>
    </row>
    <row r="50" spans="1:25" s="9" customFormat="1" x14ac:dyDescent="0.3">
      <c r="A50" s="9" t="s">
        <v>11</v>
      </c>
      <c r="B50" s="21">
        <f t="shared" si="5"/>
        <v>583.2188470851662</v>
      </c>
      <c r="C50" s="21">
        <f t="shared" si="5"/>
        <v>599.28734677780267</v>
      </c>
      <c r="D50" s="21">
        <f t="shared" si="5"/>
        <v>617.02796429724606</v>
      </c>
      <c r="E50" s="21">
        <f t="shared" si="5"/>
        <v>636.73311515314458</v>
      </c>
      <c r="F50" s="79"/>
      <c r="H50" s="79"/>
      <c r="I50" s="21"/>
      <c r="J50" s="28"/>
      <c r="K50" s="28"/>
      <c r="L50" s="28"/>
      <c r="M50" s="28"/>
      <c r="N50" s="28"/>
      <c r="O50" s="28"/>
      <c r="Q50" s="5"/>
      <c r="R50" s="5"/>
      <c r="S50" s="5"/>
      <c r="T50" s="5"/>
      <c r="U50" s="5"/>
      <c r="V50" s="5"/>
      <c r="W50" s="5"/>
      <c r="X50" s="5"/>
      <c r="Y50" s="5"/>
    </row>
    <row r="51" spans="1:25" s="9" customFormat="1" x14ac:dyDescent="0.3">
      <c r="A51" s="9" t="s">
        <v>12</v>
      </c>
      <c r="B51" s="21">
        <f t="shared" si="5"/>
        <v>745.80665184518409</v>
      </c>
      <c r="C51" s="21">
        <f t="shared" si="5"/>
        <v>765.75210111525303</v>
      </c>
      <c r="D51" s="21">
        <f t="shared" si="5"/>
        <v>786.49704538471372</v>
      </c>
      <c r="E51" s="21">
        <f t="shared" si="5"/>
        <v>809.18330776108678</v>
      </c>
      <c r="F51" s="79"/>
      <c r="H51" s="79"/>
      <c r="I51" s="21"/>
      <c r="J51" s="28"/>
      <c r="K51" s="28"/>
      <c r="L51" s="28"/>
      <c r="M51" s="28"/>
      <c r="N51" s="28"/>
      <c r="O51" s="28"/>
      <c r="Q51" s="5"/>
      <c r="R51" s="5"/>
      <c r="S51" s="5"/>
      <c r="T51" s="5"/>
      <c r="U51" s="5"/>
      <c r="V51" s="5"/>
      <c r="W51" s="5"/>
      <c r="X51" s="5"/>
      <c r="Y51" s="5"/>
    </row>
    <row r="52" spans="1:25" s="9" customFormat="1" x14ac:dyDescent="0.3">
      <c r="A52" s="9" t="s">
        <v>13</v>
      </c>
      <c r="B52" s="21">
        <f t="shared" si="5"/>
        <v>1265.7537073154715</v>
      </c>
      <c r="C52" s="21">
        <f t="shared" si="5"/>
        <v>1309.3361716410463</v>
      </c>
      <c r="D52" s="21">
        <f t="shared" si="5"/>
        <v>1353.9556816853774</v>
      </c>
      <c r="E52" s="21">
        <f t="shared" si="5"/>
        <v>1401.1151667204665</v>
      </c>
      <c r="F52" s="79"/>
      <c r="H52" s="79"/>
      <c r="I52" s="21"/>
      <c r="J52" s="28"/>
      <c r="K52" s="28"/>
      <c r="L52" s="28"/>
      <c r="M52" s="28"/>
      <c r="N52" s="28"/>
      <c r="O52" s="28"/>
      <c r="Q52" s="5"/>
      <c r="R52" s="5"/>
      <c r="S52" s="5"/>
      <c r="T52" s="5"/>
      <c r="U52" s="5"/>
      <c r="V52" s="5"/>
      <c r="W52" s="5"/>
      <c r="X52" s="5"/>
      <c r="Y52" s="5"/>
    </row>
    <row r="53" spans="1:25" s="9" customFormat="1" x14ac:dyDescent="0.3">
      <c r="A53" s="9" t="s">
        <v>14</v>
      </c>
      <c r="B53" s="21">
        <f t="shared" si="5"/>
        <v>834.68503729648921</v>
      </c>
      <c r="C53" s="21">
        <f t="shared" si="5"/>
        <v>869.04557342613941</v>
      </c>
      <c r="D53" s="21">
        <f t="shared" si="5"/>
        <v>908.13424849073965</v>
      </c>
      <c r="E53" s="21">
        <f t="shared" si="5"/>
        <v>947.98106635047429</v>
      </c>
      <c r="F53" s="79"/>
      <c r="H53" s="79"/>
      <c r="I53" s="21"/>
      <c r="J53" s="28"/>
      <c r="K53" s="28"/>
      <c r="L53" s="28"/>
      <c r="M53" s="28"/>
      <c r="N53" s="28"/>
      <c r="O53" s="28"/>
    </row>
    <row r="54" spans="1:25" s="9" customFormat="1" x14ac:dyDescent="0.3">
      <c r="A54" s="9" t="s">
        <v>15</v>
      </c>
      <c r="B54" s="21">
        <f t="shared" si="5"/>
        <v>1246.3553580960186</v>
      </c>
      <c r="C54" s="21">
        <f t="shared" si="5"/>
        <v>1285.5309776237425</v>
      </c>
      <c r="D54" s="21">
        <f t="shared" si="5"/>
        <v>1326.6135501190286</v>
      </c>
      <c r="E54" s="21">
        <f t="shared" si="5"/>
        <v>1372.6837812094486</v>
      </c>
      <c r="F54" s="79"/>
      <c r="H54" s="79"/>
      <c r="I54" s="21"/>
      <c r="J54" s="28"/>
      <c r="K54" s="28"/>
      <c r="L54" s="28"/>
      <c r="M54" s="28"/>
      <c r="N54" s="28"/>
      <c r="O54" s="28"/>
    </row>
    <row r="55" spans="1:25" s="9" customFormat="1" x14ac:dyDescent="0.3">
      <c r="A55" s="9" t="s">
        <v>36</v>
      </c>
      <c r="B55" s="21">
        <f t="shared" ref="B55:E61" si="6">B119+B146+B173</f>
        <v>955.39981469082318</v>
      </c>
      <c r="C55" s="21">
        <f t="shared" si="6"/>
        <v>986.2346874531986</v>
      </c>
      <c r="D55" s="21">
        <f t="shared" si="6"/>
        <v>1016.7090471304783</v>
      </c>
      <c r="E55" s="21">
        <f t="shared" si="6"/>
        <v>1050.9499713890084</v>
      </c>
      <c r="F55" s="79"/>
      <c r="H55" s="79"/>
      <c r="I55" s="21"/>
      <c r="J55" s="28"/>
      <c r="K55" s="28"/>
      <c r="L55" s="28"/>
      <c r="M55" s="28"/>
      <c r="N55" s="28"/>
      <c r="O55" s="28"/>
    </row>
    <row r="56" spans="1:25" s="9" customFormat="1" x14ac:dyDescent="0.3">
      <c r="A56" s="9" t="s">
        <v>16</v>
      </c>
      <c r="B56" s="21">
        <f t="shared" si="6"/>
        <v>819.75845659786739</v>
      </c>
      <c r="C56" s="21">
        <f t="shared" si="6"/>
        <v>845.45836216151633</v>
      </c>
      <c r="D56" s="21">
        <f t="shared" si="6"/>
        <v>873.04663781523027</v>
      </c>
      <c r="E56" s="21">
        <f t="shared" si="6"/>
        <v>903.98016396123728</v>
      </c>
      <c r="F56" s="79"/>
      <c r="H56" s="79"/>
      <c r="I56" s="21"/>
      <c r="J56" s="28"/>
      <c r="K56" s="28"/>
      <c r="L56" s="28"/>
      <c r="M56" s="28"/>
      <c r="N56" s="28"/>
      <c r="O56" s="28"/>
    </row>
    <row r="57" spans="1:25" s="9" customFormat="1" x14ac:dyDescent="0.3">
      <c r="A57" s="9" t="s">
        <v>17</v>
      </c>
      <c r="B57" s="21">
        <f t="shared" si="6"/>
        <v>326.34997367561675</v>
      </c>
      <c r="C57" s="21">
        <f t="shared" si="6"/>
        <v>339.78830901718669</v>
      </c>
      <c r="D57" s="21">
        <f t="shared" si="6"/>
        <v>356.03525338093544</v>
      </c>
      <c r="E57" s="21">
        <f t="shared" si="6"/>
        <v>371.87962385366183</v>
      </c>
      <c r="F57" s="79"/>
      <c r="H57" s="79"/>
      <c r="I57" s="21"/>
      <c r="J57" s="28"/>
      <c r="K57" s="28"/>
      <c r="L57" s="28"/>
      <c r="M57" s="28"/>
      <c r="N57" s="28"/>
      <c r="O57" s="28"/>
    </row>
    <row r="58" spans="1:25" s="9" customFormat="1" x14ac:dyDescent="0.3">
      <c r="A58" s="9" t="s">
        <v>18</v>
      </c>
      <c r="B58" s="21">
        <f t="shared" si="6"/>
        <v>1950.0333563016554</v>
      </c>
      <c r="C58" s="21">
        <f t="shared" si="6"/>
        <v>2032.9472537487645</v>
      </c>
      <c r="D58" s="21">
        <f t="shared" si="6"/>
        <v>2112.9511268929841</v>
      </c>
      <c r="E58" s="21">
        <f t="shared" si="6"/>
        <v>2190.4520541889892</v>
      </c>
      <c r="F58" s="79"/>
      <c r="H58" s="79"/>
      <c r="I58" s="21"/>
      <c r="J58" s="28"/>
      <c r="K58" s="28"/>
      <c r="L58" s="28"/>
      <c r="M58" s="28"/>
      <c r="N58" s="28"/>
      <c r="O58" s="28"/>
    </row>
    <row r="59" spans="1:25" s="9" customFormat="1" x14ac:dyDescent="0.3">
      <c r="A59" s="9" t="s">
        <v>19</v>
      </c>
      <c r="B59" s="21">
        <f t="shared" si="6"/>
        <v>395.61190861413809</v>
      </c>
      <c r="C59" s="21">
        <f t="shared" si="6"/>
        <v>406.84780475862505</v>
      </c>
      <c r="D59" s="21">
        <f t="shared" si="6"/>
        <v>419.35899130037234</v>
      </c>
      <c r="E59" s="21">
        <f t="shared" si="6"/>
        <v>431.0584132770735</v>
      </c>
      <c r="F59" s="79"/>
      <c r="H59" s="79"/>
      <c r="I59" s="21"/>
      <c r="J59" s="28"/>
      <c r="K59" s="28"/>
      <c r="L59" s="28"/>
      <c r="M59" s="28"/>
      <c r="N59" s="28"/>
      <c r="O59" s="28"/>
    </row>
    <row r="60" spans="1:25" s="9" customFormat="1" x14ac:dyDescent="0.3">
      <c r="A60" s="9" t="s">
        <v>20</v>
      </c>
      <c r="B60" s="21">
        <f t="shared" si="6"/>
        <v>992.71744266035705</v>
      </c>
      <c r="C60" s="21">
        <f t="shared" si="6"/>
        <v>1032.8357786251674</v>
      </c>
      <c r="D60" s="21">
        <f t="shared" si="6"/>
        <v>1079.2283616283055</v>
      </c>
      <c r="E60" s="21">
        <f t="shared" si="6"/>
        <v>1125.6473715336258</v>
      </c>
      <c r="F60" s="79"/>
      <c r="H60" s="79"/>
      <c r="I60" s="21"/>
      <c r="J60" s="28"/>
      <c r="K60" s="28"/>
      <c r="L60" s="28"/>
      <c r="M60" s="28"/>
      <c r="N60" s="28"/>
      <c r="O60" s="28"/>
    </row>
    <row r="61" spans="1:25" s="9" customFormat="1" ht="14.5" x14ac:dyDescent="0.35">
      <c r="A61" s="4" t="s">
        <v>21</v>
      </c>
      <c r="B61" s="20">
        <f t="shared" si="6"/>
        <v>25852.916544142634</v>
      </c>
      <c r="C61" s="20">
        <f t="shared" si="6"/>
        <v>26818.803548924254</v>
      </c>
      <c r="D61" s="20">
        <f t="shared" si="6"/>
        <v>27878.556543361738</v>
      </c>
      <c r="E61" s="20">
        <f t="shared" si="6"/>
        <v>28963.552832412806</v>
      </c>
      <c r="F61" s="64"/>
      <c r="I61" s="20"/>
      <c r="J61" s="28"/>
      <c r="K61" s="28"/>
      <c r="L61" s="28"/>
      <c r="M61" s="28"/>
      <c r="N61" s="28"/>
      <c r="O61" s="28"/>
    </row>
    <row r="62" spans="1:25" ht="32.5" customHeight="1" x14ac:dyDescent="0.3">
      <c r="A62" s="9"/>
    </row>
    <row r="63" spans="1:25" s="9" customFormat="1" ht="15.75" customHeight="1" x14ac:dyDescent="0.3">
      <c r="A63" s="4" t="s">
        <v>61</v>
      </c>
      <c r="D63" s="26"/>
      <c r="H63" s="33"/>
    </row>
    <row r="64" spans="1:25" s="9" customFormat="1" x14ac:dyDescent="0.3">
      <c r="A64" s="15" t="s">
        <v>0</v>
      </c>
      <c r="B64" s="94" t="s">
        <v>22</v>
      </c>
      <c r="C64" s="94" t="s">
        <v>23</v>
      </c>
      <c r="D64" s="94" t="s">
        <v>24</v>
      </c>
      <c r="E64" s="94" t="s">
        <v>25</v>
      </c>
      <c r="F64" s="94" t="s">
        <v>26</v>
      </c>
      <c r="G64" s="94" t="s">
        <v>54</v>
      </c>
      <c r="H64" s="34"/>
      <c r="I64" s="23"/>
    </row>
    <row r="65" spans="1:32" s="9" customFormat="1" x14ac:dyDescent="0.3">
      <c r="A65" s="14" t="s">
        <v>1</v>
      </c>
      <c r="B65" s="13">
        <v>1.7561304481093831E-2</v>
      </c>
      <c r="C65" s="31">
        <v>1.64639195701759E-2</v>
      </c>
      <c r="D65" s="31">
        <v>1.580779731337123E-2</v>
      </c>
      <c r="E65" s="31">
        <v>1.5366531558011154E-2</v>
      </c>
      <c r="F65" s="31">
        <v>1.5213236141605746E-2</v>
      </c>
      <c r="G65" s="31">
        <v>1.4594914915986301E-2</v>
      </c>
      <c r="H65" s="24"/>
      <c r="I65" s="113"/>
      <c r="J65" s="113"/>
      <c r="K65" s="113"/>
      <c r="L65" s="113"/>
      <c r="M65" s="113"/>
      <c r="N65" s="113"/>
      <c r="O65" s="5"/>
      <c r="P65" s="5"/>
      <c r="Q65" s="5"/>
      <c r="S65" s="5"/>
      <c r="T65" s="5"/>
      <c r="U65" s="5"/>
      <c r="V65" s="5"/>
      <c r="W65" s="5"/>
      <c r="X65" s="5"/>
      <c r="Y65" s="5"/>
      <c r="Z65" s="77"/>
      <c r="AA65" s="77"/>
      <c r="AB65" s="77"/>
      <c r="AC65" s="77"/>
      <c r="AD65" s="77"/>
      <c r="AE65" s="77"/>
      <c r="AF65" s="77"/>
    </row>
    <row r="66" spans="1:32" s="9" customFormat="1" x14ac:dyDescent="0.3">
      <c r="A66" s="14" t="s">
        <v>37</v>
      </c>
      <c r="B66" s="13">
        <v>2.2212686995183972E-2</v>
      </c>
      <c r="C66" s="13">
        <v>1.7876878159640786E-2</v>
      </c>
      <c r="D66" s="13">
        <v>1.9191555594208376E-2</v>
      </c>
      <c r="E66" s="13">
        <v>1.7779185068746983E-2</v>
      </c>
      <c r="F66" s="13">
        <v>1.7590615481593241E-2</v>
      </c>
      <c r="G66" s="13">
        <v>1.7161423360717354E-2</v>
      </c>
      <c r="H66" s="24"/>
      <c r="I66" s="113"/>
      <c r="J66" s="113"/>
      <c r="K66" s="113"/>
      <c r="L66" s="113"/>
      <c r="M66" s="113"/>
      <c r="N66" s="113"/>
      <c r="O66" s="5"/>
      <c r="P66" s="5"/>
      <c r="Q66" s="5"/>
      <c r="R66" s="5"/>
      <c r="S66" s="5"/>
      <c r="T66" s="5"/>
      <c r="U66" s="5"/>
      <c r="V66" s="5"/>
      <c r="W66" s="5"/>
      <c r="X66" s="5"/>
      <c r="Y66" s="5"/>
      <c r="Z66" s="77"/>
      <c r="AA66" s="77"/>
      <c r="AB66" s="77"/>
      <c r="AC66" s="77"/>
      <c r="AD66" s="77"/>
      <c r="AE66" s="77"/>
      <c r="AF66" s="77"/>
    </row>
    <row r="67" spans="1:32" s="9" customFormat="1" x14ac:dyDescent="0.3">
      <c r="A67" s="14" t="s">
        <v>2</v>
      </c>
      <c r="B67" s="13">
        <v>2.0098760435175445E-2</v>
      </c>
      <c r="C67" s="13">
        <v>1.8602350645838373E-2</v>
      </c>
      <c r="D67" s="13">
        <v>1.853506485302292E-2</v>
      </c>
      <c r="E67" s="13">
        <v>1.7207866452557452E-2</v>
      </c>
      <c r="F67" s="13">
        <v>1.6737092633690054E-2</v>
      </c>
      <c r="G67" s="13">
        <v>1.7429532817290205E-2</v>
      </c>
      <c r="H67" s="24"/>
      <c r="I67" s="113"/>
      <c r="J67" s="113"/>
      <c r="K67" s="113"/>
      <c r="L67" s="113"/>
      <c r="M67" s="113"/>
      <c r="N67" s="113"/>
      <c r="O67" s="5"/>
      <c r="P67" s="5"/>
      <c r="Q67" s="5"/>
      <c r="R67" s="5"/>
      <c r="S67" s="5"/>
      <c r="T67" s="5"/>
      <c r="U67" s="5"/>
      <c r="V67" s="5"/>
      <c r="W67" s="5"/>
      <c r="X67" s="5"/>
      <c r="Y67" s="5"/>
      <c r="Z67" s="27"/>
      <c r="AA67" s="27"/>
      <c r="AB67" s="27"/>
      <c r="AC67" s="27"/>
      <c r="AD67" s="27"/>
      <c r="AE67" s="27"/>
      <c r="AF67" s="27"/>
    </row>
    <row r="68" spans="1:32" s="9" customFormat="1" x14ac:dyDescent="0.3">
      <c r="A68" s="14" t="s">
        <v>3</v>
      </c>
      <c r="B68" s="13">
        <v>1.4405902096671142E-2</v>
      </c>
      <c r="C68" s="13">
        <v>1.2818728550419101E-2</v>
      </c>
      <c r="D68" s="13">
        <v>1.3262068663379312E-2</v>
      </c>
      <c r="E68" s="13">
        <v>1.3852930639209893E-2</v>
      </c>
      <c r="F68" s="13">
        <v>1.3096277811661894E-2</v>
      </c>
      <c r="G68" s="13">
        <v>1.5247097739380822E-2</v>
      </c>
      <c r="H68" s="24"/>
      <c r="I68" s="113"/>
      <c r="J68" s="113"/>
      <c r="K68" s="113"/>
      <c r="L68" s="113"/>
      <c r="M68" s="113"/>
      <c r="N68" s="113"/>
      <c r="O68" s="5"/>
      <c r="P68" s="5"/>
      <c r="Q68" s="5"/>
      <c r="R68" s="5"/>
      <c r="S68" s="5"/>
      <c r="T68" s="5"/>
      <c r="U68" s="5"/>
      <c r="V68" s="5"/>
      <c r="W68" s="5"/>
      <c r="X68" s="5"/>
      <c r="Y68" s="5"/>
      <c r="Z68" s="77"/>
      <c r="AA68" s="77"/>
      <c r="AB68" s="77"/>
      <c r="AC68" s="77"/>
      <c r="AD68" s="77"/>
      <c r="AE68" s="77"/>
      <c r="AF68" s="77"/>
    </row>
    <row r="69" spans="1:32" s="9" customFormat="1" x14ac:dyDescent="0.3">
      <c r="A69" s="14" t="s">
        <v>4</v>
      </c>
      <c r="B69" s="13">
        <v>1.8215521798312873E-2</v>
      </c>
      <c r="C69" s="13">
        <v>1.6532089989262477E-2</v>
      </c>
      <c r="D69" s="13">
        <v>1.6189974864155188E-2</v>
      </c>
      <c r="E69" s="13">
        <v>1.5287819304167227E-2</v>
      </c>
      <c r="F69" s="13">
        <v>1.7025677822597673E-2</v>
      </c>
      <c r="G69" s="13">
        <v>1.4843138580497017E-2</v>
      </c>
      <c r="H69" s="24"/>
      <c r="I69" s="113"/>
      <c r="J69" s="113"/>
      <c r="K69" s="113"/>
      <c r="L69" s="113"/>
      <c r="M69" s="113"/>
      <c r="N69" s="113"/>
      <c r="O69" s="5"/>
      <c r="P69" s="5"/>
      <c r="Q69" s="5"/>
      <c r="R69" s="5"/>
      <c r="S69" s="5"/>
      <c r="T69" s="5"/>
      <c r="U69" s="5"/>
      <c r="V69" s="5"/>
      <c r="W69" s="5"/>
      <c r="X69" s="5"/>
      <c r="Y69" s="5"/>
      <c r="Z69" s="77"/>
      <c r="AA69" s="77"/>
      <c r="AB69" s="77"/>
      <c r="AC69" s="77"/>
      <c r="AD69" s="77"/>
      <c r="AE69" s="77"/>
      <c r="AF69" s="77"/>
    </row>
    <row r="70" spans="1:32" s="9" customFormat="1" x14ac:dyDescent="0.3">
      <c r="A70" s="14" t="s">
        <v>5</v>
      </c>
      <c r="B70" s="13">
        <v>1.3107245629732533E-2</v>
      </c>
      <c r="C70" s="13">
        <v>1.0882457020286118E-2</v>
      </c>
      <c r="D70" s="13">
        <v>1.102805477018487E-2</v>
      </c>
      <c r="E70" s="13">
        <v>1.1968212796021893E-2</v>
      </c>
      <c r="F70" s="13">
        <v>1.1566252952513567E-2</v>
      </c>
      <c r="G70" s="13">
        <v>1.1295037498645799E-2</v>
      </c>
      <c r="H70" s="24"/>
      <c r="I70" s="113"/>
      <c r="J70" s="113"/>
      <c r="K70" s="113"/>
      <c r="L70" s="113"/>
      <c r="M70" s="113"/>
      <c r="N70" s="113"/>
      <c r="O70" s="5"/>
      <c r="P70" s="5"/>
      <c r="Q70" s="5"/>
      <c r="R70" s="5"/>
      <c r="S70" s="5"/>
      <c r="T70" s="5"/>
      <c r="U70" s="5"/>
      <c r="V70" s="5"/>
      <c r="W70" s="5"/>
      <c r="X70" s="5"/>
      <c r="Y70" s="5"/>
      <c r="Z70" s="77"/>
      <c r="AA70" s="77"/>
      <c r="AB70" s="77"/>
      <c r="AC70" s="77"/>
      <c r="AD70" s="77"/>
      <c r="AE70" s="77"/>
      <c r="AF70" s="77"/>
    </row>
    <row r="71" spans="1:32" s="9" customFormat="1" x14ac:dyDescent="0.3">
      <c r="A71" s="14" t="s">
        <v>6</v>
      </c>
      <c r="B71" s="13">
        <v>3.2371683872793877E-3</v>
      </c>
      <c r="C71" s="13">
        <v>1.7866566805952999E-3</v>
      </c>
      <c r="D71" s="13">
        <v>1.7186260798043307E-3</v>
      </c>
      <c r="E71" s="13">
        <v>2.5460198974915915E-3</v>
      </c>
      <c r="F71" s="13">
        <v>2.6425271002019635E-3</v>
      </c>
      <c r="G71" s="13">
        <v>2.6252998253106785E-3</v>
      </c>
      <c r="H71" s="24"/>
      <c r="I71" s="113"/>
      <c r="J71" s="113"/>
      <c r="K71" s="113"/>
      <c r="L71" s="113"/>
      <c r="M71" s="113"/>
      <c r="N71" s="113"/>
      <c r="O71" s="5"/>
      <c r="P71" s="5"/>
      <c r="Q71" s="5"/>
      <c r="R71" s="5"/>
      <c r="S71" s="5"/>
      <c r="T71" s="5"/>
      <c r="U71" s="5"/>
      <c r="V71" s="5"/>
      <c r="W71" s="5"/>
      <c r="X71" s="5"/>
      <c r="Y71" s="5"/>
      <c r="Z71" s="77"/>
      <c r="AA71" s="77"/>
      <c r="AB71" s="77"/>
      <c r="AC71" s="77"/>
      <c r="AD71" s="77"/>
      <c r="AE71" s="77"/>
      <c r="AF71" s="77"/>
    </row>
    <row r="72" spans="1:32" s="9" customFormat="1" x14ac:dyDescent="0.3">
      <c r="A72" s="14" t="s">
        <v>7</v>
      </c>
      <c r="B72" s="13">
        <v>8.4264697762845842E-3</v>
      </c>
      <c r="C72" s="13">
        <v>6.7999350249665635E-3</v>
      </c>
      <c r="D72" s="13">
        <v>7.3216665333306619E-3</v>
      </c>
      <c r="E72" s="13">
        <v>7.8601169365648538E-3</v>
      </c>
      <c r="F72" s="13">
        <v>8.8940536023889294E-3</v>
      </c>
      <c r="G72" s="13">
        <v>7.3931712623362955E-3</v>
      </c>
      <c r="H72" s="24"/>
      <c r="I72" s="113"/>
      <c r="J72" s="113"/>
      <c r="K72" s="113"/>
      <c r="L72" s="113"/>
      <c r="M72" s="113"/>
      <c r="N72" s="113"/>
      <c r="O72" s="5"/>
      <c r="P72" s="5"/>
      <c r="Q72" s="5"/>
      <c r="R72" s="5"/>
      <c r="S72" s="5"/>
      <c r="T72" s="5"/>
      <c r="U72" s="5"/>
      <c r="V72" s="5"/>
      <c r="W72" s="5"/>
      <c r="X72" s="5"/>
      <c r="Y72" s="5"/>
      <c r="Z72" s="77"/>
      <c r="AA72" s="77"/>
      <c r="AB72" s="77"/>
      <c r="AC72" s="77"/>
      <c r="AD72" s="77"/>
      <c r="AE72" s="77"/>
      <c r="AF72" s="77"/>
    </row>
    <row r="73" spans="1:32" s="9" customFormat="1" x14ac:dyDescent="0.3">
      <c r="A73" s="14" t="s">
        <v>8</v>
      </c>
      <c r="B73" s="13">
        <v>1.5247045129874737E-2</v>
      </c>
      <c r="C73" s="13">
        <v>1.3410123468462709E-2</v>
      </c>
      <c r="D73" s="13">
        <v>1.3102876494136106E-2</v>
      </c>
      <c r="E73" s="13">
        <v>1.422527537004159E-2</v>
      </c>
      <c r="F73" s="13">
        <v>1.2311040969911424E-2</v>
      </c>
      <c r="G73" s="13">
        <v>1.2721682325273598E-2</v>
      </c>
      <c r="H73" s="24"/>
      <c r="I73" s="113"/>
      <c r="J73" s="113"/>
      <c r="K73" s="113"/>
      <c r="L73" s="113"/>
      <c r="M73" s="113"/>
      <c r="N73" s="113"/>
      <c r="O73" s="5"/>
      <c r="P73" s="5"/>
      <c r="Q73" s="5"/>
      <c r="R73" s="5"/>
      <c r="S73" s="5"/>
      <c r="T73" s="5"/>
      <c r="U73" s="5"/>
      <c r="V73" s="5"/>
      <c r="W73" s="5"/>
      <c r="X73" s="5"/>
      <c r="Y73" s="5"/>
      <c r="Z73" s="77"/>
      <c r="AA73" s="77"/>
      <c r="AB73" s="77"/>
      <c r="AC73" s="77"/>
      <c r="AD73" s="77"/>
      <c r="AE73" s="77"/>
      <c r="AF73" s="77"/>
    </row>
    <row r="74" spans="1:32" s="9" customFormat="1" x14ac:dyDescent="0.3">
      <c r="A74" s="14" t="s">
        <v>9</v>
      </c>
      <c r="B74" s="13">
        <v>7.6536241764575408E-3</v>
      </c>
      <c r="C74" s="13">
        <v>6.8749898525959363E-3</v>
      </c>
      <c r="D74" s="13">
        <v>6.6044515524996683E-3</v>
      </c>
      <c r="E74" s="13">
        <v>6.503920014215625E-3</v>
      </c>
      <c r="F74" s="13">
        <v>7.8077313378772661E-3</v>
      </c>
      <c r="G74" s="13">
        <v>7.0313508425365878E-3</v>
      </c>
      <c r="H74" s="24"/>
      <c r="I74" s="113"/>
      <c r="J74" s="113"/>
      <c r="K74" s="113"/>
      <c r="L74" s="113"/>
      <c r="M74" s="113"/>
      <c r="N74" s="113"/>
      <c r="O74" s="5"/>
      <c r="P74" s="5"/>
      <c r="Q74" s="5"/>
      <c r="R74" s="5"/>
      <c r="S74" s="5"/>
      <c r="T74" s="5"/>
      <c r="U74" s="5"/>
      <c r="V74" s="5"/>
      <c r="W74" s="5"/>
      <c r="X74" s="5"/>
      <c r="Y74" s="5"/>
      <c r="Z74" s="77"/>
      <c r="AA74" s="77"/>
      <c r="AB74" s="77"/>
      <c r="AC74" s="77"/>
      <c r="AD74" s="77"/>
      <c r="AE74" s="77"/>
      <c r="AF74" s="77"/>
    </row>
    <row r="75" spans="1:32" s="9" customFormat="1" x14ac:dyDescent="0.3">
      <c r="A75" s="14" t="s">
        <v>10</v>
      </c>
      <c r="B75" s="13">
        <v>1.627244673663153E-4</v>
      </c>
      <c r="C75" s="13">
        <v>-2.5071749501005547E-3</v>
      </c>
      <c r="D75" s="13">
        <v>2.615807963188832E-4</v>
      </c>
      <c r="E75" s="13">
        <v>-1.668110089363406E-3</v>
      </c>
      <c r="F75" s="13">
        <v>4.6840728931818454E-4</v>
      </c>
      <c r="G75" s="13">
        <v>-2.9044347738083065E-4</v>
      </c>
      <c r="H75" s="24"/>
      <c r="I75" s="113"/>
      <c r="J75" s="113"/>
      <c r="K75" s="113"/>
      <c r="L75" s="113"/>
      <c r="M75" s="113"/>
      <c r="N75" s="113"/>
      <c r="O75" s="5"/>
      <c r="P75" s="5"/>
      <c r="Q75" s="5"/>
      <c r="R75" s="5"/>
      <c r="S75" s="5"/>
      <c r="T75" s="5"/>
      <c r="U75" s="5"/>
      <c r="V75" s="5"/>
      <c r="W75" s="5"/>
      <c r="X75" s="5"/>
      <c r="Y75" s="5"/>
      <c r="Z75" s="77"/>
      <c r="AA75" s="77"/>
      <c r="AB75" s="77"/>
      <c r="AC75" s="77"/>
      <c r="AD75" s="77"/>
      <c r="AE75" s="77"/>
      <c r="AF75" s="77"/>
    </row>
    <row r="76" spans="1:32" s="9" customFormat="1" x14ac:dyDescent="0.3">
      <c r="A76" s="14" t="s">
        <v>11</v>
      </c>
      <c r="B76" s="13">
        <v>5.7787943766838268E-3</v>
      </c>
      <c r="C76" s="13">
        <v>2.2825649073048293E-3</v>
      </c>
      <c r="D76" s="13">
        <v>3.1945382284228607E-3</v>
      </c>
      <c r="E76" s="13">
        <v>4.1466389578812546E-3</v>
      </c>
      <c r="F76" s="13">
        <v>3.4442981472315726E-3</v>
      </c>
      <c r="G76" s="13">
        <v>3.9085184669840345E-3</v>
      </c>
      <c r="H76" s="24"/>
      <c r="I76" s="113"/>
      <c r="J76" s="113"/>
      <c r="K76" s="113"/>
      <c r="L76" s="113"/>
      <c r="M76" s="113"/>
      <c r="N76" s="113"/>
      <c r="O76" s="5"/>
      <c r="P76" s="5"/>
      <c r="Q76" s="5"/>
      <c r="R76" s="5"/>
      <c r="S76" s="5"/>
      <c r="T76" s="5"/>
      <c r="U76" s="5"/>
      <c r="V76" s="5"/>
      <c r="W76" s="5"/>
      <c r="X76" s="5"/>
      <c r="Y76" s="5"/>
      <c r="Z76" s="27"/>
      <c r="AA76" s="27"/>
      <c r="AB76" s="27"/>
      <c r="AC76" s="27"/>
      <c r="AD76" s="27"/>
      <c r="AE76" s="27"/>
      <c r="AF76" s="27"/>
    </row>
    <row r="77" spans="1:32" s="9" customFormat="1" x14ac:dyDescent="0.3">
      <c r="A77" s="14" t="s">
        <v>12</v>
      </c>
      <c r="B77" s="13">
        <v>4.3714299988821814E-3</v>
      </c>
      <c r="C77" s="13">
        <v>2.2967417869907969E-3</v>
      </c>
      <c r="D77" s="13">
        <v>1.951589247998653E-3</v>
      </c>
      <c r="E77" s="13">
        <v>1.7451933247329965E-3</v>
      </c>
      <c r="F77" s="13">
        <v>2.4044219165499925E-3</v>
      </c>
      <c r="G77" s="13">
        <v>1.5704439286592375E-3</v>
      </c>
      <c r="H77" s="24"/>
      <c r="I77" s="113"/>
      <c r="J77" s="113"/>
      <c r="K77" s="113"/>
      <c r="L77" s="113"/>
      <c r="M77" s="113"/>
      <c r="N77" s="113"/>
      <c r="O77" s="5"/>
      <c r="P77" s="5"/>
      <c r="Q77" s="5"/>
      <c r="R77" s="5"/>
      <c r="S77" s="5"/>
      <c r="T77" s="5"/>
      <c r="U77" s="5"/>
      <c r="V77" s="5"/>
      <c r="W77" s="5"/>
      <c r="X77" s="5"/>
      <c r="Y77" s="5"/>
      <c r="Z77" s="77"/>
      <c r="AA77" s="77"/>
      <c r="AB77" s="77"/>
      <c r="AC77" s="77"/>
      <c r="AD77" s="77"/>
      <c r="AE77" s="77"/>
      <c r="AF77" s="77"/>
    </row>
    <row r="78" spans="1:32" s="9" customFormat="1" x14ac:dyDescent="0.3">
      <c r="A78" s="14" t="s">
        <v>13</v>
      </c>
      <c r="B78" s="13">
        <v>9.0245580384868962E-3</v>
      </c>
      <c r="C78" s="13">
        <v>7.7312624132754859E-3</v>
      </c>
      <c r="D78" s="13">
        <v>6.9083036575061652E-3</v>
      </c>
      <c r="E78" s="13">
        <v>7.7163646081361836E-3</v>
      </c>
      <c r="F78" s="13">
        <v>7.9456207085550901E-3</v>
      </c>
      <c r="G78" s="13">
        <v>7.6902399405154309E-3</v>
      </c>
      <c r="H78" s="24"/>
      <c r="I78" s="113"/>
      <c r="J78" s="113"/>
      <c r="K78" s="113"/>
      <c r="L78" s="113"/>
      <c r="M78" s="113"/>
      <c r="N78" s="113"/>
      <c r="O78" s="5"/>
      <c r="P78" s="5"/>
      <c r="Q78" s="5"/>
      <c r="R78" s="5"/>
      <c r="S78" s="5"/>
      <c r="T78" s="5"/>
      <c r="U78" s="5"/>
      <c r="V78" s="5"/>
      <c r="W78" s="5"/>
      <c r="X78" s="5"/>
      <c r="Y78" s="5"/>
      <c r="Z78" s="77"/>
      <c r="AA78" s="77"/>
      <c r="AB78" s="77"/>
      <c r="AC78" s="77"/>
      <c r="AD78" s="77"/>
      <c r="AE78" s="77"/>
      <c r="AF78" s="77"/>
    </row>
    <row r="79" spans="1:32" s="9" customFormat="1" x14ac:dyDescent="0.3">
      <c r="A79" s="14" t="s">
        <v>14</v>
      </c>
      <c r="B79" s="13">
        <v>8.2920733953302239E-3</v>
      </c>
      <c r="C79" s="13">
        <v>6.2158365938715932E-3</v>
      </c>
      <c r="D79" s="13">
        <v>4.0405471650504232E-3</v>
      </c>
      <c r="E79" s="13">
        <v>5.8255410087899584E-3</v>
      </c>
      <c r="F79" s="13">
        <v>3.5822268128378187E-3</v>
      </c>
      <c r="G79" s="13">
        <v>6.2228796823320387E-3</v>
      </c>
      <c r="H79" s="24"/>
      <c r="I79" s="113"/>
      <c r="J79" s="113"/>
      <c r="K79" s="113"/>
      <c r="L79" s="113"/>
      <c r="M79" s="113"/>
      <c r="N79" s="113"/>
      <c r="O79" s="5"/>
      <c r="P79" s="5"/>
      <c r="Q79" s="5"/>
      <c r="R79" s="5"/>
      <c r="S79" s="5"/>
      <c r="T79" s="5"/>
      <c r="U79" s="5"/>
      <c r="V79" s="5"/>
      <c r="W79" s="5"/>
      <c r="X79" s="5"/>
      <c r="Y79" s="5"/>
      <c r="Z79" s="77"/>
      <c r="AA79" s="77"/>
      <c r="AB79" s="77"/>
      <c r="AC79" s="77"/>
      <c r="AD79" s="77"/>
      <c r="AE79" s="77"/>
      <c r="AF79" s="77"/>
    </row>
    <row r="80" spans="1:32" s="9" customFormat="1" x14ac:dyDescent="0.3">
      <c r="A80" s="14" t="s">
        <v>15</v>
      </c>
      <c r="B80" s="13">
        <v>8.5209887002031248E-3</v>
      </c>
      <c r="C80" s="13">
        <v>7.6112643449077755E-3</v>
      </c>
      <c r="D80" s="13">
        <v>7.4504667240891109E-3</v>
      </c>
      <c r="E80" s="13">
        <v>8.0341127873957419E-3</v>
      </c>
      <c r="F80" s="13">
        <v>6.5744511344132395E-3</v>
      </c>
      <c r="G80" s="13">
        <v>7.5286868971442544E-3</v>
      </c>
      <c r="H80" s="24"/>
      <c r="I80" s="113"/>
      <c r="J80" s="113"/>
      <c r="K80" s="113"/>
      <c r="L80" s="113"/>
      <c r="M80" s="113"/>
      <c r="N80" s="113"/>
      <c r="O80" s="5"/>
      <c r="P80" s="5"/>
      <c r="Q80" s="5"/>
      <c r="R80" s="5"/>
      <c r="S80" s="5"/>
      <c r="T80" s="5"/>
      <c r="U80" s="5"/>
      <c r="V80" s="5"/>
      <c r="W80" s="5"/>
      <c r="X80" s="5"/>
      <c r="Y80" s="5"/>
      <c r="Z80" s="27"/>
      <c r="AA80" s="27"/>
      <c r="AB80" s="27"/>
      <c r="AC80" s="27"/>
      <c r="AD80" s="27"/>
      <c r="AE80" s="27"/>
      <c r="AF80" s="27"/>
    </row>
    <row r="81" spans="1:32" s="9" customFormat="1" x14ac:dyDescent="0.3">
      <c r="A81" s="14" t="s">
        <v>36</v>
      </c>
      <c r="B81" s="13">
        <v>5.4310596622610952E-3</v>
      </c>
      <c r="C81" s="13">
        <v>5.3123052591896869E-3</v>
      </c>
      <c r="D81" s="13">
        <v>2.9757535514172151E-3</v>
      </c>
      <c r="E81" s="13">
        <v>6.306359018988017E-3</v>
      </c>
      <c r="F81" s="13">
        <v>3.6765671199687766E-3</v>
      </c>
      <c r="G81" s="13">
        <v>4.7110245608668055E-3</v>
      </c>
      <c r="H81" s="24"/>
      <c r="I81" s="113"/>
      <c r="J81" s="113"/>
      <c r="K81" s="113"/>
      <c r="L81" s="113"/>
      <c r="M81" s="113"/>
      <c r="N81" s="113"/>
      <c r="O81" s="5"/>
      <c r="P81" s="5"/>
      <c r="Q81" s="5"/>
      <c r="R81" s="5"/>
      <c r="S81" s="5"/>
      <c r="T81" s="5"/>
      <c r="U81" s="5"/>
      <c r="V81" s="5"/>
      <c r="W81" s="5"/>
      <c r="X81" s="5"/>
      <c r="Y81" s="5"/>
      <c r="Z81" s="77"/>
      <c r="AA81" s="77"/>
      <c r="AB81" s="77"/>
      <c r="AC81" s="77"/>
      <c r="AD81" s="77"/>
      <c r="AE81" s="77"/>
      <c r="AF81" s="77"/>
    </row>
    <row r="82" spans="1:32" s="9" customFormat="1" x14ac:dyDescent="0.3">
      <c r="A82" s="14" t="s">
        <v>16</v>
      </c>
      <c r="B82" s="13">
        <v>1.0132912266305638E-2</v>
      </c>
      <c r="C82" s="13">
        <v>7.6368657030441156E-3</v>
      </c>
      <c r="D82" s="13">
        <v>8.4315224198476812E-3</v>
      </c>
      <c r="E82" s="13">
        <v>9.1016456767021303E-3</v>
      </c>
      <c r="F82" s="13">
        <v>8.08253878795262E-3</v>
      </c>
      <c r="G82" s="13">
        <v>8.9084044930998196E-3</v>
      </c>
      <c r="H82" s="24"/>
      <c r="I82" s="113"/>
      <c r="J82" s="113"/>
      <c r="K82" s="113"/>
      <c r="L82" s="113"/>
      <c r="M82" s="113"/>
      <c r="N82" s="113"/>
      <c r="O82" s="5"/>
      <c r="P82" s="5"/>
      <c r="Q82" s="5"/>
      <c r="R82" s="5"/>
      <c r="S82" s="5"/>
      <c r="T82" s="5"/>
      <c r="U82" s="5"/>
      <c r="V82" s="5"/>
      <c r="W82" s="5"/>
      <c r="X82" s="5"/>
      <c r="Y82" s="5"/>
      <c r="Z82" s="77"/>
      <c r="AA82" s="77"/>
      <c r="AB82" s="77"/>
      <c r="AC82" s="77"/>
      <c r="AD82" s="77"/>
      <c r="AE82" s="77"/>
      <c r="AF82" s="77"/>
    </row>
    <row r="83" spans="1:32" s="9" customFormat="1" x14ac:dyDescent="0.3">
      <c r="A83" s="14" t="s">
        <v>17</v>
      </c>
      <c r="B83" s="13">
        <v>8.3351259347028694E-3</v>
      </c>
      <c r="C83" s="13">
        <v>6.6924068708773543E-3</v>
      </c>
      <c r="D83" s="13">
        <v>7.4338013516430657E-3</v>
      </c>
      <c r="E83" s="13">
        <v>6.8224519335235989E-3</v>
      </c>
      <c r="F83" s="13">
        <v>6.8412249079985443E-3</v>
      </c>
      <c r="G83" s="13">
        <v>6.712568507384109E-3</v>
      </c>
      <c r="H83" s="24"/>
      <c r="I83" s="113"/>
      <c r="J83" s="113"/>
      <c r="K83" s="113"/>
      <c r="L83" s="113"/>
      <c r="M83" s="113"/>
      <c r="N83" s="113"/>
      <c r="O83" s="5"/>
      <c r="P83" s="5"/>
      <c r="Q83" s="5"/>
      <c r="R83" s="5"/>
      <c r="S83" s="5"/>
      <c r="T83" s="5"/>
      <c r="U83" s="5"/>
      <c r="V83" s="5"/>
      <c r="W83" s="5"/>
      <c r="X83" s="5"/>
      <c r="Y83" s="5"/>
      <c r="Z83" s="77"/>
      <c r="AA83" s="77"/>
      <c r="AB83" s="77"/>
      <c r="AC83" s="77"/>
      <c r="AD83" s="77"/>
      <c r="AE83" s="77"/>
      <c r="AF83" s="77"/>
    </row>
    <row r="84" spans="1:32" s="9" customFormat="1" x14ac:dyDescent="0.3">
      <c r="A84" s="14" t="s">
        <v>18</v>
      </c>
      <c r="B84" s="13">
        <v>1.1389495932505378E-2</v>
      </c>
      <c r="C84" s="13">
        <v>9.7195064505093409E-3</v>
      </c>
      <c r="D84" s="13">
        <v>9.7518764219395315E-3</v>
      </c>
      <c r="E84" s="13">
        <v>1.0034467208819509E-2</v>
      </c>
      <c r="F84" s="13">
        <v>1.1202265605372297E-2</v>
      </c>
      <c r="G84" s="13">
        <v>8.6233559560389139E-3</v>
      </c>
      <c r="H84" s="24"/>
      <c r="I84" s="113"/>
      <c r="J84" s="113"/>
      <c r="K84" s="113"/>
      <c r="L84" s="113"/>
      <c r="M84" s="113"/>
      <c r="N84" s="113"/>
      <c r="O84" s="5"/>
      <c r="P84" s="5"/>
      <c r="Q84" s="5"/>
      <c r="R84" s="5"/>
      <c r="S84" s="5"/>
      <c r="T84" s="5"/>
      <c r="U84" s="5"/>
      <c r="V84" s="5"/>
      <c r="W84" s="5"/>
      <c r="X84" s="5"/>
      <c r="Y84" s="5"/>
      <c r="Z84" s="77"/>
      <c r="AA84" s="77"/>
      <c r="AB84" s="77"/>
      <c r="AC84" s="77"/>
      <c r="AD84" s="77"/>
      <c r="AE84" s="77"/>
      <c r="AF84" s="77"/>
    </row>
    <row r="85" spans="1:32" s="9" customFormat="1" x14ac:dyDescent="0.3">
      <c r="A85" s="14" t="s">
        <v>19</v>
      </c>
      <c r="B85" s="38">
        <v>1.8510790733885507E-3</v>
      </c>
      <c r="C85" s="38">
        <v>-1.8610040102919889E-3</v>
      </c>
      <c r="D85" s="38">
        <v>2.7958618490531162E-3</v>
      </c>
      <c r="E85" s="38">
        <v>-8.815956835461769E-4</v>
      </c>
      <c r="F85" s="38">
        <v>1.7762100391751634E-3</v>
      </c>
      <c r="G85" s="38">
        <v>-1.8822253887240681E-3</v>
      </c>
      <c r="H85" s="24"/>
      <c r="I85" s="113"/>
      <c r="J85" s="113"/>
      <c r="K85" s="113"/>
      <c r="L85" s="113"/>
      <c r="M85" s="113"/>
      <c r="N85" s="113"/>
      <c r="O85" s="5"/>
      <c r="P85" s="5"/>
      <c r="Q85" s="5"/>
      <c r="R85" s="5"/>
      <c r="S85" s="5"/>
      <c r="T85" s="5"/>
      <c r="U85" s="5"/>
      <c r="V85" s="5"/>
      <c r="W85" s="5"/>
      <c r="X85" s="5"/>
      <c r="Y85" s="5"/>
      <c r="Z85" s="27"/>
      <c r="AA85" s="27"/>
      <c r="AB85" s="27"/>
      <c r="AC85" s="27"/>
      <c r="AD85" s="27"/>
      <c r="AE85" s="27"/>
      <c r="AF85" s="27"/>
    </row>
    <row r="86" spans="1:32" s="9" customFormat="1" x14ac:dyDescent="0.3">
      <c r="A86" s="14" t="s">
        <v>20</v>
      </c>
      <c r="B86" s="13">
        <v>7.4112890652802133E-3</v>
      </c>
      <c r="C86" s="13">
        <v>7.0261579872201718E-3</v>
      </c>
      <c r="D86" s="13">
        <v>6.1675295459904245E-3</v>
      </c>
      <c r="E86" s="13">
        <v>6.712371003137374E-3</v>
      </c>
      <c r="F86" s="13">
        <v>6.1938838045592082E-3</v>
      </c>
      <c r="G86" s="13">
        <v>5.8367872962723499E-3</v>
      </c>
      <c r="H86" s="24"/>
      <c r="I86" s="113"/>
      <c r="J86" s="113"/>
      <c r="K86" s="113"/>
      <c r="L86" s="113"/>
      <c r="M86" s="113"/>
      <c r="N86" s="113"/>
      <c r="O86" s="5"/>
      <c r="P86" s="5"/>
      <c r="Q86" s="5"/>
      <c r="R86" s="5"/>
      <c r="S86" s="5"/>
      <c r="T86" s="5"/>
      <c r="U86" s="5"/>
      <c r="V86" s="5"/>
      <c r="W86" s="5"/>
      <c r="X86" s="5"/>
      <c r="Y86" s="5"/>
      <c r="Z86" s="77"/>
      <c r="AA86" s="77"/>
      <c r="AB86" s="77"/>
      <c r="AC86" s="77"/>
      <c r="AD86" s="77"/>
      <c r="AE86" s="77"/>
      <c r="AF86" s="77"/>
    </row>
    <row r="87" spans="1:32" s="9" customFormat="1" x14ac:dyDescent="0.3">
      <c r="A87" s="16" t="s">
        <v>76</v>
      </c>
      <c r="B87" s="17"/>
      <c r="D87" s="5"/>
      <c r="E87" s="5"/>
      <c r="F87" s="5"/>
      <c r="G87" s="5"/>
      <c r="H87" s="5"/>
      <c r="N87" s="113"/>
    </row>
    <row r="88" spans="1:32" s="9" customFormat="1" x14ac:dyDescent="0.3">
      <c r="A88" s="169" t="s">
        <v>29</v>
      </c>
      <c r="B88" s="170" t="s">
        <v>28</v>
      </c>
      <c r="D88" s="5"/>
      <c r="E88" s="5"/>
      <c r="F88" s="5"/>
      <c r="G88" s="5"/>
      <c r="H88" s="5"/>
      <c r="Q88" s="5"/>
      <c r="R88" s="5"/>
      <c r="S88" s="5"/>
      <c r="T88" s="5"/>
      <c r="U88" s="5"/>
      <c r="V88" s="5"/>
      <c r="W88" s="5"/>
      <c r="X88" s="5"/>
      <c r="Y88" s="5"/>
    </row>
    <row r="89" spans="1:32" s="9" customFormat="1" x14ac:dyDescent="0.3">
      <c r="A89" s="149" t="s">
        <v>79</v>
      </c>
      <c r="B89" s="171">
        <v>2E-3</v>
      </c>
      <c r="C89" s="5"/>
      <c r="D89" s="5"/>
      <c r="E89" s="5"/>
      <c r="F89" s="5"/>
      <c r="G89" s="5"/>
      <c r="H89" s="5"/>
      <c r="Q89" s="5"/>
      <c r="R89" s="5"/>
      <c r="S89" s="5"/>
      <c r="T89" s="5"/>
      <c r="U89" s="5"/>
      <c r="V89" s="5"/>
      <c r="W89" s="5"/>
      <c r="X89" s="5"/>
      <c r="Y89" s="5"/>
    </row>
    <row r="90" spans="1:32" s="9" customFormat="1" x14ac:dyDescent="0.3">
      <c r="A90" s="30" t="s">
        <v>75</v>
      </c>
      <c r="B90" s="35"/>
      <c r="C90" s="5"/>
      <c r="D90" s="5"/>
      <c r="E90" s="5"/>
      <c r="F90" s="5"/>
      <c r="G90" s="5"/>
      <c r="H90" s="5"/>
      <c r="Q90" s="5"/>
      <c r="R90" s="5"/>
      <c r="S90" s="5"/>
      <c r="T90" s="5"/>
      <c r="U90" s="5"/>
      <c r="V90" s="5"/>
      <c r="W90" s="5"/>
      <c r="X90" s="5"/>
      <c r="Y90" s="5"/>
    </row>
    <row r="91" spans="1:32" s="9" customFormat="1" x14ac:dyDescent="0.3">
      <c r="A91" s="147" t="s">
        <v>29</v>
      </c>
      <c r="B91" s="148" t="s">
        <v>32</v>
      </c>
      <c r="C91" s="5"/>
      <c r="D91" s="5"/>
      <c r="E91" s="5"/>
      <c r="F91" s="5"/>
      <c r="G91" s="5"/>
      <c r="H91" s="5"/>
      <c r="Q91" s="5"/>
      <c r="R91" s="5"/>
      <c r="S91" s="5"/>
      <c r="T91" s="5"/>
      <c r="U91" s="5"/>
      <c r="V91" s="5"/>
      <c r="W91" s="5"/>
      <c r="X91" s="5"/>
      <c r="Y91" s="5"/>
    </row>
    <row r="92" spans="1:32" s="9" customFormat="1" x14ac:dyDescent="0.3">
      <c r="A92" s="149" t="s">
        <v>33</v>
      </c>
      <c r="B92" s="150">
        <v>0.8</v>
      </c>
      <c r="C92" s="5"/>
      <c r="D92" s="5"/>
      <c r="E92" s="5"/>
      <c r="F92" s="5"/>
      <c r="G92" s="5"/>
      <c r="H92" s="5"/>
      <c r="Q92" s="5"/>
      <c r="R92" s="5"/>
      <c r="S92" s="5"/>
      <c r="T92" s="5"/>
      <c r="U92" s="5"/>
      <c r="V92" s="5"/>
      <c r="W92" s="5"/>
      <c r="X92" s="5"/>
      <c r="Y92" s="5"/>
    </row>
    <row r="93" spans="1:32" s="9" customFormat="1" x14ac:dyDescent="0.3">
      <c r="A93" s="17"/>
      <c r="B93" s="41"/>
      <c r="C93" s="5"/>
      <c r="D93" s="5"/>
      <c r="E93" s="5"/>
      <c r="F93" s="5"/>
      <c r="G93" s="5"/>
      <c r="H93" s="5"/>
      <c r="Q93" s="5"/>
      <c r="R93" s="5"/>
      <c r="S93" s="5"/>
      <c r="T93" s="5"/>
      <c r="U93" s="5"/>
      <c r="V93" s="5"/>
      <c r="W93" s="5"/>
      <c r="X93" s="5"/>
      <c r="Y93" s="5"/>
    </row>
    <row r="94" spans="1:32" s="9" customFormat="1" x14ac:dyDescent="0.3">
      <c r="A94" s="30" t="s">
        <v>62</v>
      </c>
      <c r="B94" s="25"/>
      <c r="H94" s="17"/>
      <c r="Q94" s="5"/>
      <c r="R94" s="5"/>
      <c r="S94" s="5"/>
      <c r="T94" s="5"/>
      <c r="U94" s="5"/>
      <c r="V94" s="5"/>
      <c r="W94" s="5"/>
      <c r="X94" s="5"/>
      <c r="Y94" s="5"/>
    </row>
    <row r="95" spans="1:32" s="9" customFormat="1" x14ac:dyDescent="0.3">
      <c r="A95" s="78" t="s">
        <v>29</v>
      </c>
      <c r="B95" s="95" t="s">
        <v>22</v>
      </c>
      <c r="C95" s="95" t="s">
        <v>23</v>
      </c>
      <c r="D95" s="95" t="s">
        <v>24</v>
      </c>
      <c r="E95" s="95" t="s">
        <v>25</v>
      </c>
      <c r="F95" s="34"/>
      <c r="G95" s="34"/>
      <c r="H95" s="34"/>
      <c r="Q95" s="5"/>
      <c r="R95" s="5"/>
      <c r="S95" s="5"/>
      <c r="T95" s="5"/>
      <c r="U95" s="5"/>
      <c r="V95" s="5"/>
      <c r="W95" s="5"/>
      <c r="X95" s="5"/>
      <c r="Y95" s="5"/>
    </row>
    <row r="96" spans="1:32" s="9" customFormat="1" x14ac:dyDescent="0.3">
      <c r="A96" s="40" t="s">
        <v>30</v>
      </c>
      <c r="B96" s="110">
        <v>3.7999999999999999E-2</v>
      </c>
      <c r="C96" s="110">
        <v>0.03</v>
      </c>
      <c r="D96" s="110">
        <v>0.03</v>
      </c>
      <c r="E96" s="110">
        <v>0.03</v>
      </c>
      <c r="F96" s="116"/>
      <c r="G96" s="63"/>
      <c r="Q96" s="5"/>
      <c r="R96" s="5"/>
      <c r="S96" s="5"/>
      <c r="T96" s="5"/>
      <c r="U96" s="5"/>
      <c r="V96" s="5"/>
      <c r="W96" s="5"/>
      <c r="X96" s="5"/>
      <c r="Y96" s="5"/>
    </row>
    <row r="97" spans="1:25" s="9" customFormat="1" x14ac:dyDescent="0.3">
      <c r="A97" s="40" t="s">
        <v>31</v>
      </c>
      <c r="B97" s="110">
        <v>1.6E-2</v>
      </c>
      <c r="C97" s="110">
        <v>1.7999999999999999E-2</v>
      </c>
      <c r="D97" s="110">
        <v>0.02</v>
      </c>
      <c r="E97" s="110">
        <v>0.02</v>
      </c>
      <c r="F97" s="63"/>
      <c r="G97" s="63"/>
      <c r="H97" s="70"/>
      <c r="Q97" s="5"/>
      <c r="R97" s="5"/>
      <c r="S97" s="5"/>
      <c r="T97" s="5"/>
      <c r="U97" s="5"/>
      <c r="V97" s="5"/>
      <c r="W97" s="5"/>
      <c r="X97" s="5"/>
      <c r="Y97" s="5"/>
    </row>
    <row r="98" spans="1:25" s="9" customFormat="1" x14ac:dyDescent="0.3">
      <c r="A98" s="40" t="s">
        <v>34</v>
      </c>
      <c r="B98" s="110">
        <v>4.7699999999999999E-2</v>
      </c>
      <c r="C98" s="110">
        <v>2.9499999999999998E-2</v>
      </c>
      <c r="D98" s="110">
        <v>2.86E-2</v>
      </c>
      <c r="E98" s="110">
        <v>0.03</v>
      </c>
      <c r="F98" s="63"/>
      <c r="G98" s="63"/>
      <c r="H98" s="70"/>
      <c r="Q98" s="5"/>
      <c r="R98" s="5"/>
      <c r="S98" s="5"/>
      <c r="T98" s="5"/>
      <c r="U98" s="5"/>
      <c r="V98" s="5"/>
      <c r="W98" s="5"/>
      <c r="X98" s="5"/>
      <c r="Y98" s="5"/>
    </row>
    <row r="99" spans="1:25" s="9" customFormat="1" x14ac:dyDescent="0.3">
      <c r="A99" s="55" t="s">
        <v>35</v>
      </c>
      <c r="B99" s="110">
        <v>3.2399999999999998E-2</v>
      </c>
      <c r="C99" s="110">
        <v>2.64E-2</v>
      </c>
      <c r="D99" s="110">
        <v>2.69E-2</v>
      </c>
      <c r="E99" s="110">
        <v>2.7E-2</v>
      </c>
      <c r="F99" s="63"/>
      <c r="G99" s="63"/>
      <c r="H99" s="70"/>
      <c r="Q99" s="5"/>
      <c r="R99" s="5"/>
      <c r="S99" s="5"/>
      <c r="T99" s="5"/>
      <c r="U99" s="5"/>
      <c r="V99" s="5"/>
      <c r="W99" s="5"/>
      <c r="X99" s="5"/>
      <c r="Y99" s="5"/>
    </row>
    <row r="100" spans="1:25" s="9" customFormat="1" x14ac:dyDescent="0.3">
      <c r="B100" s="109"/>
      <c r="C100" s="109"/>
      <c r="D100" s="109"/>
      <c r="E100" s="109"/>
      <c r="Q100" s="5"/>
      <c r="R100" s="5"/>
      <c r="S100" s="5"/>
      <c r="T100" s="5"/>
      <c r="U100" s="5"/>
      <c r="V100" s="5"/>
      <c r="W100" s="5"/>
      <c r="X100" s="5"/>
      <c r="Y100" s="5"/>
    </row>
    <row r="101" spans="1:25" s="9" customFormat="1" x14ac:dyDescent="0.3">
      <c r="A101" s="75" t="s">
        <v>40</v>
      </c>
      <c r="B101" s="80"/>
      <c r="C101" s="80"/>
      <c r="D101" s="80"/>
      <c r="E101" s="80"/>
      <c r="F101" s="33"/>
      <c r="G101" s="3"/>
      <c r="H101" s="3"/>
      <c r="I101" s="3"/>
      <c r="J101" s="3"/>
    </row>
    <row r="102" spans="1:25" s="9" customFormat="1" x14ac:dyDescent="0.3">
      <c r="A102" s="142" t="s">
        <v>0</v>
      </c>
      <c r="B102" s="143" t="s">
        <v>63</v>
      </c>
      <c r="C102" s="143" t="s">
        <v>23</v>
      </c>
      <c r="D102" s="143" t="s">
        <v>24</v>
      </c>
      <c r="E102" s="144" t="s">
        <v>25</v>
      </c>
      <c r="F102" s="34"/>
      <c r="G102" s="161"/>
      <c r="H102" s="71"/>
      <c r="I102" s="71"/>
      <c r="J102" s="71"/>
    </row>
    <row r="103" spans="1:25" s="9" customFormat="1" x14ac:dyDescent="0.3">
      <c r="A103" s="140" t="s">
        <v>1</v>
      </c>
      <c r="B103" s="129">
        <v>2794.8304976384375</v>
      </c>
      <c r="C103" s="37">
        <f t="shared" ref="C103:C124" si="7">B103*(1+(C65+$B$89)*$B$92)*(1+$C$99)</f>
        <v>2910.986709651625</v>
      </c>
      <c r="D103" s="37">
        <f t="shared" ref="D103:D124" si="8">C103*(1+(D65+$B$89)*$B$92)*(1+$D$99)</f>
        <v>3031.8784205705028</v>
      </c>
      <c r="E103" s="37">
        <f t="shared" ref="E103:E124" si="9">D103*(1+(E65+$B$89)*$B$92)*(1+$E$99)</f>
        <v>3156.99901712767</v>
      </c>
      <c r="F103" s="67"/>
      <c r="G103" s="183"/>
      <c r="H103" s="183"/>
      <c r="I103" s="183"/>
      <c r="J103" s="67"/>
      <c r="M103" s="82"/>
    </row>
    <row r="104" spans="1:25" s="9" customFormat="1" x14ac:dyDescent="0.3">
      <c r="A104" s="140" t="s">
        <v>37</v>
      </c>
      <c r="B104" s="129">
        <v>1183.4383216142935</v>
      </c>
      <c r="C104" s="37">
        <f t="shared" si="7"/>
        <v>1233.9963477804638</v>
      </c>
      <c r="D104" s="37">
        <f t="shared" si="8"/>
        <v>1288.6738458048853</v>
      </c>
      <c r="E104" s="37">
        <f t="shared" si="9"/>
        <v>1344.4097350725317</v>
      </c>
      <c r="F104" s="67"/>
      <c r="G104" s="183"/>
      <c r="H104" s="183"/>
      <c r="I104" s="183"/>
      <c r="J104" s="67"/>
      <c r="M104" s="82"/>
    </row>
    <row r="105" spans="1:25" s="9" customFormat="1" x14ac:dyDescent="0.3">
      <c r="A105" s="140" t="s">
        <v>2</v>
      </c>
      <c r="B105" s="129">
        <v>1888.4464869322962</v>
      </c>
      <c r="C105" s="37">
        <f t="shared" si="7"/>
        <v>1970.2483274901506</v>
      </c>
      <c r="D105" s="37">
        <f t="shared" si="8"/>
        <v>2056.486030737839</v>
      </c>
      <c r="E105" s="37">
        <f t="shared" si="9"/>
        <v>2144.4649361149932</v>
      </c>
      <c r="F105" s="67"/>
      <c r="G105" s="183"/>
      <c r="H105" s="183"/>
      <c r="I105" s="183"/>
      <c r="J105" s="67"/>
      <c r="M105" s="82"/>
    </row>
    <row r="106" spans="1:25" s="9" customFormat="1" x14ac:dyDescent="0.3">
      <c r="A106" s="140" t="s">
        <v>3</v>
      </c>
      <c r="B106" s="129">
        <v>423.57275684813476</v>
      </c>
      <c r="C106" s="37">
        <f t="shared" si="7"/>
        <v>439.90909161396507</v>
      </c>
      <c r="D106" s="37">
        <f t="shared" si="8"/>
        <v>457.25826800570155</v>
      </c>
      <c r="E106" s="37">
        <f t="shared" si="9"/>
        <v>475.55992401328422</v>
      </c>
      <c r="F106" s="67"/>
      <c r="G106" s="183"/>
      <c r="H106" s="183"/>
      <c r="I106" s="183"/>
      <c r="J106" s="67"/>
      <c r="M106" s="82"/>
    </row>
    <row r="107" spans="1:25" s="9" customFormat="1" x14ac:dyDescent="0.3">
      <c r="A107" s="140" t="s">
        <v>4</v>
      </c>
      <c r="B107" s="129">
        <v>805.93772624511075</v>
      </c>
      <c r="C107" s="37">
        <f t="shared" si="7"/>
        <v>839.47849279788954</v>
      </c>
      <c r="D107" s="37">
        <f t="shared" si="8"/>
        <v>874.60515079508457</v>
      </c>
      <c r="E107" s="37">
        <f t="shared" si="9"/>
        <v>910.64209485558717</v>
      </c>
      <c r="F107" s="67"/>
      <c r="G107" s="183"/>
      <c r="H107" s="183"/>
      <c r="I107" s="183"/>
      <c r="J107" s="67"/>
      <c r="M107" s="82"/>
    </row>
    <row r="108" spans="1:25" s="9" customFormat="1" x14ac:dyDescent="0.3">
      <c r="A108" s="140" t="s">
        <v>5</v>
      </c>
      <c r="B108" s="129">
        <v>2337.9087131601477</v>
      </c>
      <c r="C108" s="37">
        <f t="shared" si="7"/>
        <v>2424.3600023391155</v>
      </c>
      <c r="D108" s="37">
        <f t="shared" si="8"/>
        <v>2515.5227449506333</v>
      </c>
      <c r="E108" s="37">
        <f t="shared" si="9"/>
        <v>2612.3107115711487</v>
      </c>
      <c r="F108" s="67"/>
      <c r="G108" s="183"/>
      <c r="H108" s="183"/>
      <c r="I108" s="183"/>
      <c r="J108" s="67"/>
      <c r="M108" s="82"/>
    </row>
    <row r="109" spans="1:25" s="9" customFormat="1" x14ac:dyDescent="0.3">
      <c r="A109" s="140" t="s">
        <v>6</v>
      </c>
      <c r="B109" s="129">
        <v>989.6542535741479</v>
      </c>
      <c r="C109" s="37">
        <f t="shared" si="7"/>
        <v>1018.8582573775394</v>
      </c>
      <c r="D109" s="37">
        <f t="shared" si="8"/>
        <v>1049.3780807731409</v>
      </c>
      <c r="E109" s="37">
        <f t="shared" si="9"/>
        <v>1081.6307265246846</v>
      </c>
      <c r="F109" s="67"/>
      <c r="G109" s="183"/>
      <c r="H109" s="183"/>
      <c r="I109" s="183"/>
      <c r="J109" s="67"/>
      <c r="M109" s="82"/>
    </row>
    <row r="110" spans="1:25" s="9" customFormat="1" x14ac:dyDescent="0.3">
      <c r="A110" s="140" t="s">
        <v>7</v>
      </c>
      <c r="B110" s="129">
        <v>775.87443305002728</v>
      </c>
      <c r="C110" s="37">
        <f t="shared" si="7"/>
        <v>801.96383361516405</v>
      </c>
      <c r="D110" s="37">
        <f t="shared" si="8"/>
        <v>829.6780480429203</v>
      </c>
      <c r="E110" s="37">
        <f t="shared" si="9"/>
        <v>858.80063700638777</v>
      </c>
      <c r="F110" s="67"/>
      <c r="G110" s="183"/>
      <c r="H110" s="183"/>
      <c r="I110" s="183"/>
      <c r="J110" s="67"/>
      <c r="M110" s="82"/>
    </row>
    <row r="111" spans="1:25" s="9" customFormat="1" x14ac:dyDescent="0.3">
      <c r="A111" s="140" t="s">
        <v>8</v>
      </c>
      <c r="B111" s="129">
        <v>2407.896749380398</v>
      </c>
      <c r="C111" s="37">
        <f t="shared" si="7"/>
        <v>2501.9336909585477</v>
      </c>
      <c r="D111" s="37">
        <f t="shared" si="8"/>
        <v>2600.2779869020128</v>
      </c>
      <c r="E111" s="37">
        <f t="shared" si="9"/>
        <v>2705.1489825390054</v>
      </c>
      <c r="F111" s="67"/>
      <c r="G111" s="183"/>
      <c r="H111" s="183"/>
      <c r="I111" s="183"/>
      <c r="J111" s="67"/>
      <c r="M111" s="82"/>
    </row>
    <row r="112" spans="1:25" s="9" customFormat="1" x14ac:dyDescent="0.3">
      <c r="A112" s="140" t="s">
        <v>9</v>
      </c>
      <c r="B112" s="129">
        <v>962.35754845632937</v>
      </c>
      <c r="C112" s="37">
        <f t="shared" si="7"/>
        <v>994.77690260990823</v>
      </c>
      <c r="D112" s="37">
        <f t="shared" si="8"/>
        <v>1028.5682096693272</v>
      </c>
      <c r="E112" s="37">
        <f t="shared" si="9"/>
        <v>1063.5259729722918</v>
      </c>
      <c r="F112" s="67"/>
      <c r="G112" s="183"/>
      <c r="H112" s="183"/>
      <c r="I112" s="183"/>
      <c r="J112" s="67"/>
      <c r="M112" s="82"/>
    </row>
    <row r="113" spans="1:13" s="9" customFormat="1" x14ac:dyDescent="0.3">
      <c r="A113" s="140" t="s">
        <v>10</v>
      </c>
      <c r="B113" s="129">
        <v>805.64814858245791</v>
      </c>
      <c r="C113" s="37">
        <f t="shared" si="7"/>
        <v>826.5817463290922</v>
      </c>
      <c r="D113" s="37">
        <f t="shared" si="8"/>
        <v>850.35252951642906</v>
      </c>
      <c r="E113" s="37">
        <f t="shared" si="9"/>
        <v>873.54392257937786</v>
      </c>
      <c r="F113" s="67"/>
      <c r="G113" s="183"/>
      <c r="H113" s="183"/>
      <c r="I113" s="183"/>
      <c r="J113" s="67"/>
      <c r="M113" s="82"/>
    </row>
    <row r="114" spans="1:13" s="9" customFormat="1" x14ac:dyDescent="0.3">
      <c r="A114" s="140" t="s">
        <v>11</v>
      </c>
      <c r="B114" s="129">
        <v>567.82487637319855</v>
      </c>
      <c r="C114" s="37">
        <f t="shared" si="7"/>
        <v>584.81220911498804</v>
      </c>
      <c r="D114" s="37">
        <f t="shared" si="8"/>
        <v>603.03929512972468</v>
      </c>
      <c r="E114" s="37">
        <f t="shared" si="9"/>
        <v>622.36675191810014</v>
      </c>
      <c r="F114" s="67"/>
      <c r="G114" s="183"/>
      <c r="H114" s="183"/>
      <c r="I114" s="183"/>
      <c r="J114" s="67"/>
      <c r="M114" s="82"/>
    </row>
    <row r="115" spans="1:13" s="9" customFormat="1" x14ac:dyDescent="0.3">
      <c r="A115" s="140" t="s">
        <v>12</v>
      </c>
      <c r="B115" s="129">
        <v>698.31012390624153</v>
      </c>
      <c r="C115" s="37">
        <f t="shared" si="7"/>
        <v>719.20924748817731</v>
      </c>
      <c r="D115" s="37">
        <f t="shared" si="8"/>
        <v>740.89075212943101</v>
      </c>
      <c r="E115" s="37">
        <f t="shared" si="9"/>
        <v>763.17456094485419</v>
      </c>
      <c r="F115" s="67"/>
      <c r="G115" s="183"/>
      <c r="H115" s="183"/>
      <c r="I115" s="183"/>
      <c r="J115" s="67"/>
      <c r="M115" s="82"/>
    </row>
    <row r="116" spans="1:13" s="9" customFormat="1" x14ac:dyDescent="0.3">
      <c r="A116" s="140" t="s">
        <v>13</v>
      </c>
      <c r="B116" s="129">
        <v>1241.5228306295794</v>
      </c>
      <c r="C116" s="37">
        <f t="shared" si="7"/>
        <v>1284.2194639874738</v>
      </c>
      <c r="D116" s="37">
        <f t="shared" si="8"/>
        <v>1328.1633345959235</v>
      </c>
      <c r="E116" s="37">
        <f t="shared" si="9"/>
        <v>1374.6264262595976</v>
      </c>
      <c r="F116" s="67"/>
      <c r="G116" s="183"/>
      <c r="H116" s="183"/>
      <c r="I116" s="183"/>
      <c r="J116" s="67"/>
      <c r="M116" s="82"/>
    </row>
    <row r="117" spans="1:13" s="9" customFormat="1" x14ac:dyDescent="0.3">
      <c r="A117" s="140" t="s">
        <v>14</v>
      </c>
      <c r="B117" s="129">
        <v>874.70445578427996</v>
      </c>
      <c r="C117" s="37">
        <f t="shared" si="7"/>
        <v>903.69757389618394</v>
      </c>
      <c r="D117" s="37">
        <f t="shared" si="8"/>
        <v>932.49157486308513</v>
      </c>
      <c r="E117" s="37">
        <f t="shared" si="9"/>
        <v>963.66426885482599</v>
      </c>
      <c r="F117" s="67"/>
      <c r="G117" s="183"/>
      <c r="H117" s="183"/>
      <c r="I117" s="183"/>
      <c r="J117" s="67"/>
      <c r="M117" s="82"/>
    </row>
    <row r="118" spans="1:13" s="9" customFormat="1" x14ac:dyDescent="0.3">
      <c r="A118" s="140" t="s">
        <v>15</v>
      </c>
      <c r="B118" s="129">
        <v>1201.0949035496565</v>
      </c>
      <c r="C118" s="37">
        <f t="shared" si="7"/>
        <v>1242.2828516383597</v>
      </c>
      <c r="D118" s="37">
        <f t="shared" si="8"/>
        <v>1285.3450306356917</v>
      </c>
      <c r="E118" s="37">
        <f t="shared" si="9"/>
        <v>1330.6457656847242</v>
      </c>
      <c r="F118" s="67"/>
      <c r="G118" s="183"/>
      <c r="H118" s="183"/>
      <c r="I118" s="183"/>
      <c r="J118" s="67"/>
      <c r="M118" s="82"/>
    </row>
    <row r="119" spans="1:13" s="9" customFormat="1" x14ac:dyDescent="0.3">
      <c r="A119" s="140" t="s">
        <v>36</v>
      </c>
      <c r="B119" s="129">
        <v>934.71949447325972</v>
      </c>
      <c r="C119" s="37">
        <f t="shared" si="7"/>
        <v>965.00840678189138</v>
      </c>
      <c r="D119" s="37">
        <f t="shared" si="8"/>
        <v>994.91177950911299</v>
      </c>
      <c r="E119" s="37">
        <f t="shared" si="9"/>
        <v>1028.5641775418662</v>
      </c>
      <c r="F119" s="67"/>
      <c r="G119" s="183"/>
      <c r="H119" s="183"/>
      <c r="I119" s="183"/>
      <c r="J119" s="67"/>
      <c r="M119" s="82"/>
    </row>
    <row r="120" spans="1:13" s="9" customFormat="1" x14ac:dyDescent="0.3">
      <c r="A120" s="140" t="s">
        <v>16</v>
      </c>
      <c r="B120" s="129">
        <v>786.28536744268683</v>
      </c>
      <c r="C120" s="37">
        <f t="shared" si="7"/>
        <v>813.26519547090027</v>
      </c>
      <c r="D120" s="37">
        <f t="shared" si="8"/>
        <v>842.11147147039537</v>
      </c>
      <c r="E120" s="37">
        <f t="shared" si="9"/>
        <v>872.52947432194992</v>
      </c>
      <c r="F120" s="67"/>
      <c r="G120" s="183"/>
      <c r="H120" s="183"/>
      <c r="I120" s="183"/>
      <c r="J120" s="67"/>
      <c r="M120" s="82"/>
    </row>
    <row r="121" spans="1:13" s="9" customFormat="1" x14ac:dyDescent="0.3">
      <c r="A121" s="140" t="s">
        <v>17</v>
      </c>
      <c r="B121" s="129">
        <v>334.2802122611206</v>
      </c>
      <c r="C121" s="37">
        <f t="shared" si="7"/>
        <v>345.49113793174439</v>
      </c>
      <c r="D121" s="37">
        <f t="shared" si="8"/>
        <v>357.46242537663056</v>
      </c>
      <c r="E121" s="37">
        <f t="shared" si="9"/>
        <v>369.70498672796447</v>
      </c>
      <c r="F121" s="67"/>
      <c r="G121" s="183"/>
      <c r="H121" s="183"/>
      <c r="I121" s="183"/>
      <c r="J121" s="67"/>
      <c r="M121" s="82"/>
    </row>
    <row r="122" spans="1:13" s="9" customFormat="1" x14ac:dyDescent="0.3">
      <c r="A122" s="140" t="s">
        <v>18</v>
      </c>
      <c r="B122" s="129">
        <v>1926.0650239219549</v>
      </c>
      <c r="C122" s="37">
        <f t="shared" si="7"/>
        <v>1995.4478975957452</v>
      </c>
      <c r="D122" s="37">
        <f t="shared" si="8"/>
        <v>2068.3903012530118</v>
      </c>
      <c r="E122" s="37">
        <f t="shared" si="9"/>
        <v>2144.6880862567373</v>
      </c>
      <c r="F122" s="67"/>
      <c r="G122" s="183"/>
      <c r="H122" s="183"/>
      <c r="I122" s="183"/>
      <c r="J122" s="67"/>
      <c r="M122" s="82"/>
    </row>
    <row r="123" spans="1:13" s="9" customFormat="1" x14ac:dyDescent="0.3">
      <c r="A123" s="140" t="s">
        <v>19</v>
      </c>
      <c r="B123" s="129">
        <v>387.44840742662956</v>
      </c>
      <c r="C123" s="37">
        <f t="shared" si="7"/>
        <v>397.72126579429829</v>
      </c>
      <c r="D123" s="37">
        <f t="shared" si="8"/>
        <v>409.9869484379052</v>
      </c>
      <c r="E123" s="37">
        <f t="shared" si="9"/>
        <v>421.43332525731972</v>
      </c>
      <c r="F123" s="67"/>
      <c r="G123" s="183"/>
      <c r="H123" s="183"/>
      <c r="I123" s="183"/>
      <c r="J123" s="67"/>
      <c r="M123" s="82"/>
    </row>
    <row r="124" spans="1:13" s="9" customFormat="1" x14ac:dyDescent="0.3">
      <c r="A124" s="140" t="s">
        <v>20</v>
      </c>
      <c r="B124" s="129">
        <v>1010.5395453951998</v>
      </c>
      <c r="C124" s="37">
        <f t="shared" si="7"/>
        <v>1044.7074627010109</v>
      </c>
      <c r="D124" s="37">
        <f t="shared" si="8"/>
        <v>1079.8198599560444</v>
      </c>
      <c r="E124" s="37">
        <f t="shared" si="9"/>
        <v>1116.70443745476</v>
      </c>
      <c r="F124" s="67"/>
      <c r="G124" s="183"/>
      <c r="H124" s="183"/>
      <c r="I124" s="183"/>
      <c r="J124" s="67"/>
      <c r="M124" s="82"/>
    </row>
    <row r="125" spans="1:13" s="9" customFormat="1" x14ac:dyDescent="0.3">
      <c r="A125" s="145" t="s">
        <v>21</v>
      </c>
      <c r="B125" s="130">
        <v>25338.360876645591</v>
      </c>
      <c r="C125" s="61">
        <f t="shared" ref="C125:E125" si="10">SUM(C103:C124)</f>
        <v>26258.956114964232</v>
      </c>
      <c r="D125" s="61">
        <f t="shared" si="10"/>
        <v>27225.292089125425</v>
      </c>
      <c r="E125" s="61">
        <f t="shared" si="10"/>
        <v>28235.138921599661</v>
      </c>
      <c r="F125" s="68"/>
      <c r="G125" s="183"/>
      <c r="H125" s="183"/>
      <c r="I125" s="183"/>
      <c r="J125" s="67"/>
      <c r="M125" s="82"/>
    </row>
    <row r="126" spans="1:13" s="9" customFormat="1" ht="14.5" x14ac:dyDescent="0.35">
      <c r="A126" s="58" t="s">
        <v>87</v>
      </c>
      <c r="C126" s="59"/>
      <c r="D126" s="60"/>
      <c r="E126" s="59"/>
      <c r="F126" s="59"/>
      <c r="G126" s="59"/>
      <c r="H126" s="81"/>
      <c r="I126" s="81"/>
      <c r="K126" s="82"/>
    </row>
    <row r="127" spans="1:13" s="9" customFormat="1" x14ac:dyDescent="0.3">
      <c r="B127" s="109"/>
      <c r="C127" s="81"/>
      <c r="D127" s="36"/>
      <c r="E127" s="81"/>
      <c r="F127" s="43"/>
      <c r="G127" s="43"/>
      <c r="H127" s="81"/>
      <c r="I127" s="81"/>
      <c r="K127" s="82"/>
    </row>
    <row r="128" spans="1:13" s="9" customFormat="1" x14ac:dyDescent="0.3">
      <c r="A128" s="75" t="s">
        <v>41</v>
      </c>
      <c r="B128" s="75"/>
      <c r="C128" s="80"/>
      <c r="D128" s="8"/>
      <c r="E128" s="8"/>
      <c r="F128" s="70"/>
      <c r="G128" s="70"/>
      <c r="H128" s="56"/>
      <c r="J128" s="82"/>
    </row>
    <row r="129" spans="1:12" s="9" customFormat="1" x14ac:dyDescent="0.3">
      <c r="A129" s="45" t="s">
        <v>0</v>
      </c>
      <c r="B129" s="96" t="s">
        <v>63</v>
      </c>
      <c r="C129" s="96" t="s">
        <v>23</v>
      </c>
      <c r="D129" s="96" t="s">
        <v>24</v>
      </c>
      <c r="E129" s="96" t="s">
        <v>25</v>
      </c>
      <c r="F129" s="97"/>
      <c r="G129" s="83"/>
      <c r="H129" s="84"/>
      <c r="I129" s="85"/>
    </row>
    <row r="130" spans="1:12" s="9" customFormat="1" x14ac:dyDescent="0.3">
      <c r="A130" s="44" t="s">
        <v>1</v>
      </c>
      <c r="B130" s="131">
        <v>51.25038879113697</v>
      </c>
      <c r="C130" s="86">
        <f>B130*(1+$C$99)</f>
        <v>52.603399055222987</v>
      </c>
      <c r="D130" s="86">
        <f>C130*(1+$D$99)</f>
        <v>54.01843048980848</v>
      </c>
      <c r="E130" s="86">
        <f>D130*(1+$E$99)</f>
        <v>55.476928113033303</v>
      </c>
      <c r="F130" s="86"/>
      <c r="G130" s="183"/>
      <c r="H130" s="183"/>
      <c r="I130" s="179"/>
      <c r="J130" s="87"/>
      <c r="K130" s="88"/>
      <c r="L130" s="88"/>
    </row>
    <row r="131" spans="1:12" s="9" customFormat="1" x14ac:dyDescent="0.3">
      <c r="A131" s="44" t="s">
        <v>37</v>
      </c>
      <c r="B131" s="131">
        <v>25.017436803341532</v>
      </c>
      <c r="C131" s="86">
        <f t="shared" ref="C131:C151" si="11">B131*(1+$C$99)</f>
        <v>25.677897134949749</v>
      </c>
      <c r="D131" s="86">
        <f t="shared" ref="D131:D151" si="12">C131*(1+$D$99)</f>
        <v>26.368632567879896</v>
      </c>
      <c r="E131" s="86">
        <f t="shared" ref="E131:E151" si="13">D131*(1+$E$99)</f>
        <v>27.080585647212651</v>
      </c>
      <c r="F131" s="86"/>
      <c r="G131" s="183"/>
      <c r="H131" s="183"/>
      <c r="I131" s="179"/>
      <c r="J131" s="87"/>
      <c r="K131" s="88"/>
      <c r="L131" s="88"/>
    </row>
    <row r="132" spans="1:12" s="9" customFormat="1" x14ac:dyDescent="0.3">
      <c r="A132" s="44" t="s">
        <v>2</v>
      </c>
      <c r="B132" s="131">
        <v>44.469229986780199</v>
      </c>
      <c r="C132" s="86">
        <f t="shared" si="11"/>
        <v>45.643217658431197</v>
      </c>
      <c r="D132" s="86">
        <f t="shared" si="12"/>
        <v>46.871020213442996</v>
      </c>
      <c r="E132" s="86">
        <f t="shared" si="13"/>
        <v>48.13653775920595</v>
      </c>
      <c r="F132" s="86"/>
      <c r="G132" s="183"/>
      <c r="H132" s="183"/>
      <c r="I132" s="179"/>
      <c r="J132" s="87"/>
      <c r="K132" s="88"/>
      <c r="L132" s="88"/>
    </row>
    <row r="133" spans="1:12" s="9" customFormat="1" x14ac:dyDescent="0.3">
      <c r="A133" s="44" t="s">
        <v>3</v>
      </c>
      <c r="B133" s="131">
        <v>9.5798186987211764</v>
      </c>
      <c r="C133" s="86">
        <f t="shared" si="11"/>
        <v>9.8327259123674153</v>
      </c>
      <c r="D133" s="86">
        <f t="shared" si="12"/>
        <v>10.097226239410098</v>
      </c>
      <c r="E133" s="86">
        <f t="shared" si="13"/>
        <v>10.369851347874169</v>
      </c>
      <c r="F133" s="86"/>
      <c r="G133" s="183"/>
      <c r="H133" s="183"/>
      <c r="I133" s="179"/>
      <c r="J133" s="87"/>
      <c r="K133" s="88"/>
      <c r="L133" s="88"/>
    </row>
    <row r="134" spans="1:12" s="9" customFormat="1" x14ac:dyDescent="0.3">
      <c r="A134" s="44" t="s">
        <v>4</v>
      </c>
      <c r="B134" s="131">
        <v>19.686126728368748</v>
      </c>
      <c r="C134" s="86">
        <f t="shared" si="11"/>
        <v>20.205840473997682</v>
      </c>
      <c r="D134" s="86">
        <f t="shared" si="12"/>
        <v>20.749377582748217</v>
      </c>
      <c r="E134" s="86">
        <f t="shared" si="13"/>
        <v>21.309610777482416</v>
      </c>
      <c r="F134" s="86"/>
      <c r="G134" s="183"/>
      <c r="H134" s="183"/>
      <c r="I134" s="179"/>
      <c r="J134" s="87"/>
      <c r="K134" s="88"/>
      <c r="L134" s="88"/>
    </row>
    <row r="135" spans="1:12" s="9" customFormat="1" x14ac:dyDescent="0.3">
      <c r="A135" s="44" t="s">
        <v>5</v>
      </c>
      <c r="B135" s="131">
        <v>47.077672568715641</v>
      </c>
      <c r="C135" s="86">
        <f t="shared" si="11"/>
        <v>48.320523124529736</v>
      </c>
      <c r="D135" s="86">
        <f t="shared" si="12"/>
        <v>49.620345196579585</v>
      </c>
      <c r="E135" s="86">
        <f t="shared" si="13"/>
        <v>50.960094516887231</v>
      </c>
      <c r="F135" s="86"/>
      <c r="G135" s="183"/>
      <c r="H135" s="183"/>
      <c r="I135" s="179"/>
      <c r="J135" s="87"/>
      <c r="K135" s="88"/>
      <c r="L135" s="88"/>
    </row>
    <row r="136" spans="1:12" s="9" customFormat="1" x14ac:dyDescent="0.3">
      <c r="A136" s="44" t="s">
        <v>6</v>
      </c>
      <c r="B136" s="131">
        <v>23.076652619647707</v>
      </c>
      <c r="C136" s="86">
        <f t="shared" si="11"/>
        <v>23.685876248806405</v>
      </c>
      <c r="D136" s="86">
        <f t="shared" si="12"/>
        <v>24.323026319899295</v>
      </c>
      <c r="E136" s="86">
        <f t="shared" si="13"/>
        <v>24.979748030536573</v>
      </c>
      <c r="F136" s="86"/>
      <c r="G136" s="183"/>
      <c r="H136" s="183"/>
      <c r="I136" s="179"/>
      <c r="J136" s="87"/>
      <c r="K136" s="88"/>
      <c r="L136" s="88"/>
    </row>
    <row r="137" spans="1:12" s="9" customFormat="1" x14ac:dyDescent="0.3">
      <c r="A137" s="44" t="s">
        <v>7</v>
      </c>
      <c r="B137" s="131">
        <v>17.062828964832068</v>
      </c>
      <c r="C137" s="86">
        <f t="shared" si="11"/>
        <v>17.513287649503635</v>
      </c>
      <c r="D137" s="86">
        <f t="shared" si="12"/>
        <v>17.984395087275281</v>
      </c>
      <c r="E137" s="86">
        <f t="shared" si="13"/>
        <v>18.469973754631713</v>
      </c>
      <c r="F137" s="86"/>
      <c r="G137" s="183"/>
      <c r="H137" s="183"/>
      <c r="I137" s="179"/>
      <c r="J137" s="87"/>
      <c r="K137" s="88"/>
      <c r="L137" s="88"/>
    </row>
    <row r="138" spans="1:12" s="9" customFormat="1" x14ac:dyDescent="0.3">
      <c r="A138" s="44" t="s">
        <v>8</v>
      </c>
      <c r="B138" s="131">
        <v>50.402264595255026</v>
      </c>
      <c r="C138" s="86">
        <f t="shared" si="11"/>
        <v>51.732884380569757</v>
      </c>
      <c r="D138" s="86">
        <f t="shared" si="12"/>
        <v>53.124498970407082</v>
      </c>
      <c r="E138" s="86">
        <f t="shared" si="13"/>
        <v>54.558860442608065</v>
      </c>
      <c r="F138" s="86"/>
      <c r="G138" s="183"/>
      <c r="H138" s="183"/>
      <c r="I138" s="179"/>
      <c r="J138" s="87"/>
      <c r="K138" s="88"/>
      <c r="L138" s="88"/>
    </row>
    <row r="139" spans="1:12" s="9" customFormat="1" x14ac:dyDescent="0.3">
      <c r="A139" s="44" t="s">
        <v>9</v>
      </c>
      <c r="B139" s="131">
        <v>20.626145400947284</v>
      </c>
      <c r="C139" s="86">
        <f t="shared" si="11"/>
        <v>21.170675639532291</v>
      </c>
      <c r="D139" s="86">
        <f t="shared" si="12"/>
        <v>21.740166814235707</v>
      </c>
      <c r="E139" s="86">
        <f t="shared" si="13"/>
        <v>22.327151318220068</v>
      </c>
      <c r="F139" s="86"/>
      <c r="G139" s="183"/>
      <c r="H139" s="183"/>
      <c r="I139" s="179"/>
      <c r="J139" s="87"/>
      <c r="K139" s="88"/>
      <c r="L139" s="88"/>
    </row>
    <row r="140" spans="1:12" s="9" customFormat="1" x14ac:dyDescent="0.3">
      <c r="A140" s="44" t="s">
        <v>10</v>
      </c>
      <c r="B140" s="131">
        <v>17.189901898724042</v>
      </c>
      <c r="C140" s="86">
        <f t="shared" si="11"/>
        <v>17.643715308850357</v>
      </c>
      <c r="D140" s="86">
        <f t="shared" si="12"/>
        <v>18.118331250658429</v>
      </c>
      <c r="E140" s="86">
        <f t="shared" si="13"/>
        <v>18.607526194426203</v>
      </c>
      <c r="F140" s="86"/>
      <c r="G140" s="183"/>
      <c r="H140" s="183"/>
      <c r="I140" s="179"/>
      <c r="J140" s="87"/>
      <c r="K140" s="88"/>
      <c r="L140" s="88"/>
    </row>
    <row r="141" spans="1:12" s="9" customFormat="1" x14ac:dyDescent="0.3">
      <c r="A141" s="44" t="s">
        <v>11</v>
      </c>
      <c r="B141" s="131">
        <v>13.271854198750191</v>
      </c>
      <c r="C141" s="86">
        <f t="shared" si="11"/>
        <v>13.622231149597196</v>
      </c>
      <c r="D141" s="86">
        <f t="shared" si="12"/>
        <v>13.98866916752136</v>
      </c>
      <c r="E141" s="86">
        <f t="shared" si="13"/>
        <v>14.366363235044435</v>
      </c>
      <c r="F141" s="86"/>
      <c r="G141" s="183"/>
      <c r="H141" s="183"/>
      <c r="I141" s="179"/>
      <c r="J141" s="87"/>
      <c r="K141" s="88"/>
      <c r="L141" s="88"/>
    </row>
    <row r="142" spans="1:12" s="9" customFormat="1" x14ac:dyDescent="0.3">
      <c r="A142" s="44" t="s">
        <v>12</v>
      </c>
      <c r="B142" s="131">
        <v>14.141882126251419</v>
      </c>
      <c r="C142" s="86">
        <f t="shared" si="11"/>
        <v>14.515227814384456</v>
      </c>
      <c r="D142" s="86">
        <f t="shared" si="12"/>
        <v>14.905687442591397</v>
      </c>
      <c r="E142" s="86">
        <f t="shared" si="13"/>
        <v>15.308141003541364</v>
      </c>
      <c r="F142" s="86"/>
      <c r="G142" s="183"/>
      <c r="H142" s="183"/>
      <c r="I142" s="179"/>
      <c r="J142" s="87"/>
      <c r="K142" s="88"/>
      <c r="L142" s="88"/>
    </row>
    <row r="143" spans="1:12" s="9" customFormat="1" x14ac:dyDescent="0.3">
      <c r="A143" s="44" t="s">
        <v>13</v>
      </c>
      <c r="B143" s="131">
        <v>24.470681657806562</v>
      </c>
      <c r="C143" s="86">
        <f t="shared" si="11"/>
        <v>25.116707653572654</v>
      </c>
      <c r="D143" s="86">
        <f t="shared" si="12"/>
        <v>25.792347089453756</v>
      </c>
      <c r="E143" s="86">
        <f t="shared" si="13"/>
        <v>26.488740460869003</v>
      </c>
      <c r="F143" s="86"/>
      <c r="G143" s="183"/>
      <c r="H143" s="183"/>
      <c r="I143" s="179"/>
      <c r="J143" s="87"/>
      <c r="K143" s="88"/>
      <c r="L143" s="88"/>
    </row>
    <row r="144" spans="1:12" s="9" customFormat="1" x14ac:dyDescent="0.3">
      <c r="A144" s="44" t="s">
        <v>14</v>
      </c>
      <c r="B144" s="131">
        <v>17.473788550992335</v>
      </c>
      <c r="C144" s="86">
        <f t="shared" si="11"/>
        <v>17.935096568738533</v>
      </c>
      <c r="D144" s="86">
        <f t="shared" si="12"/>
        <v>18.417550666437599</v>
      </c>
      <c r="E144" s="86">
        <f t="shared" si="13"/>
        <v>18.914824534431411</v>
      </c>
      <c r="F144" s="86"/>
      <c r="G144" s="183"/>
      <c r="H144" s="183"/>
      <c r="I144" s="179"/>
      <c r="J144" s="87"/>
      <c r="K144" s="88"/>
      <c r="L144" s="88"/>
    </row>
    <row r="145" spans="1:14" s="9" customFormat="1" x14ac:dyDescent="0.3">
      <c r="A145" s="44" t="s">
        <v>15</v>
      </c>
      <c r="B145" s="131">
        <v>27.039448447751933</v>
      </c>
      <c r="C145" s="86">
        <f t="shared" si="11"/>
        <v>27.753289886772585</v>
      </c>
      <c r="D145" s="86">
        <f t="shared" si="12"/>
        <v>28.499853384726766</v>
      </c>
      <c r="E145" s="86">
        <f t="shared" si="13"/>
        <v>29.269349426114385</v>
      </c>
      <c r="F145" s="86"/>
      <c r="G145" s="183"/>
      <c r="H145" s="183"/>
      <c r="I145" s="179"/>
      <c r="J145" s="87"/>
      <c r="K145" s="88"/>
      <c r="L145" s="88"/>
    </row>
    <row r="146" spans="1:14" s="9" customFormat="1" x14ac:dyDescent="0.3">
      <c r="A146" s="9" t="s">
        <v>36</v>
      </c>
      <c r="B146" s="131">
        <v>20.680320217563494</v>
      </c>
      <c r="C146" s="86">
        <f t="shared" si="11"/>
        <v>21.226280671307169</v>
      </c>
      <c r="D146" s="86">
        <f t="shared" si="12"/>
        <v>21.797267621365329</v>
      </c>
      <c r="E146" s="86">
        <f t="shared" si="13"/>
        <v>22.385793847142189</v>
      </c>
      <c r="F146" s="86"/>
      <c r="G146" s="183"/>
      <c r="H146" s="183"/>
      <c r="I146" s="179"/>
      <c r="J146" s="87"/>
      <c r="K146" s="88"/>
      <c r="L146" s="88"/>
    </row>
    <row r="147" spans="1:14" s="9" customFormat="1" x14ac:dyDescent="0.3">
      <c r="A147" s="44" t="s">
        <v>16</v>
      </c>
      <c r="B147" s="131">
        <v>18.115058160435549</v>
      </c>
      <c r="C147" s="86">
        <f t="shared" si="11"/>
        <v>18.593295695871046</v>
      </c>
      <c r="D147" s="86">
        <f t="shared" si="12"/>
        <v>19.093455350089975</v>
      </c>
      <c r="E147" s="86">
        <f t="shared" si="13"/>
        <v>19.608978644542404</v>
      </c>
      <c r="F147" s="86"/>
      <c r="G147" s="183"/>
      <c r="H147" s="183"/>
      <c r="I147" s="179"/>
      <c r="J147" s="87"/>
      <c r="K147" s="88"/>
      <c r="L147" s="88"/>
    </row>
    <row r="148" spans="1:14" s="9" customFormat="1" x14ac:dyDescent="0.3">
      <c r="A148" s="44" t="s">
        <v>17</v>
      </c>
      <c r="B148" s="131">
        <v>7.1124875358399482</v>
      </c>
      <c r="C148" s="86">
        <f t="shared" si="11"/>
        <v>7.3002572067861227</v>
      </c>
      <c r="D148" s="86">
        <f t="shared" si="12"/>
        <v>7.4966341256486686</v>
      </c>
      <c r="E148" s="86">
        <f t="shared" si="13"/>
        <v>7.6990432470411818</v>
      </c>
      <c r="F148" s="86"/>
      <c r="G148" s="183"/>
      <c r="H148" s="183"/>
      <c r="I148" s="179"/>
      <c r="J148" s="87"/>
      <c r="K148" s="88"/>
      <c r="L148" s="88"/>
    </row>
    <row r="149" spans="1:14" s="9" customFormat="1" x14ac:dyDescent="0.3">
      <c r="A149" s="44" t="s">
        <v>18</v>
      </c>
      <c r="B149" s="131">
        <v>42.277415656005218</v>
      </c>
      <c r="C149" s="86">
        <f t="shared" si="11"/>
        <v>43.393539429323752</v>
      </c>
      <c r="D149" s="86">
        <f t="shared" si="12"/>
        <v>44.560825639972556</v>
      </c>
      <c r="E149" s="86">
        <f t="shared" si="13"/>
        <v>45.763967932251809</v>
      </c>
      <c r="F149" s="86"/>
      <c r="G149" s="183"/>
      <c r="H149" s="183"/>
      <c r="I149" s="179"/>
      <c r="J149" s="87"/>
      <c r="K149" s="88"/>
      <c r="L149" s="88"/>
    </row>
    <row r="150" spans="1:14" s="9" customFormat="1" x14ac:dyDescent="0.3">
      <c r="A150" s="44" t="s">
        <v>19</v>
      </c>
      <c r="B150" s="131">
        <v>8.8917955615030788</v>
      </c>
      <c r="C150" s="86">
        <f t="shared" si="11"/>
        <v>9.1265389643267607</v>
      </c>
      <c r="D150" s="86">
        <f t="shared" si="12"/>
        <v>9.3720428624671506</v>
      </c>
      <c r="E150" s="86">
        <f t="shared" si="13"/>
        <v>9.6250880197537629</v>
      </c>
      <c r="F150" s="86"/>
      <c r="G150" s="183"/>
      <c r="H150" s="183"/>
      <c r="I150" s="179"/>
      <c r="J150" s="87"/>
      <c r="K150" s="88"/>
      <c r="L150" s="88"/>
    </row>
    <row r="151" spans="1:14" s="9" customFormat="1" x14ac:dyDescent="0.3">
      <c r="A151" s="44" t="s">
        <v>20</v>
      </c>
      <c r="B151" s="131">
        <v>24.638964356034791</v>
      </c>
      <c r="C151" s="86">
        <f t="shared" si="11"/>
        <v>25.28943301503411</v>
      </c>
      <c r="D151" s="86">
        <f t="shared" si="12"/>
        <v>25.969718763138527</v>
      </c>
      <c r="E151" s="86">
        <f t="shared" si="13"/>
        <v>26.670901169743264</v>
      </c>
      <c r="F151" s="86"/>
      <c r="G151" s="183"/>
      <c r="H151" s="183"/>
      <c r="I151" s="179"/>
      <c r="J151" s="87"/>
      <c r="K151" s="88"/>
      <c r="L151" s="88"/>
    </row>
    <row r="152" spans="1:14" s="9" customFormat="1" x14ac:dyDescent="0.3">
      <c r="A152" s="46" t="s">
        <v>21</v>
      </c>
      <c r="B152" s="132">
        <v>543.55216352540492</v>
      </c>
      <c r="C152" s="47">
        <f t="shared" ref="C152:E152" si="14">SUM(C130:C151)</f>
        <v>557.90194064247555</v>
      </c>
      <c r="D152" s="47">
        <f t="shared" si="14"/>
        <v>572.9095028457582</v>
      </c>
      <c r="E152" s="47">
        <f t="shared" si="14"/>
        <v>588.37805942259354</v>
      </c>
      <c r="F152" s="86"/>
      <c r="G152" s="183"/>
      <c r="H152" s="183"/>
      <c r="I152" s="179"/>
      <c r="J152" s="87"/>
      <c r="K152" s="88"/>
      <c r="L152" s="88"/>
    </row>
    <row r="153" spans="1:14" s="9" customFormat="1" ht="14.5" x14ac:dyDescent="0.35">
      <c r="A153" s="58" t="s">
        <v>88</v>
      </c>
      <c r="C153" s="54"/>
      <c r="D153" s="54"/>
      <c r="E153" s="54"/>
      <c r="F153" s="54"/>
      <c r="G153" s="54"/>
      <c r="H153" s="57"/>
      <c r="I153" s="22"/>
      <c r="J153" s="87"/>
    </row>
    <row r="154" spans="1:14" s="9" customFormat="1" x14ac:dyDescent="0.3">
      <c r="B154" s="26"/>
      <c r="F154" s="78"/>
      <c r="G154" s="78"/>
      <c r="H154" s="17"/>
    </row>
    <row r="155" spans="1:14" s="9" customFormat="1" x14ac:dyDescent="0.3">
      <c r="A155" s="89" t="s">
        <v>42</v>
      </c>
      <c r="B155" s="80"/>
      <c r="C155" s="80"/>
      <c r="D155" s="80"/>
      <c r="E155" s="80"/>
      <c r="F155" s="17"/>
      <c r="G155" s="17"/>
      <c r="H155" s="17"/>
      <c r="I155" s="2"/>
      <c r="J155" s="2"/>
    </row>
    <row r="156" spans="1:14" s="9" customFormat="1" x14ac:dyDescent="0.3">
      <c r="A156" s="142" t="s">
        <v>0</v>
      </c>
      <c r="B156" s="143" t="s">
        <v>22</v>
      </c>
      <c r="C156" s="143" t="s">
        <v>23</v>
      </c>
      <c r="D156" s="143" t="s">
        <v>24</v>
      </c>
      <c r="E156" s="144" t="s">
        <v>25</v>
      </c>
      <c r="F156" s="17"/>
      <c r="H156" s="17"/>
      <c r="I156" s="34"/>
      <c r="J156" s="34"/>
    </row>
    <row r="157" spans="1:14" s="9" customFormat="1" x14ac:dyDescent="0.3">
      <c r="A157" s="140" t="s">
        <v>1</v>
      </c>
      <c r="B157" s="108">
        <v>100.68901075998974</v>
      </c>
      <c r="C157" s="108">
        <v>90.178290759989736</v>
      </c>
      <c r="D157" s="108">
        <v>103.31669075998974</v>
      </c>
      <c r="E157" s="108">
        <v>103.31669075998974</v>
      </c>
      <c r="F157" s="91"/>
      <c r="G157" s="90"/>
      <c r="H157" s="17"/>
      <c r="I157" s="33"/>
      <c r="J157" s="33"/>
      <c r="K157" s="33"/>
      <c r="L157" s="33"/>
      <c r="M157" s="33"/>
      <c r="N157" s="33"/>
    </row>
    <row r="158" spans="1:14" s="9" customFormat="1" x14ac:dyDescent="0.3">
      <c r="A158" s="140" t="s">
        <v>37</v>
      </c>
      <c r="B158" s="108">
        <v>0</v>
      </c>
      <c r="C158" s="108">
        <v>0</v>
      </c>
      <c r="D158" s="108">
        <v>0</v>
      </c>
      <c r="E158" s="108">
        <v>0</v>
      </c>
      <c r="F158" s="91"/>
      <c r="G158" s="90"/>
      <c r="H158" s="17"/>
      <c r="I158" s="33"/>
      <c r="J158" s="33"/>
      <c r="K158" s="33"/>
      <c r="L158" s="33"/>
      <c r="M158" s="33"/>
      <c r="N158" s="33"/>
    </row>
    <row r="159" spans="1:14" s="9" customFormat="1" x14ac:dyDescent="0.3">
      <c r="A159" s="140" t="s">
        <v>2</v>
      </c>
      <c r="B159" s="108">
        <v>0</v>
      </c>
      <c r="C159" s="108">
        <v>0</v>
      </c>
      <c r="D159" s="108">
        <v>0</v>
      </c>
      <c r="E159" s="108">
        <v>0</v>
      </c>
      <c r="F159" s="91"/>
      <c r="G159" s="90"/>
      <c r="H159" s="17"/>
      <c r="I159" s="33"/>
      <c r="J159" s="33"/>
      <c r="K159" s="33"/>
      <c r="L159" s="33"/>
      <c r="M159" s="33"/>
      <c r="N159" s="33"/>
    </row>
    <row r="160" spans="1:14" s="9" customFormat="1" x14ac:dyDescent="0.3">
      <c r="A160" s="140" t="s">
        <v>3</v>
      </c>
      <c r="B160" s="108">
        <v>-18.760255650182785</v>
      </c>
      <c r="C160" s="108">
        <v>-15.812635650182784</v>
      </c>
      <c r="D160" s="108">
        <v>-9.9173956501827831</v>
      </c>
      <c r="E160" s="108">
        <v>-5.004695650182784</v>
      </c>
      <c r="F160" s="91"/>
      <c r="G160" s="90"/>
      <c r="H160" s="17"/>
      <c r="I160" s="33"/>
      <c r="J160" s="33"/>
      <c r="K160" s="33"/>
      <c r="L160" s="33"/>
      <c r="M160" s="33"/>
      <c r="N160" s="33"/>
    </row>
    <row r="161" spans="1:14" s="9" customFormat="1" x14ac:dyDescent="0.3">
      <c r="A161" s="140" t="s">
        <v>4</v>
      </c>
      <c r="B161" s="108">
        <v>12.653319062325359</v>
      </c>
      <c r="C161" s="108">
        <v>10.660019062325359</v>
      </c>
      <c r="D161" s="108">
        <v>8.6667190623253578</v>
      </c>
      <c r="E161" s="108">
        <v>8.6667190623253578</v>
      </c>
      <c r="F161" s="91"/>
      <c r="G161" s="90"/>
      <c r="H161" s="17"/>
      <c r="I161" s="33"/>
      <c r="J161" s="33"/>
      <c r="K161" s="33"/>
      <c r="L161" s="33"/>
      <c r="M161" s="33"/>
      <c r="N161" s="33"/>
    </row>
    <row r="162" spans="1:14" s="9" customFormat="1" x14ac:dyDescent="0.3">
      <c r="A162" s="140" t="s">
        <v>5</v>
      </c>
      <c r="B162" s="108">
        <v>-75.203485744544025</v>
      </c>
      <c r="C162" s="108">
        <v>-60.761395744544025</v>
      </c>
      <c r="D162" s="108">
        <v>-31.877215744544021</v>
      </c>
      <c r="E162" s="108">
        <v>-7.8070657445440226</v>
      </c>
      <c r="F162" s="91"/>
      <c r="G162" s="90"/>
      <c r="H162" s="17"/>
      <c r="I162" s="33"/>
      <c r="J162" s="33"/>
      <c r="K162" s="33"/>
      <c r="L162" s="33"/>
      <c r="M162" s="33"/>
      <c r="N162" s="33"/>
    </row>
    <row r="163" spans="1:14" s="9" customFormat="1" x14ac:dyDescent="0.3">
      <c r="A163" s="140" t="s">
        <v>6</v>
      </c>
      <c r="B163" s="108">
        <v>21.049864659991265</v>
      </c>
      <c r="C163" s="108">
        <v>18.895704659991264</v>
      </c>
      <c r="D163" s="108">
        <v>16.741544659991263</v>
      </c>
      <c r="E163" s="108">
        <v>16.741544659991263</v>
      </c>
      <c r="F163" s="91"/>
      <c r="G163" s="90"/>
      <c r="H163" s="17"/>
      <c r="I163" s="33"/>
      <c r="J163" s="33"/>
      <c r="K163" s="33"/>
      <c r="L163" s="33"/>
      <c r="M163" s="33"/>
      <c r="N163" s="33"/>
    </row>
    <row r="164" spans="1:14" s="9" customFormat="1" x14ac:dyDescent="0.3">
      <c r="A164" s="140" t="s">
        <v>7</v>
      </c>
      <c r="B164" s="108">
        <v>-5.3169413099151859</v>
      </c>
      <c r="C164" s="108">
        <v>-0.19963130991518602</v>
      </c>
      <c r="D164" s="108">
        <v>0</v>
      </c>
      <c r="E164" s="108">
        <v>0</v>
      </c>
      <c r="F164" s="91"/>
      <c r="G164" s="90"/>
      <c r="H164" s="17"/>
      <c r="I164" s="33"/>
      <c r="J164" s="33"/>
      <c r="K164" s="33"/>
      <c r="L164" s="33"/>
      <c r="M164" s="33"/>
      <c r="N164" s="33"/>
    </row>
    <row r="165" spans="1:14" s="9" customFormat="1" x14ac:dyDescent="0.3">
      <c r="A165" s="140" t="s">
        <v>8</v>
      </c>
      <c r="B165" s="108">
        <v>0</v>
      </c>
      <c r="C165" s="108">
        <v>0</v>
      </c>
      <c r="D165" s="108">
        <v>0</v>
      </c>
      <c r="E165" s="108">
        <v>0</v>
      </c>
      <c r="F165" s="91"/>
      <c r="G165" s="90"/>
      <c r="H165" s="17"/>
      <c r="I165" s="33"/>
      <c r="J165" s="33"/>
      <c r="K165" s="33"/>
      <c r="L165" s="33"/>
      <c r="M165" s="33"/>
      <c r="N165" s="33"/>
    </row>
    <row r="166" spans="1:14" s="9" customFormat="1" x14ac:dyDescent="0.3">
      <c r="A166" s="140" t="s">
        <v>9</v>
      </c>
      <c r="B166" s="108">
        <v>-37.493440742353442</v>
      </c>
      <c r="C166" s="108">
        <v>-31.320310742353438</v>
      </c>
      <c r="D166" s="108">
        <v>-18.974050742353441</v>
      </c>
      <c r="E166" s="108">
        <v>-8.6855007423534367</v>
      </c>
      <c r="F166" s="91"/>
      <c r="G166" s="90"/>
      <c r="H166" s="17"/>
      <c r="I166" s="33"/>
      <c r="J166" s="33"/>
      <c r="K166" s="33"/>
      <c r="L166" s="33"/>
      <c r="M166" s="33"/>
      <c r="N166" s="33"/>
    </row>
    <row r="167" spans="1:14" s="9" customFormat="1" x14ac:dyDescent="0.3">
      <c r="A167" s="140" t="s">
        <v>10</v>
      </c>
      <c r="B167" s="108">
        <v>38.603816390282873</v>
      </c>
      <c r="C167" s="108">
        <v>36.97569639028287</v>
      </c>
      <c r="D167" s="108">
        <v>35.347576390282867</v>
      </c>
      <c r="E167" s="108">
        <v>35.347576390282867</v>
      </c>
      <c r="F167" s="91"/>
      <c r="G167" s="90"/>
      <c r="H167" s="17"/>
      <c r="I167" s="33"/>
      <c r="J167" s="33"/>
      <c r="K167" s="33"/>
      <c r="L167" s="33"/>
      <c r="M167" s="33"/>
      <c r="N167" s="33"/>
    </row>
    <row r="168" spans="1:14" s="9" customFormat="1" x14ac:dyDescent="0.3">
      <c r="A168" s="140" t="s">
        <v>11</v>
      </c>
      <c r="B168" s="108">
        <v>2.1221165132175086</v>
      </c>
      <c r="C168" s="108">
        <v>0.85290651321750877</v>
      </c>
      <c r="D168" s="108">
        <v>0</v>
      </c>
      <c r="E168" s="108">
        <v>0</v>
      </c>
      <c r="F168" s="91"/>
      <c r="G168" s="90"/>
      <c r="H168" s="17"/>
      <c r="I168" s="33"/>
      <c r="J168" s="33"/>
      <c r="K168" s="33"/>
      <c r="L168" s="33"/>
      <c r="M168" s="33"/>
      <c r="N168" s="33"/>
    </row>
    <row r="169" spans="1:14" s="9" customFormat="1" x14ac:dyDescent="0.3">
      <c r="A169" s="140" t="s">
        <v>12</v>
      </c>
      <c r="B169" s="108">
        <v>33.35464581269121</v>
      </c>
      <c r="C169" s="108">
        <v>32.027625812691213</v>
      </c>
      <c r="D169" s="108">
        <v>30.700605812691212</v>
      </c>
      <c r="E169" s="108">
        <v>30.700605812691212</v>
      </c>
      <c r="F169" s="91"/>
      <c r="G169" s="90"/>
      <c r="H169" s="17"/>
      <c r="I169" s="33"/>
      <c r="J169" s="33"/>
      <c r="K169" s="33"/>
      <c r="L169" s="33"/>
      <c r="M169" s="33"/>
      <c r="N169" s="33"/>
    </row>
    <row r="170" spans="1:14" s="9" customFormat="1" x14ac:dyDescent="0.3">
      <c r="A170" s="140" t="s">
        <v>13</v>
      </c>
      <c r="B170" s="108">
        <v>-0.23980497191453065</v>
      </c>
      <c r="C170" s="108">
        <v>0</v>
      </c>
      <c r="D170" s="108">
        <v>0</v>
      </c>
      <c r="E170" s="108">
        <v>0</v>
      </c>
      <c r="F170" s="91"/>
      <c r="G170" s="90"/>
      <c r="H170" s="17"/>
      <c r="I170" s="33"/>
      <c r="J170" s="33"/>
      <c r="K170" s="33"/>
      <c r="L170" s="33"/>
      <c r="M170" s="33"/>
      <c r="N170" s="33"/>
    </row>
    <row r="171" spans="1:14" s="9" customFormat="1" x14ac:dyDescent="0.3">
      <c r="A171" s="140" t="s">
        <v>14</v>
      </c>
      <c r="B171" s="108">
        <v>-57.493207038783076</v>
      </c>
      <c r="C171" s="108">
        <v>-52.587097038783071</v>
      </c>
      <c r="D171" s="108">
        <v>-42.774877038783075</v>
      </c>
      <c r="E171" s="108">
        <v>-34.598027038783073</v>
      </c>
      <c r="F171" s="91"/>
      <c r="G171" s="90"/>
      <c r="H171" s="17"/>
      <c r="I171" s="33"/>
      <c r="J171" s="33"/>
      <c r="K171" s="33"/>
      <c r="L171" s="33"/>
      <c r="M171" s="33"/>
      <c r="N171" s="33"/>
    </row>
    <row r="172" spans="1:14" s="9" customFormat="1" x14ac:dyDescent="0.3">
      <c r="A172" s="140" t="s">
        <v>15</v>
      </c>
      <c r="B172" s="108">
        <v>18.221006098610161</v>
      </c>
      <c r="C172" s="108">
        <v>15.494836098610163</v>
      </c>
      <c r="D172" s="108">
        <v>12.768666098610163</v>
      </c>
      <c r="E172" s="108">
        <v>12.768666098610163</v>
      </c>
      <c r="F172" s="91"/>
      <c r="G172" s="90"/>
      <c r="H172" s="17"/>
      <c r="I172" s="33"/>
      <c r="J172" s="33"/>
      <c r="K172" s="33"/>
      <c r="L172" s="33"/>
      <c r="M172" s="33"/>
      <c r="N172" s="33"/>
    </row>
    <row r="173" spans="1:14" s="9" customFormat="1" x14ac:dyDescent="0.3">
      <c r="A173" s="140" t="s">
        <v>36</v>
      </c>
      <c r="B173" s="108">
        <v>0</v>
      </c>
      <c r="C173" s="108">
        <v>0</v>
      </c>
      <c r="D173" s="108">
        <v>0</v>
      </c>
      <c r="E173" s="108">
        <v>0</v>
      </c>
      <c r="F173" s="91"/>
      <c r="G173" s="90"/>
      <c r="H173" s="17"/>
      <c r="I173" s="33"/>
      <c r="J173" s="33"/>
      <c r="K173" s="33"/>
      <c r="L173" s="33"/>
      <c r="M173" s="33"/>
      <c r="N173" s="33"/>
    </row>
    <row r="174" spans="1:14" s="9" customFormat="1" x14ac:dyDescent="0.3">
      <c r="A174" s="140" t="s">
        <v>16</v>
      </c>
      <c r="B174" s="108">
        <v>15.358030994745016</v>
      </c>
      <c r="C174" s="108">
        <v>13.599870994745016</v>
      </c>
      <c r="D174" s="108">
        <v>11.841710994745016</v>
      </c>
      <c r="E174" s="108">
        <v>11.841710994745016</v>
      </c>
      <c r="F174" s="91"/>
      <c r="G174" s="90"/>
      <c r="H174" s="17"/>
      <c r="I174" s="33"/>
      <c r="J174" s="33"/>
      <c r="K174" s="33"/>
      <c r="L174" s="33"/>
      <c r="M174" s="33"/>
      <c r="N174" s="33"/>
    </row>
    <row r="175" spans="1:14" s="9" customFormat="1" x14ac:dyDescent="0.3">
      <c r="A175" s="140" t="s">
        <v>17</v>
      </c>
      <c r="B175" s="108">
        <v>-15.042726121343792</v>
      </c>
      <c r="C175" s="108">
        <v>-13.003086121343792</v>
      </c>
      <c r="D175" s="108">
        <v>-8.9238061213437909</v>
      </c>
      <c r="E175" s="108">
        <v>-5.5244061213437918</v>
      </c>
      <c r="F175" s="91"/>
      <c r="G175" s="90"/>
      <c r="H175" s="17"/>
      <c r="I175" s="33"/>
      <c r="J175" s="33"/>
      <c r="K175" s="33"/>
      <c r="L175" s="33"/>
      <c r="M175" s="33"/>
      <c r="N175" s="33"/>
    </row>
    <row r="176" spans="1:14" s="9" customFormat="1" x14ac:dyDescent="0.3">
      <c r="A176" s="140" t="s">
        <v>18</v>
      </c>
      <c r="B176" s="108">
        <v>-18.309083276304484</v>
      </c>
      <c r="C176" s="108">
        <v>-5.8941832763044832</v>
      </c>
      <c r="D176" s="108">
        <v>0</v>
      </c>
      <c r="E176" s="108">
        <v>0</v>
      </c>
      <c r="F176" s="91"/>
      <c r="G176" s="90"/>
      <c r="H176" s="17"/>
      <c r="I176" s="33"/>
      <c r="J176" s="33"/>
      <c r="K176" s="33"/>
      <c r="L176" s="33"/>
      <c r="M176" s="33"/>
      <c r="N176" s="33"/>
    </row>
    <row r="177" spans="1:14" s="9" customFormat="1" x14ac:dyDescent="0.3">
      <c r="A177" s="140" t="s">
        <v>19</v>
      </c>
      <c r="B177" s="108">
        <v>-0.72829437399458874</v>
      </c>
      <c r="C177" s="108">
        <v>0</v>
      </c>
      <c r="D177" s="108">
        <v>0</v>
      </c>
      <c r="E177" s="108">
        <v>0</v>
      </c>
      <c r="F177" s="91"/>
      <c r="G177" s="90"/>
      <c r="I177" s="33"/>
      <c r="J177" s="33"/>
      <c r="K177" s="33"/>
      <c r="L177" s="33"/>
      <c r="M177" s="33"/>
      <c r="N177" s="33"/>
    </row>
    <row r="178" spans="1:14" s="9" customFormat="1" x14ac:dyDescent="0.3">
      <c r="A178" s="140" t="s">
        <v>20</v>
      </c>
      <c r="B178" s="108">
        <v>-42.461067090877414</v>
      </c>
      <c r="C178" s="108">
        <v>-37.161117090877411</v>
      </c>
      <c r="D178" s="108">
        <v>-26.56121709087741</v>
      </c>
      <c r="E178" s="108">
        <v>-17.72796709087741</v>
      </c>
      <c r="F178" s="91"/>
      <c r="G178" s="90"/>
      <c r="I178" s="33"/>
      <c r="J178" s="33"/>
      <c r="K178" s="33"/>
      <c r="L178" s="33"/>
      <c r="M178" s="33"/>
      <c r="N178" s="33"/>
    </row>
    <row r="179" spans="1:14" s="9" customFormat="1" x14ac:dyDescent="0.3">
      <c r="A179" s="141" t="s">
        <v>21</v>
      </c>
      <c r="B179" s="139">
        <v>-28.996496028360188</v>
      </c>
      <c r="C179" s="139">
        <v>1.9454933175489306</v>
      </c>
      <c r="D179" s="139">
        <v>80.354951390551093</v>
      </c>
      <c r="E179" s="139">
        <v>140.0358513905511</v>
      </c>
      <c r="F179" s="69"/>
      <c r="G179" s="90"/>
      <c r="I179" s="33"/>
      <c r="J179" s="33"/>
      <c r="K179" s="33"/>
      <c r="L179" s="33"/>
      <c r="M179" s="33"/>
      <c r="N179" s="33"/>
    </row>
    <row r="180" spans="1:14" s="9" customFormat="1" ht="15" customHeight="1" x14ac:dyDescent="0.35">
      <c r="A180" s="58" t="s">
        <v>78</v>
      </c>
      <c r="C180" s="90"/>
      <c r="D180" s="90"/>
      <c r="E180" s="90"/>
      <c r="F180" s="90"/>
      <c r="G180" s="90"/>
      <c r="I180" s="33"/>
      <c r="J180" s="33"/>
    </row>
    <row r="181" spans="1:14" s="9" customFormat="1" ht="14.5" x14ac:dyDescent="0.35">
      <c r="B181" s="42"/>
      <c r="C181" s="90"/>
      <c r="D181" s="90"/>
      <c r="E181" s="90"/>
      <c r="F181" s="90"/>
      <c r="G181" s="90"/>
      <c r="J181" s="82"/>
    </row>
  </sheetData>
  <mergeCells count="3">
    <mergeCell ref="A3:F3"/>
    <mergeCell ref="A4:F4"/>
    <mergeCell ref="A2:F2"/>
  </mergeCells>
  <phoneticPr fontId="13" type="noConversion"/>
  <pageMargins left="0.7" right="0.7" top="0.75" bottom="0.75" header="0.3" footer="0.3"/>
  <pageSetup paperSize="9" orientation="portrait" r:id="rId1"/>
  <ignoredErrors>
    <ignoredError sqref="C30:E30" calculatedColumn="1"/>
    <ignoredError sqref="C33:E33" numberStoredAsText="1"/>
  </ignoredError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6C0B-B2C8-4200-8A5C-EC8B8781C2CD}">
  <sheetPr>
    <tabColor theme="6"/>
  </sheetPr>
  <dimension ref="A1:R69"/>
  <sheetViews>
    <sheetView zoomScale="50" zoomScaleNormal="100" workbookViewId="0"/>
  </sheetViews>
  <sheetFormatPr defaultRowHeight="14" x14ac:dyDescent="0.3"/>
  <cols>
    <col min="1" max="1" width="47.33203125" customWidth="1"/>
    <col min="2" max="2" width="18.58203125" customWidth="1"/>
    <col min="3" max="3" width="16.83203125" customWidth="1"/>
    <col min="4" max="4" width="14.08203125" customWidth="1"/>
    <col min="5" max="5" width="15.5" customWidth="1"/>
    <col min="6" max="7" width="14.75" customWidth="1"/>
    <col min="8" max="8" width="17.83203125" customWidth="1"/>
    <col min="9" max="9" width="14.75" customWidth="1"/>
    <col min="10" max="10" width="13.08203125" customWidth="1"/>
    <col min="11" max="11" width="12.33203125" customWidth="1"/>
    <col min="12" max="12" width="13.08203125" style="1" customWidth="1"/>
    <col min="13" max="13" width="16.33203125" style="28" customWidth="1"/>
    <col min="14" max="14" width="16" style="28" bestFit="1" customWidth="1"/>
    <col min="15" max="15" width="13.5" bestFit="1" customWidth="1"/>
  </cols>
  <sheetData>
    <row r="1" spans="1:18" ht="20" x14ac:dyDescent="0.4">
      <c r="A1" s="53" t="s">
        <v>66</v>
      </c>
    </row>
    <row r="2" spans="1:18" x14ac:dyDescent="0.3">
      <c r="A2" t="str">
        <f>INFO!A2</f>
        <v>VM/HVO 26.6.2025</v>
      </c>
    </row>
    <row r="3" spans="1:18" ht="57" customHeight="1" x14ac:dyDescent="0.3">
      <c r="A3" s="189" t="s">
        <v>74</v>
      </c>
      <c r="B3" s="189"/>
      <c r="C3" s="189"/>
      <c r="D3" s="189"/>
      <c r="E3" s="189"/>
      <c r="F3" s="189"/>
      <c r="G3" s="127"/>
    </row>
    <row r="4" spans="1:18" ht="106.5" customHeight="1" x14ac:dyDescent="0.35">
      <c r="A4" s="191" t="s">
        <v>84</v>
      </c>
      <c r="B4" s="191"/>
      <c r="C4" s="191"/>
      <c r="D4" s="191"/>
      <c r="E4" s="191"/>
      <c r="F4" s="191"/>
      <c r="G4" s="182"/>
      <c r="H4" s="187"/>
      <c r="I4" s="187"/>
      <c r="J4" s="187"/>
      <c r="K4" s="187"/>
      <c r="L4" s="187"/>
      <c r="M4" s="187"/>
      <c r="N4" s="187"/>
      <c r="O4" s="187"/>
      <c r="P4" s="187"/>
      <c r="Q4" s="187"/>
      <c r="R4" s="187"/>
    </row>
    <row r="5" spans="1:18" ht="137.25" customHeight="1" x14ac:dyDescent="0.35">
      <c r="A5" s="192" t="s">
        <v>85</v>
      </c>
      <c r="B5" s="192"/>
      <c r="C5" s="192"/>
      <c r="D5" s="192"/>
      <c r="E5" s="192"/>
      <c r="F5" s="192"/>
      <c r="G5" s="162"/>
      <c r="H5" s="167"/>
      <c r="I5" s="163"/>
      <c r="J5" s="163"/>
      <c r="K5" s="163"/>
      <c r="L5" s="163"/>
      <c r="M5" s="184"/>
      <c r="N5" s="184"/>
      <c r="O5" s="163"/>
      <c r="P5" s="163"/>
      <c r="Q5" s="163"/>
      <c r="R5" s="163"/>
    </row>
    <row r="6" spans="1:18" ht="69" customHeight="1" x14ac:dyDescent="0.35">
      <c r="A6" s="192" t="s">
        <v>70</v>
      </c>
      <c r="B6" s="192"/>
      <c r="C6" s="192"/>
      <c r="D6" s="192"/>
      <c r="E6" s="192"/>
      <c r="F6" s="192"/>
      <c r="G6" s="162"/>
      <c r="H6" s="167"/>
      <c r="I6" s="163"/>
      <c r="J6" s="163"/>
      <c r="K6" s="163"/>
      <c r="L6" s="163"/>
      <c r="M6" s="184"/>
      <c r="N6" s="184"/>
      <c r="O6" s="163"/>
      <c r="P6" s="163"/>
      <c r="Q6" s="163"/>
      <c r="R6" s="163"/>
    </row>
    <row r="7" spans="1:18" ht="33" customHeight="1" x14ac:dyDescent="0.3">
      <c r="G7" s="1"/>
    </row>
    <row r="8" spans="1:18" x14ac:dyDescent="0.3">
      <c r="A8" s="89" t="s">
        <v>51</v>
      </c>
      <c r="B8" s="7"/>
      <c r="C8" s="7"/>
      <c r="D8" s="7"/>
      <c r="E8" s="7"/>
      <c r="F8" s="7"/>
      <c r="G8" s="1"/>
    </row>
    <row r="9" spans="1:18" x14ac:dyDescent="0.3">
      <c r="A9" s="92" t="s">
        <v>43</v>
      </c>
      <c r="B9" s="160" t="s">
        <v>59</v>
      </c>
      <c r="C9" s="159" t="s">
        <v>67</v>
      </c>
      <c r="D9" s="159" t="s">
        <v>23</v>
      </c>
      <c r="E9" s="159" t="s">
        <v>24</v>
      </c>
      <c r="F9" s="159" t="s">
        <v>25</v>
      </c>
      <c r="G9" s="65"/>
      <c r="I9" s="32">
        <v>2029</v>
      </c>
      <c r="J9" s="65">
        <v>2030</v>
      </c>
    </row>
    <row r="10" spans="1:18" x14ac:dyDescent="0.3">
      <c r="A10" s="17" t="s">
        <v>53</v>
      </c>
      <c r="B10" s="137">
        <v>1412.1203976691918</v>
      </c>
      <c r="C10" s="133">
        <v>1272.9842317100617</v>
      </c>
      <c r="D10" s="133">
        <v>1351.1850569078545</v>
      </c>
      <c r="E10" s="133">
        <v>418.309163684711</v>
      </c>
      <c r="F10" s="66">
        <v>332.20837212039311</v>
      </c>
      <c r="G10" s="66"/>
      <c r="I10" s="66"/>
      <c r="J10" s="66"/>
    </row>
    <row r="11" spans="1:18" ht="14.5" x14ac:dyDescent="0.35">
      <c r="A11" s="17"/>
      <c r="B11" s="66"/>
      <c r="C11" s="66"/>
      <c r="D11" s="66"/>
      <c r="E11" s="66"/>
      <c r="F11" s="73"/>
      <c r="G11" s="134"/>
      <c r="I11" s="66"/>
      <c r="J11" s="66"/>
    </row>
    <row r="12" spans="1:18" ht="14.5" x14ac:dyDescent="0.35">
      <c r="A12" s="17"/>
      <c r="B12" s="66"/>
      <c r="C12" s="66"/>
      <c r="D12" s="66"/>
      <c r="E12" s="66"/>
      <c r="F12" s="73"/>
      <c r="G12" s="134"/>
      <c r="I12" s="66"/>
      <c r="J12" s="66"/>
    </row>
    <row r="13" spans="1:18" ht="14.5" x14ac:dyDescent="0.35">
      <c r="A13" s="17"/>
      <c r="B13" s="66"/>
      <c r="C13" s="66"/>
      <c r="D13" s="66"/>
      <c r="E13" s="66"/>
      <c r="F13" s="73"/>
      <c r="G13" s="134"/>
      <c r="I13" s="66"/>
      <c r="J13" s="66"/>
    </row>
    <row r="14" spans="1:18" x14ac:dyDescent="0.3">
      <c r="A14" s="76" t="s">
        <v>52</v>
      </c>
      <c r="B14" s="7"/>
      <c r="C14" s="7"/>
      <c r="D14" s="7"/>
      <c r="E14" s="7"/>
      <c r="F14" s="7"/>
      <c r="G14" s="1"/>
      <c r="H14" s="75" t="s">
        <v>39</v>
      </c>
      <c r="I14" s="7"/>
      <c r="J14" s="7"/>
      <c r="K14" s="7"/>
    </row>
    <row r="15" spans="1:18" x14ac:dyDescent="0.3">
      <c r="A15" s="74" t="s">
        <v>38</v>
      </c>
      <c r="B15" s="160" t="s">
        <v>68</v>
      </c>
      <c r="C15" s="159" t="s">
        <v>71</v>
      </c>
      <c r="D15" s="158" t="s">
        <v>23</v>
      </c>
      <c r="E15" s="158" t="s">
        <v>24</v>
      </c>
      <c r="F15" s="159" t="s">
        <v>25</v>
      </c>
      <c r="G15" s="65"/>
      <c r="H15" s="74" t="s">
        <v>38</v>
      </c>
      <c r="I15" s="159" t="s">
        <v>23</v>
      </c>
      <c r="J15" s="159" t="s">
        <v>24</v>
      </c>
      <c r="K15" s="159" t="s">
        <v>25</v>
      </c>
      <c r="L15" s="124"/>
    </row>
    <row r="16" spans="1:18" x14ac:dyDescent="0.3">
      <c r="A16" s="62" t="s">
        <v>1</v>
      </c>
      <c r="B16" s="136">
        <v>150.7263869993576</v>
      </c>
      <c r="C16" s="135">
        <v>139.64446239242125</v>
      </c>
      <c r="D16" s="10">
        <f t="shared" ref="D16:D37" si="0">I16*D$10</f>
        <v>149.32243969003704</v>
      </c>
      <c r="E16" s="10">
        <f t="shared" ref="E16:E37" si="1">J16*E$10</f>
        <v>46.436778534520535</v>
      </c>
      <c r="F16" s="10">
        <f t="shared" ref="F16:F37" si="2">K16*F$10</f>
        <v>37.025717748011104</v>
      </c>
      <c r="G16" s="135"/>
      <c r="H16" s="62" t="s">
        <v>1</v>
      </c>
      <c r="I16" s="72">
        <f>('Rahoitus ilman jk-tarkistusta'!C103+'Rahoitus ilman jk-tarkistusta'!C130)/('Rahoitus ilman jk-tarkistusta'!$C$125+'Rahoitus ilman jk-tarkistusta'!$C$152)</f>
        <v>0.11051220476916528</v>
      </c>
      <c r="J16" s="72">
        <f>('Rahoitus ilman jk-tarkistusta'!D103+'Rahoitus ilman jk-tarkistusta'!D130)/('Rahoitus ilman jk-tarkistusta'!$D$125+'Rahoitus ilman jk-tarkistusta'!$D$152)</f>
        <v>0.11101066523496238</v>
      </c>
      <c r="K16" s="114">
        <f>('Rahoitus ilman jk-tarkistusta'!E103+'Rahoitus ilman jk-tarkistusta'!E130)/('Rahoitus ilman jk-tarkistusta'!$E$125+'Rahoitus ilman jk-tarkistusta'!$E$152)</f>
        <v>0.11145329514631527</v>
      </c>
      <c r="L16" s="123"/>
      <c r="O16" s="186"/>
      <c r="P16" s="12"/>
    </row>
    <row r="17" spans="1:16" x14ac:dyDescent="0.3">
      <c r="A17" s="62" t="s">
        <v>37</v>
      </c>
      <c r="B17" s="136">
        <v>64.420150318355155</v>
      </c>
      <c r="C17" s="135">
        <v>59.405833698807569</v>
      </c>
      <c r="D17" s="10">
        <f t="shared" si="0"/>
        <v>63.469516554551653</v>
      </c>
      <c r="E17" s="10">
        <f t="shared" si="1"/>
        <v>19.788845602762375</v>
      </c>
      <c r="F17" s="10">
        <f t="shared" si="2"/>
        <v>15.807250972362885</v>
      </c>
      <c r="G17" s="135"/>
      <c r="H17" s="62" t="s">
        <v>37</v>
      </c>
      <c r="I17" s="72">
        <f>('Rahoitus ilman jk-tarkistusta'!C104+'Rahoitus ilman jk-tarkistusta'!C131)/('Rahoitus ilman jk-tarkistusta'!$C$125+'Rahoitus ilman jk-tarkistusta'!$C$152)</f>
        <v>4.6973222675952095E-2</v>
      </c>
      <c r="J17" s="72">
        <f>('Rahoitus ilman jk-tarkistusta'!D104+'Rahoitus ilman jk-tarkistusta'!D131)/('Rahoitus ilman jk-tarkistusta'!$D$125+'Rahoitus ilman jk-tarkistusta'!$D$152)</f>
        <v>4.7306746590131295E-2</v>
      </c>
      <c r="K17" s="114">
        <f>('Rahoitus ilman jk-tarkistusta'!E104+'Rahoitus ilman jk-tarkistusta'!E131)/('Rahoitus ilman jk-tarkistusta'!$E$125+'Rahoitus ilman jk-tarkistusta'!$E$152)</f>
        <v>4.7582337770326569E-2</v>
      </c>
      <c r="L17" s="123"/>
      <c r="O17" s="12"/>
      <c r="P17" s="12"/>
    </row>
    <row r="18" spans="1:16" x14ac:dyDescent="0.3">
      <c r="A18" s="62" t="s">
        <v>2</v>
      </c>
      <c r="B18" s="136">
        <v>105.68381642839056</v>
      </c>
      <c r="C18" s="135">
        <v>95.181000145094643</v>
      </c>
      <c r="D18" s="10">
        <f t="shared" si="0"/>
        <v>101.57202333336602</v>
      </c>
      <c r="E18" s="10">
        <f t="shared" si="1"/>
        <v>31.65145507714767</v>
      </c>
      <c r="F18" s="10">
        <f t="shared" si="2"/>
        <v>25.271050955513513</v>
      </c>
      <c r="G18" s="135"/>
      <c r="H18" s="62" t="s">
        <v>2</v>
      </c>
      <c r="I18" s="72">
        <f>('Rahoitus ilman jk-tarkistusta'!C105+'Rahoitus ilman jk-tarkistusta'!C132)/('Rahoitus ilman jk-tarkistusta'!$C$125+'Rahoitus ilman jk-tarkistusta'!$C$152)</f>
        <v>7.5172547841677942E-2</v>
      </c>
      <c r="J18" s="72">
        <f>('Rahoitus ilman jk-tarkistusta'!D105+'Rahoitus ilman jk-tarkistusta'!D132)/('Rahoitus ilman jk-tarkistusta'!$D$125+'Rahoitus ilman jk-tarkistusta'!$D$152)</f>
        <v>7.5665220427741056E-2</v>
      </c>
      <c r="K18" s="114">
        <f>('Rahoitus ilman jk-tarkistusta'!E105+'Rahoitus ilman jk-tarkistusta'!E132)/('Rahoitus ilman jk-tarkistusta'!$E$125+'Rahoitus ilman jk-tarkistusta'!$E$152)</f>
        <v>7.6069879859485365E-2</v>
      </c>
      <c r="L18" s="123"/>
      <c r="O18" s="12"/>
      <c r="P18" s="12"/>
    </row>
    <row r="19" spans="1:16" x14ac:dyDescent="0.3">
      <c r="A19" s="62" t="s">
        <v>3</v>
      </c>
      <c r="B19" s="136">
        <v>24.112124821546825</v>
      </c>
      <c r="C19" s="135">
        <v>21.319974242572808</v>
      </c>
      <c r="D19" s="10">
        <f t="shared" si="0"/>
        <v>22.660537712810413</v>
      </c>
      <c r="E19" s="10">
        <f t="shared" si="1"/>
        <v>7.0327961790734133</v>
      </c>
      <c r="F19" s="10">
        <f t="shared" si="2"/>
        <v>5.6006329742427372</v>
      </c>
      <c r="G19" s="135"/>
      <c r="H19" s="62" t="s">
        <v>3</v>
      </c>
      <c r="I19" s="72">
        <f>('Rahoitus ilman jk-tarkistusta'!C106+'Rahoitus ilman jk-tarkistusta'!C133)/('Rahoitus ilman jk-tarkistusta'!$C$125+'Rahoitus ilman jk-tarkistusta'!$C$152)</f>
        <v>1.6770861694302894E-2</v>
      </c>
      <c r="J19" s="72">
        <f>('Rahoitus ilman jk-tarkistusta'!D106+'Rahoitus ilman jk-tarkistusta'!D133)/('Rahoitus ilman jk-tarkistusta'!$D$125+'Rahoitus ilman jk-tarkistusta'!$D$152)</f>
        <v>1.6812436326100161E-2</v>
      </c>
      <c r="K19" s="114">
        <f>('Rahoitus ilman jk-tarkistusta'!E106+'Rahoitus ilman jk-tarkistusta'!E133)/('Rahoitus ilman jk-tarkistusta'!$E$125+'Rahoitus ilman jk-tarkistusta'!$E$152)</f>
        <v>1.6858795395478639E-2</v>
      </c>
      <c r="L19" s="123"/>
      <c r="O19" s="12"/>
      <c r="P19" s="12"/>
    </row>
    <row r="20" spans="1:16" x14ac:dyDescent="0.3">
      <c r="A20" s="62" t="s">
        <v>4</v>
      </c>
      <c r="B20" s="136">
        <v>45.455133276683675</v>
      </c>
      <c r="C20" s="135">
        <v>40.687959654169106</v>
      </c>
      <c r="D20" s="10">
        <f t="shared" si="0"/>
        <v>43.31576139032093</v>
      </c>
      <c r="E20" s="10">
        <f t="shared" si="1"/>
        <v>13.473353760957872</v>
      </c>
      <c r="F20" s="10">
        <f t="shared" si="2"/>
        <v>10.741304027091196</v>
      </c>
      <c r="G20" s="10"/>
      <c r="H20" s="62" t="s">
        <v>4</v>
      </c>
      <c r="I20" s="72">
        <f>('Rahoitus ilman jk-tarkistusta'!C107+'Rahoitus ilman jk-tarkistusta'!C134)/('Rahoitus ilman jk-tarkistusta'!$C$125+'Rahoitus ilman jk-tarkistusta'!$C$152)</f>
        <v>3.2057608370423901E-2</v>
      </c>
      <c r="J20" s="72">
        <f>('Rahoitus ilman jk-tarkistusta'!D107+'Rahoitus ilman jk-tarkistusta'!D134)/('Rahoitus ilman jk-tarkistusta'!$D$125+'Rahoitus ilman jk-tarkistusta'!$D$152)</f>
        <v>3.220908105927376E-2</v>
      </c>
      <c r="K20" s="114">
        <f>('Rahoitus ilman jk-tarkistusta'!E107+'Rahoitus ilman jk-tarkistusta'!E134)/('Rahoitus ilman jk-tarkistusta'!$E$125+'Rahoitus ilman jk-tarkistusta'!$E$152)</f>
        <v>3.2333032302986398E-2</v>
      </c>
      <c r="L20" s="123"/>
      <c r="O20" s="12"/>
      <c r="P20" s="12"/>
    </row>
    <row r="21" spans="1:16" x14ac:dyDescent="0.3">
      <c r="A21" s="62" t="s">
        <v>5</v>
      </c>
      <c r="B21" s="136">
        <v>129.6590614877781</v>
      </c>
      <c r="C21" s="135">
        <v>117.19801618896622</v>
      </c>
      <c r="D21" s="10">
        <f t="shared" si="0"/>
        <v>124.58763698512446</v>
      </c>
      <c r="E21" s="10">
        <f t="shared" si="1"/>
        <v>38.600441730770505</v>
      </c>
      <c r="F21" s="10">
        <f t="shared" si="2"/>
        <v>30.695798142496301</v>
      </c>
      <c r="G21" s="10"/>
      <c r="H21" s="62" t="s">
        <v>5</v>
      </c>
      <c r="I21" s="72">
        <f>('Rahoitus ilman jk-tarkistusta'!C108+'Rahoitus ilman jk-tarkistusta'!C135)/('Rahoitus ilman jk-tarkistusta'!$C$125+'Rahoitus ilman jk-tarkistusta'!$C$152)</f>
        <v>9.2206198069004291E-2</v>
      </c>
      <c r="J21" s="72">
        <f>('Rahoitus ilman jk-tarkistusta'!D108+'Rahoitus ilman jk-tarkistusta'!D135)/('Rahoitus ilman jk-tarkistusta'!$D$125+'Rahoitus ilman jk-tarkistusta'!$D$152)</f>
        <v>9.227730368313071E-2</v>
      </c>
      <c r="K21" s="114">
        <f>('Rahoitus ilman jk-tarkistusta'!E108+'Rahoitus ilman jk-tarkistusta'!E135)/('Rahoitus ilman jk-tarkistusta'!$E$125+'Rahoitus ilman jk-tarkistusta'!$E$152)</f>
        <v>9.2399231080702776E-2</v>
      </c>
      <c r="L21" s="123"/>
      <c r="O21" s="12"/>
      <c r="P21" s="12"/>
    </row>
    <row r="22" spans="1:16" x14ac:dyDescent="0.3">
      <c r="A22" s="62" t="s">
        <v>6</v>
      </c>
      <c r="B22" s="136">
        <v>56.472425060469696</v>
      </c>
      <c r="C22" s="135">
        <v>49.886093898551259</v>
      </c>
      <c r="D22" s="10">
        <f t="shared" si="0"/>
        <v>52.529272877601251</v>
      </c>
      <c r="E22" s="10">
        <f t="shared" si="1"/>
        <v>16.157124793467236</v>
      </c>
      <c r="F22" s="10">
        <f t="shared" si="2"/>
        <v>12.754351405673864</v>
      </c>
      <c r="G22" s="10"/>
      <c r="H22" s="62" t="s">
        <v>6</v>
      </c>
      <c r="I22" s="72">
        <f>('Rahoitus ilman jk-tarkistusta'!C109+'Rahoitus ilman jk-tarkistusta'!C136)/('Rahoitus ilman jk-tarkistusta'!$C$125+'Rahoitus ilman jk-tarkistusta'!$C$152)</f>
        <v>3.8876445982767807E-2</v>
      </c>
      <c r="J22" s="72">
        <f>('Rahoitus ilman jk-tarkistusta'!D109+'Rahoitus ilman jk-tarkistusta'!D136)/('Rahoitus ilman jk-tarkistusta'!$D$125+'Rahoitus ilman jk-tarkistusta'!$D$152)</f>
        <v>3.8624840658870251E-2</v>
      </c>
      <c r="K22" s="114">
        <f>('Rahoitus ilman jk-tarkistusta'!E109+'Rahoitus ilman jk-tarkistusta'!E136)/('Rahoitus ilman jk-tarkistusta'!$E$125+'Rahoitus ilman jk-tarkistusta'!$E$152)</f>
        <v>3.8392624858507952E-2</v>
      </c>
      <c r="L22" s="123"/>
      <c r="O22" s="12"/>
      <c r="P22" s="12"/>
    </row>
    <row r="23" spans="1:16" x14ac:dyDescent="0.3">
      <c r="A23" s="62" t="s">
        <v>7</v>
      </c>
      <c r="B23" s="136">
        <v>43.816952303078963</v>
      </c>
      <c r="C23" s="135">
        <v>39.020653619961251</v>
      </c>
      <c r="D23" s="10">
        <f t="shared" si="0"/>
        <v>41.289894529578731</v>
      </c>
      <c r="E23" s="10">
        <f t="shared" si="1"/>
        <v>12.755680129147061</v>
      </c>
      <c r="F23" s="10">
        <f t="shared" si="2"/>
        <v>10.111071515036373</v>
      </c>
      <c r="G23" s="10"/>
      <c r="H23" s="62" t="s">
        <v>7</v>
      </c>
      <c r="I23" s="72">
        <f>('Rahoitus ilman jk-tarkistusta'!C110+'Rahoitus ilman jk-tarkistusta'!C137)/('Rahoitus ilman jk-tarkistusta'!$C$125+'Rahoitus ilman jk-tarkistusta'!$C$152)</f>
        <v>3.0558282389585766E-2</v>
      </c>
      <c r="J23" s="72">
        <f>('Rahoitus ilman jk-tarkistusta'!D110+'Rahoitus ilman jk-tarkistusta'!D137)/('Rahoitus ilman jk-tarkistusta'!$D$125+'Rahoitus ilman jk-tarkistusta'!$D$152)</f>
        <v>3.0493427437227511E-2</v>
      </c>
      <c r="K23" s="114">
        <f>('Rahoitus ilman jk-tarkistusta'!E110+'Rahoitus ilman jk-tarkistusta'!E137)/('Rahoitus ilman jk-tarkistusta'!$E$125+'Rahoitus ilman jk-tarkistusta'!$E$152)</f>
        <v>3.043593227497619E-2</v>
      </c>
      <c r="L23" s="123"/>
      <c r="O23" s="12"/>
      <c r="P23" s="12"/>
    </row>
    <row r="24" spans="1:16" x14ac:dyDescent="0.3">
      <c r="A24" s="62" t="s">
        <v>8</v>
      </c>
      <c r="B24" s="136">
        <v>134.62350755353813</v>
      </c>
      <c r="C24" s="135">
        <v>120.86844716145495</v>
      </c>
      <c r="D24" s="10">
        <f t="shared" si="0"/>
        <v>128.66817245213656</v>
      </c>
      <c r="E24" s="10">
        <f t="shared" si="1"/>
        <v>39.928574915609076</v>
      </c>
      <c r="F24" s="10">
        <f t="shared" si="2"/>
        <v>31.807293004820817</v>
      </c>
      <c r="G24" s="10"/>
      <c r="H24" s="62" t="s">
        <v>8</v>
      </c>
      <c r="I24" s="72">
        <f>('Rahoitus ilman jk-tarkistusta'!C111+'Rahoitus ilman jk-tarkistusta'!C138)/('Rahoitus ilman jk-tarkistusta'!$C$125+'Rahoitus ilman jk-tarkistusta'!$C$152)</f>
        <v>9.5226165945462515E-2</v>
      </c>
      <c r="J24" s="72">
        <f>('Rahoitus ilman jk-tarkistusta'!D111+'Rahoitus ilman jk-tarkistusta'!D138)/('Rahoitus ilman jk-tarkistusta'!$D$125+'Rahoitus ilman jk-tarkistusta'!$D$152)</f>
        <v>9.5452307484480886E-2</v>
      </c>
      <c r="K24" s="114">
        <f>('Rahoitus ilman jk-tarkistusta'!E111+'Rahoitus ilman jk-tarkistusta'!E138)/('Rahoitus ilman jk-tarkistusta'!$E$125+'Rahoitus ilman jk-tarkistusta'!$E$152)</f>
        <v>9.5745007273006888E-2</v>
      </c>
      <c r="L24" s="123"/>
      <c r="O24" s="12"/>
      <c r="P24" s="12"/>
    </row>
    <row r="25" spans="1:16" x14ac:dyDescent="0.3">
      <c r="A25" s="62" t="s">
        <v>9</v>
      </c>
      <c r="B25" s="136">
        <v>53.6411988104663</v>
      </c>
      <c r="C25" s="135">
        <v>48.354127773771786</v>
      </c>
      <c r="D25" s="10">
        <f t="shared" si="0"/>
        <v>51.189187916269134</v>
      </c>
      <c r="E25" s="10">
        <f t="shared" si="1"/>
        <v>15.805109446532759</v>
      </c>
      <c r="F25" s="10">
        <f t="shared" si="2"/>
        <v>12.51511045719724</v>
      </c>
      <c r="G25" s="10"/>
      <c r="H25" s="62" t="s">
        <v>9</v>
      </c>
      <c r="I25" s="72">
        <f>('Rahoitus ilman jk-tarkistusta'!C112+'Rahoitus ilman jk-tarkistusta'!C139)/('Rahoitus ilman jk-tarkistusta'!$C$125+'Rahoitus ilman jk-tarkistusta'!$C$152)</f>
        <v>3.7884661064424452E-2</v>
      </c>
      <c r="J25" s="72">
        <f>('Rahoitus ilman jk-tarkistusta'!D112+'Rahoitus ilman jk-tarkistusta'!D139)/('Rahoitus ilman jk-tarkistusta'!$D$125+'Rahoitus ilman jk-tarkistusta'!$D$152)</f>
        <v>3.7783321090344137E-2</v>
      </c>
      <c r="K25" s="114">
        <f>('Rahoitus ilman jk-tarkistusta'!E112+'Rahoitus ilman jk-tarkistusta'!E139)/('Rahoitus ilman jk-tarkistusta'!$E$125+'Rahoitus ilman jk-tarkistusta'!$E$152)</f>
        <v>3.7672471579559511E-2</v>
      </c>
      <c r="L25" s="123"/>
      <c r="O25" s="12"/>
      <c r="P25" s="12"/>
    </row>
    <row r="26" spans="1:16" x14ac:dyDescent="0.3">
      <c r="A26" s="62" t="s">
        <v>10</v>
      </c>
      <c r="B26" s="136">
        <v>45.758352379187421</v>
      </c>
      <c r="C26" s="135">
        <v>40.479046218613568</v>
      </c>
      <c r="D26" s="10">
        <f t="shared" si="0"/>
        <v>42.536855960567365</v>
      </c>
      <c r="E26" s="10">
        <f t="shared" si="1"/>
        <v>13.068806564700521</v>
      </c>
      <c r="F26" s="10">
        <f t="shared" si="2"/>
        <v>10.282582124767632</v>
      </c>
      <c r="G26" s="10"/>
      <c r="H26" s="62" t="s">
        <v>10</v>
      </c>
      <c r="I26" s="72">
        <f>('Rahoitus ilman jk-tarkistusta'!C113+'Rahoitus ilman jk-tarkistusta'!C140)/('Rahoitus ilman jk-tarkistusta'!$C$125+'Rahoitus ilman jk-tarkistusta'!$C$152)</f>
        <v>3.1481147414338384E-2</v>
      </c>
      <c r="J26" s="72">
        <f>('Rahoitus ilman jk-tarkistusta'!D113+'Rahoitus ilman jk-tarkistusta'!D140)/('Rahoitus ilman jk-tarkistusta'!$D$125+'Rahoitus ilman jk-tarkistusta'!$D$152)</f>
        <v>3.1241980093342572E-2</v>
      </c>
      <c r="K26" s="114">
        <f>('Rahoitus ilman jk-tarkistusta'!E113+'Rahoitus ilman jk-tarkistusta'!E140)/('Rahoitus ilman jk-tarkistusta'!$E$125+'Rahoitus ilman jk-tarkistusta'!$E$152)</f>
        <v>3.0952206469502218E-2</v>
      </c>
      <c r="L26" s="123"/>
      <c r="O26" s="12"/>
      <c r="P26" s="12"/>
    </row>
    <row r="27" spans="1:16" x14ac:dyDescent="0.3">
      <c r="A27" s="62" t="s">
        <v>11</v>
      </c>
      <c r="B27" s="136">
        <v>32.37025076491706</v>
      </c>
      <c r="C27" s="135">
        <v>28.624636453923195</v>
      </c>
      <c r="D27" s="10">
        <f t="shared" si="0"/>
        <v>30.152513450600427</v>
      </c>
      <c r="E27" s="10">
        <f t="shared" si="1"/>
        <v>9.2850773407517444</v>
      </c>
      <c r="F27" s="10">
        <f t="shared" si="2"/>
        <v>7.3387321817613573</v>
      </c>
      <c r="G27" s="10"/>
      <c r="H27" s="62" t="s">
        <v>11</v>
      </c>
      <c r="I27" s="72">
        <f>('Rahoitus ilman jk-tarkistusta'!C114+'Rahoitus ilman jk-tarkistusta'!C141)/('Rahoitus ilman jk-tarkistusta'!$C$125+'Rahoitus ilman jk-tarkistusta'!$C$152)</f>
        <v>2.2315606064800278E-2</v>
      </c>
      <c r="J27" s="72">
        <f>('Rahoitus ilman jk-tarkistusta'!D114+'Rahoitus ilman jk-tarkistusta'!D141)/('Rahoitus ilman jk-tarkistusta'!$D$125+'Rahoitus ilman jk-tarkistusta'!$D$152)</f>
        <v>2.2196686438717646E-2</v>
      </c>
      <c r="K27" s="114">
        <f>('Rahoitus ilman jk-tarkistusta'!E114+'Rahoitus ilman jk-tarkistusta'!E141)/('Rahoitus ilman jk-tarkistusta'!$E$125+'Rahoitus ilman jk-tarkistusta'!$E$152)</f>
        <v>2.2090750256895341E-2</v>
      </c>
      <c r="L27" s="123"/>
      <c r="O27" s="12"/>
      <c r="P27" s="12"/>
    </row>
    <row r="28" spans="1:16" x14ac:dyDescent="0.3">
      <c r="A28" s="62" t="s">
        <v>12</v>
      </c>
      <c r="B28" s="136">
        <v>38.633203664600408</v>
      </c>
      <c r="C28" s="135">
        <v>35.020337305815708</v>
      </c>
      <c r="D28" s="10">
        <f t="shared" si="0"/>
        <v>36.969190979071548</v>
      </c>
      <c r="E28" s="10">
        <f t="shared" si="1"/>
        <v>11.373274472711531</v>
      </c>
      <c r="F28" s="10">
        <f t="shared" si="2"/>
        <v>8.9724814396674475</v>
      </c>
      <c r="G28" s="10"/>
      <c r="H28" s="62" t="s">
        <v>12</v>
      </c>
      <c r="I28" s="72">
        <f>('Rahoitus ilman jk-tarkistusta'!C115+'Rahoitus ilman jk-tarkistusta'!C142)/('Rahoitus ilman jk-tarkistusta'!$C$125+'Rahoitus ilman jk-tarkistusta'!$C$152)</f>
        <v>2.7360568258262424E-2</v>
      </c>
      <c r="J28" s="72">
        <f>('Rahoitus ilman jk-tarkistusta'!D115+'Rahoitus ilman jk-tarkistusta'!D142)/('Rahoitus ilman jk-tarkistusta'!$D$125+'Rahoitus ilman jk-tarkistusta'!$D$152)</f>
        <v>2.7188681148003307E-2</v>
      </c>
      <c r="K28" s="114">
        <f>('Rahoitus ilman jk-tarkistusta'!E115+'Rahoitus ilman jk-tarkistusta'!E142)/('Rahoitus ilman jk-tarkistusta'!$E$125+'Rahoitus ilman jk-tarkistusta'!$E$152)</f>
        <v>2.7008595184999727E-2</v>
      </c>
      <c r="L28" s="123"/>
      <c r="O28" s="12"/>
      <c r="P28" s="12"/>
    </row>
    <row r="29" spans="1:16" x14ac:dyDescent="0.3">
      <c r="A29" s="62" t="s">
        <v>13</v>
      </c>
      <c r="B29" s="136">
        <v>69.4023360612494</v>
      </c>
      <c r="C29" s="135">
        <v>62.19775596338831</v>
      </c>
      <c r="D29" s="10">
        <f t="shared" si="0"/>
        <v>65.971765444029529</v>
      </c>
      <c r="E29" s="10">
        <f t="shared" si="1"/>
        <v>20.374414042509692</v>
      </c>
      <c r="F29" s="10">
        <f t="shared" si="2"/>
        <v>16.148695143478335</v>
      </c>
      <c r="G29" s="10"/>
      <c r="H29" s="62" t="s">
        <v>13</v>
      </c>
      <c r="I29" s="72">
        <f>('Rahoitus ilman jk-tarkistusta'!C116+'Rahoitus ilman jk-tarkistusta'!C143)/('Rahoitus ilman jk-tarkistusta'!$C$125+'Rahoitus ilman jk-tarkistusta'!$C$152)</f>
        <v>4.8825114744092783E-2</v>
      </c>
      <c r="J29" s="72">
        <f>('Rahoitus ilman jk-tarkistusta'!D116+'Rahoitus ilman jk-tarkistusta'!D143)/('Rahoitus ilman jk-tarkistusta'!$D$125+'Rahoitus ilman jk-tarkistusta'!$D$152)</f>
        <v>4.8706592662326527E-2</v>
      </c>
      <c r="K29" s="114">
        <f>('Rahoitus ilman jk-tarkistusta'!E116+'Rahoitus ilman jk-tarkistusta'!E143)/('Rahoitus ilman jk-tarkistusta'!$E$125+'Rahoitus ilman jk-tarkistusta'!$E$152)</f>
        <v>4.8610138993203968E-2</v>
      </c>
      <c r="L29" s="123"/>
      <c r="O29" s="12"/>
      <c r="P29" s="12"/>
    </row>
    <row r="30" spans="1:16" x14ac:dyDescent="0.3">
      <c r="A30" s="62" t="s">
        <v>14</v>
      </c>
      <c r="B30" s="136">
        <v>48.186378951567768</v>
      </c>
      <c r="C30" s="135">
        <v>43.842347622804972</v>
      </c>
      <c r="D30" s="10">
        <f t="shared" si="0"/>
        <v>46.437069164033744</v>
      </c>
      <c r="E30" s="10">
        <f t="shared" si="1"/>
        <v>14.309342988407622</v>
      </c>
      <c r="F30" s="10">
        <f t="shared" si="2"/>
        <v>11.324815126110266</v>
      </c>
      <c r="G30" s="10"/>
      <c r="H30" s="62" t="s">
        <v>14</v>
      </c>
      <c r="I30" s="72">
        <f>('Rahoitus ilman jk-tarkistusta'!C117+'Rahoitus ilman jk-tarkistusta'!C144)/('Rahoitus ilman jk-tarkistusta'!$C$125+'Rahoitus ilman jk-tarkistusta'!$C$152)</f>
        <v>3.4367660393094898E-2</v>
      </c>
      <c r="J30" s="72">
        <f>('Rahoitus ilman jk-tarkistusta'!D117+'Rahoitus ilman jk-tarkistusta'!D144)/('Rahoitus ilman jk-tarkistusta'!$D$125+'Rahoitus ilman jk-tarkistusta'!$D$152)</f>
        <v>3.4207577147874521E-2</v>
      </c>
      <c r="K30" s="114">
        <f>('Rahoitus ilman jk-tarkistusta'!E117+'Rahoitus ilman jk-tarkistusta'!E144)/('Rahoitus ilman jk-tarkistusta'!$E$125+'Rahoitus ilman jk-tarkistusta'!$E$152)</f>
        <v>3.4089493452037767E-2</v>
      </c>
      <c r="L30" s="123"/>
      <c r="O30" s="12"/>
      <c r="P30" s="12"/>
    </row>
    <row r="31" spans="1:16" x14ac:dyDescent="0.3">
      <c r="A31" s="62" t="s">
        <v>15</v>
      </c>
      <c r="B31" s="136">
        <v>67.366493916868407</v>
      </c>
      <c r="C31" s="135">
        <v>60.456036386555056</v>
      </c>
      <c r="D31" s="10">
        <f t="shared" si="0"/>
        <v>63.991607540424958</v>
      </c>
      <c r="E31" s="10">
        <f t="shared" si="1"/>
        <v>19.770824124275496</v>
      </c>
      <c r="F31" s="10">
        <f t="shared" si="2"/>
        <v>15.67383976460412</v>
      </c>
      <c r="G31" s="10"/>
      <c r="H31" s="62" t="s">
        <v>15</v>
      </c>
      <c r="I31" s="72">
        <f>('Rahoitus ilman jk-tarkistusta'!C118+'Rahoitus ilman jk-tarkistusta'!C145)/('Rahoitus ilman jk-tarkistusta'!$C$125+'Rahoitus ilman jk-tarkistusta'!$C$152)</f>
        <v>4.7359617554436094E-2</v>
      </c>
      <c r="J31" s="72">
        <f>('Rahoitus ilman jk-tarkistusta'!D118+'Rahoitus ilman jk-tarkistusta'!D145)/('Rahoitus ilman jk-tarkistusta'!$D$125+'Rahoitus ilman jk-tarkistusta'!$D$152)</f>
        <v>4.7263664869596808E-2</v>
      </c>
      <c r="K31" s="114">
        <f>('Rahoitus ilman jk-tarkistusta'!E118+'Rahoitus ilman jk-tarkistusta'!E145)/('Rahoitus ilman jk-tarkistusta'!$E$125+'Rahoitus ilman jk-tarkistusta'!$E$152)</f>
        <v>4.718074883110978E-2</v>
      </c>
      <c r="L31" s="123"/>
      <c r="O31" s="12"/>
      <c r="P31" s="12"/>
    </row>
    <row r="32" spans="1:16" x14ac:dyDescent="0.3">
      <c r="A32" s="62" t="s">
        <v>36</v>
      </c>
      <c r="B32" s="136">
        <v>51.823648089008167</v>
      </c>
      <c r="C32" s="135">
        <v>47.023249513911161</v>
      </c>
      <c r="D32" s="10">
        <f t="shared" si="0"/>
        <v>49.692084342160328</v>
      </c>
      <c r="E32" s="10">
        <f t="shared" si="1"/>
        <v>15.299504531209195</v>
      </c>
      <c r="F32" s="10">
        <f t="shared" si="2"/>
        <v>12.112830623861425</v>
      </c>
      <c r="G32" s="10"/>
      <c r="H32" s="62" t="s">
        <v>36</v>
      </c>
      <c r="I32" s="72">
        <f>('Rahoitus ilman jk-tarkistusta'!C119+'Rahoitus ilman jk-tarkistusta'!C146)/('Rahoitus ilman jk-tarkistusta'!$C$125+'Rahoitus ilman jk-tarkistusta'!$C$152)</f>
        <v>3.6776668072306201E-2</v>
      </c>
      <c r="J32" s="72">
        <f>('Rahoitus ilman jk-tarkistusta'!D119+'Rahoitus ilman jk-tarkistusta'!D146)/('Rahoitus ilman jk-tarkistusta'!$D$125+'Rahoitus ilman jk-tarkistusta'!$D$152)</f>
        <v>3.6574633929704621E-2</v>
      </c>
      <c r="K32" s="114">
        <f>('Rahoitus ilman jk-tarkistusta'!E119+'Rahoitus ilman jk-tarkistusta'!E146)/('Rahoitus ilman jk-tarkistusta'!$E$125+'Rahoitus ilman jk-tarkistusta'!$E$152)</f>
        <v>3.6461545344413253E-2</v>
      </c>
      <c r="L32" s="123"/>
      <c r="O32" s="12"/>
      <c r="P32" s="12"/>
    </row>
    <row r="33" spans="1:16" x14ac:dyDescent="0.3">
      <c r="A33" s="62" t="s">
        <v>16</v>
      </c>
      <c r="B33" s="136">
        <v>44.538998340834212</v>
      </c>
      <c r="C33" s="135">
        <v>39.602899929859156</v>
      </c>
      <c r="D33" s="10">
        <f t="shared" si="0"/>
        <v>41.913738007479132</v>
      </c>
      <c r="E33" s="10">
        <f t="shared" si="1"/>
        <v>12.959468313355893</v>
      </c>
      <c r="F33" s="10">
        <f t="shared" si="2"/>
        <v>10.282432340270679</v>
      </c>
      <c r="G33" s="10"/>
      <c r="H33" s="62" t="s">
        <v>16</v>
      </c>
      <c r="I33" s="72">
        <f>('Rahoitus ilman jk-tarkistusta'!C120+'Rahoitus ilman jk-tarkistusta'!C147)/('Rahoitus ilman jk-tarkistusta'!$C$125+'Rahoitus ilman jk-tarkistusta'!$C$152)</f>
        <v>3.101998337918082E-2</v>
      </c>
      <c r="J33" s="72">
        <f>('Rahoitus ilman jk-tarkistusta'!D120+'Rahoitus ilman jk-tarkistusta'!D147)/('Rahoitus ilman jk-tarkistusta'!$D$125+'Rahoitus ilman jk-tarkistusta'!$D$152)</f>
        <v>3.0980598653879206E-2</v>
      </c>
      <c r="K33" s="114">
        <f>('Rahoitus ilman jk-tarkistusta'!E120+'Rahoitus ilman jk-tarkistusta'!E147)/('Rahoitus ilman jk-tarkistusta'!$E$125+'Rahoitus ilman jk-tarkistusta'!$E$152)</f>
        <v>3.0951755594360218E-2</v>
      </c>
      <c r="L33" s="123"/>
      <c r="O33" s="12"/>
      <c r="P33" s="12"/>
    </row>
    <row r="34" spans="1:16" x14ac:dyDescent="0.3">
      <c r="A34" s="62" t="s">
        <v>17</v>
      </c>
      <c r="B34" s="136">
        <v>18.815446177832445</v>
      </c>
      <c r="C34" s="135">
        <v>16.791249004453785</v>
      </c>
      <c r="D34" s="10">
        <f t="shared" si="0"/>
        <v>17.77562682132309</v>
      </c>
      <c r="E34" s="10">
        <f t="shared" si="1"/>
        <v>5.4919279024025336</v>
      </c>
      <c r="F34" s="10">
        <f t="shared" si="2"/>
        <v>4.3498084745252363</v>
      </c>
      <c r="G34" s="10"/>
      <c r="H34" s="62" t="s">
        <v>17</v>
      </c>
      <c r="I34" s="72">
        <f>('Rahoitus ilman jk-tarkistusta'!C121+'Rahoitus ilman jk-tarkistusta'!C148)/('Rahoitus ilman jk-tarkistusta'!$C$125+'Rahoitus ilman jk-tarkistusta'!$C$152)</f>
        <v>1.3155582746009689E-2</v>
      </c>
      <c r="J34" s="72">
        <f>('Rahoitus ilman jk-tarkistusta'!D121+'Rahoitus ilman jk-tarkistusta'!D148)/('Rahoitus ilman jk-tarkistusta'!$D$125+'Rahoitus ilman jk-tarkistusta'!$D$152)</f>
        <v>1.3128873042193078E-2</v>
      </c>
      <c r="K34" s="114">
        <f>('Rahoitus ilman jk-tarkistusta'!E121+'Rahoitus ilman jk-tarkistusta'!E148)/('Rahoitus ilman jk-tarkistusta'!$E$125+'Rahoitus ilman jk-tarkistusta'!$E$152)</f>
        <v>1.3093614850106353E-2</v>
      </c>
      <c r="L34" s="123"/>
      <c r="O34" s="12"/>
      <c r="P34" s="12"/>
    </row>
    <row r="35" spans="1:16" x14ac:dyDescent="0.3">
      <c r="A35" s="62" t="s">
        <v>18</v>
      </c>
      <c r="B35" s="136">
        <v>107.94051969442938</v>
      </c>
      <c r="C35" s="135">
        <v>96.847714711115543</v>
      </c>
      <c r="D35" s="10">
        <f t="shared" si="0"/>
        <v>102.72836875223872</v>
      </c>
      <c r="E35" s="10">
        <f t="shared" si="1"/>
        <v>31.79582736217564</v>
      </c>
      <c r="F35" s="10">
        <f t="shared" si="2"/>
        <v>25.246277600648551</v>
      </c>
      <c r="G35" s="10"/>
      <c r="H35" s="62" t="s">
        <v>18</v>
      </c>
      <c r="I35" s="72">
        <f>('Rahoitus ilman jk-tarkistusta'!C122+'Rahoitus ilman jk-tarkistusta'!C149)/('Rahoitus ilman jk-tarkistusta'!$C$125+'Rahoitus ilman jk-tarkistusta'!$C$152)</f>
        <v>7.6028348764698037E-2</v>
      </c>
      <c r="J35" s="72">
        <f>('Rahoitus ilman jk-tarkistusta'!D122+'Rahoitus ilman jk-tarkistusta'!D149)/('Rahoitus ilman jk-tarkistusta'!$D$125+'Rahoitus ilman jk-tarkistusta'!$D$152)</f>
        <v>7.6010353400101149E-2</v>
      </c>
      <c r="K35" s="114">
        <f>('Rahoitus ilman jk-tarkistusta'!E122+'Rahoitus ilman jk-tarkistusta'!E149)/('Rahoitus ilman jk-tarkistusta'!$E$125+'Rahoitus ilman jk-tarkistusta'!$E$152)</f>
        <v>7.599530812396034E-2</v>
      </c>
      <c r="L35" s="123"/>
      <c r="O35" s="12"/>
      <c r="P35" s="12"/>
    </row>
    <row r="36" spans="1:16" x14ac:dyDescent="0.3">
      <c r="A36" s="62" t="s">
        <v>19</v>
      </c>
      <c r="B36" s="136">
        <v>21.792086794540971</v>
      </c>
      <c r="C36" s="135">
        <v>19.516840361575554</v>
      </c>
      <c r="D36" s="10">
        <f t="shared" si="0"/>
        <v>20.499294626004293</v>
      </c>
      <c r="E36" s="10">
        <f t="shared" si="1"/>
        <v>6.3105416497586999</v>
      </c>
      <c r="F36" s="10">
        <f t="shared" si="2"/>
        <v>4.9682075181131307</v>
      </c>
      <c r="G36" s="10"/>
      <c r="H36" s="62" t="s">
        <v>19</v>
      </c>
      <c r="I36" s="72">
        <f>('Rahoitus ilman jk-tarkistusta'!C123+'Rahoitus ilman jk-tarkistusta'!C150)/('Rahoitus ilman jk-tarkistusta'!$C$125+'Rahoitus ilman jk-tarkistusta'!$C$152)</f>
        <v>1.5171344976917002E-2</v>
      </c>
      <c r="J36" s="72">
        <f>('Rahoitus ilman jk-tarkistusta'!D123+'Rahoitus ilman jk-tarkistusta'!D150)/('Rahoitus ilman jk-tarkistusta'!$D$125+'Rahoitus ilman jk-tarkistusta'!$D$152)</f>
        <v>1.5085831718750241E-2</v>
      </c>
      <c r="K36" s="114">
        <f>('Rahoitus ilman jk-tarkistusta'!E123+'Rahoitus ilman jk-tarkistusta'!E150)/('Rahoitus ilman jk-tarkistusta'!$E$125+'Rahoitus ilman jk-tarkistusta'!$E$152)</f>
        <v>1.4955094257265256E-2</v>
      </c>
      <c r="L36" s="123"/>
      <c r="O36" s="12"/>
      <c r="P36" s="12"/>
    </row>
    <row r="37" spans="1:16" x14ac:dyDescent="0.3">
      <c r="A37" s="62" t="s">
        <v>20</v>
      </c>
      <c r="B37" s="136">
        <v>56.881925774496203</v>
      </c>
      <c r="C37" s="135">
        <v>51.015549462275999</v>
      </c>
      <c r="D37" s="10">
        <f t="shared" si="0"/>
        <v>53.912498378125257</v>
      </c>
      <c r="E37" s="10">
        <f t="shared" si="1"/>
        <v>16.639994222464008</v>
      </c>
      <c r="F37" s="10">
        <f t="shared" si="2"/>
        <v>13.178088580138914</v>
      </c>
      <c r="G37" s="10"/>
      <c r="H37" s="62" t="s">
        <v>20</v>
      </c>
      <c r="I37" s="72">
        <f>('Rahoitus ilman jk-tarkistusta'!C124+'Rahoitus ilman jk-tarkistusta'!C151)/('Rahoitus ilman jk-tarkistusta'!$C$125+'Rahoitus ilman jk-tarkistusta'!$C$152)</f>
        <v>3.9900158829096553E-2</v>
      </c>
      <c r="J37" s="72">
        <f>('Rahoitus ilman jk-tarkistusta'!D124+'Rahoitus ilman jk-tarkistusta'!D151)/('Rahoitus ilman jk-tarkistusta'!$D$125+'Rahoitus ilman jk-tarkistusta'!$D$152)</f>
        <v>3.9779176903248392E-2</v>
      </c>
      <c r="K37" s="114">
        <f>('Rahoitus ilman jk-tarkistusta'!E124+'Rahoitus ilman jk-tarkistusta'!E151)/('Rahoitus ilman jk-tarkistusta'!$E$125+'Rahoitus ilman jk-tarkistusta'!$E$152)</f>
        <v>3.9668141100800261E-2</v>
      </c>
      <c r="L37" s="123"/>
      <c r="O37" s="12"/>
      <c r="P37" s="12"/>
    </row>
    <row r="38" spans="1:16" x14ac:dyDescent="0.3">
      <c r="A38" s="101" t="s">
        <v>21</v>
      </c>
      <c r="B38" s="138">
        <v>1412.1203976691918</v>
      </c>
      <c r="C38" s="69">
        <v>1272.9842317100547</v>
      </c>
      <c r="D38" s="19">
        <f>SUM(D16:D37)</f>
        <v>1351.1850569078547</v>
      </c>
      <c r="E38" s="19">
        <f>SUM(E16:E37)</f>
        <v>418.30916368471122</v>
      </c>
      <c r="F38" s="19">
        <f>SUM(F16:F37)</f>
        <v>332.20837212039311</v>
      </c>
      <c r="G38" s="19"/>
      <c r="H38" s="62" t="s">
        <v>21</v>
      </c>
      <c r="I38" s="72">
        <f>('Rahoitus ilman jk-tarkistusta'!C125+'Rahoitus ilman jk-tarkistusta'!C152)/('Rahoitus ilman jk-tarkistusta'!$C$125+'Rahoitus ilman jk-tarkistusta'!$C$152)</f>
        <v>1</v>
      </c>
      <c r="J38" s="72">
        <f>('Rahoitus ilman jk-tarkistusta'!D125+'Rahoitus ilman jk-tarkistusta'!D152)/('Rahoitus ilman jk-tarkistusta'!$D$125+'Rahoitus ilman jk-tarkistusta'!$D$152)</f>
        <v>1</v>
      </c>
      <c r="K38" s="114">
        <f>('Rahoitus ilman jk-tarkistusta'!E125+'Rahoitus ilman jk-tarkistusta'!E152)/('Rahoitus ilman jk-tarkistusta'!$E$125+'Rahoitus ilman jk-tarkistusta'!$E$152)</f>
        <v>1</v>
      </c>
      <c r="L38" s="123"/>
      <c r="O38" s="12"/>
      <c r="P38" s="12"/>
    </row>
    <row r="39" spans="1:16" ht="14.5" x14ac:dyDescent="0.35">
      <c r="A39" s="103" t="s">
        <v>90</v>
      </c>
      <c r="D39" s="63"/>
      <c r="E39" s="63"/>
      <c r="F39" s="63"/>
      <c r="G39" s="63"/>
      <c r="H39" s="63"/>
      <c r="I39" s="63"/>
      <c r="J39" s="63"/>
    </row>
    <row r="40" spans="1:16" ht="14.5" x14ac:dyDescent="0.35">
      <c r="A40" s="103" t="s">
        <v>89</v>
      </c>
    </row>
    <row r="41" spans="1:16" ht="14.5" x14ac:dyDescent="0.35">
      <c r="C41" s="103"/>
    </row>
    <row r="42" spans="1:16" ht="14.5" x14ac:dyDescent="0.35">
      <c r="C42" s="103"/>
    </row>
    <row r="60" spans="3:14" x14ac:dyDescent="0.3">
      <c r="C60" s="102"/>
      <c r="D60" s="102"/>
      <c r="E60" s="102"/>
      <c r="F60" s="102"/>
      <c r="G60" s="28"/>
      <c r="H60" s="111"/>
      <c r="I60" s="111"/>
      <c r="J60" s="111"/>
      <c r="K60" s="111"/>
      <c r="L60" s="112"/>
      <c r="M60" s="185"/>
      <c r="N60" s="185"/>
    </row>
    <row r="61" spans="3:14" x14ac:dyDescent="0.3">
      <c r="D61" s="102"/>
      <c r="E61" s="12"/>
      <c r="F61" s="12"/>
      <c r="G61" s="12"/>
      <c r="H61" s="111"/>
      <c r="I61" s="111"/>
      <c r="J61" s="111"/>
      <c r="K61" s="111"/>
      <c r="L61" s="112"/>
      <c r="M61" s="185"/>
      <c r="N61" s="185"/>
    </row>
    <row r="62" spans="3:14" x14ac:dyDescent="0.3">
      <c r="D62" s="102"/>
      <c r="E62" s="12"/>
      <c r="F62" s="10"/>
      <c r="G62" s="10"/>
      <c r="H62" s="111"/>
      <c r="I62" s="111"/>
      <c r="J62" s="111"/>
      <c r="K62" s="111"/>
      <c r="L62" s="112"/>
      <c r="M62" s="185"/>
      <c r="N62" s="185"/>
    </row>
    <row r="63" spans="3:14" x14ac:dyDescent="0.3">
      <c r="D63" s="102"/>
      <c r="F63" s="10"/>
      <c r="G63" s="10"/>
      <c r="H63" s="111"/>
      <c r="I63" s="111"/>
      <c r="J63" s="111"/>
      <c r="K63" s="111"/>
      <c r="L63" s="112"/>
      <c r="M63" s="185"/>
      <c r="N63" s="185"/>
    </row>
    <row r="64" spans="3:14" x14ac:dyDescent="0.3">
      <c r="D64" s="102"/>
      <c r="E64" s="12"/>
      <c r="F64" s="12"/>
      <c r="G64" s="12"/>
      <c r="H64" s="111"/>
      <c r="I64" s="111"/>
      <c r="J64" s="111"/>
      <c r="K64" s="111"/>
      <c r="L64" s="112"/>
      <c r="M64" s="185"/>
      <c r="N64" s="185"/>
    </row>
    <row r="65" spans="2:14" x14ac:dyDescent="0.3">
      <c r="D65" s="102"/>
      <c r="F65" s="10"/>
      <c r="G65" s="10"/>
      <c r="H65" s="111"/>
      <c r="I65" s="111"/>
      <c r="J65" s="111"/>
      <c r="K65" s="111"/>
      <c r="L65" s="112"/>
      <c r="M65" s="185"/>
      <c r="N65" s="185"/>
    </row>
    <row r="66" spans="2:14" x14ac:dyDescent="0.3">
      <c r="E66" s="28"/>
      <c r="F66" s="28"/>
      <c r="G66" s="28"/>
      <c r="H66" s="10"/>
    </row>
    <row r="68" spans="2:14" x14ac:dyDescent="0.3">
      <c r="B68" s="10"/>
      <c r="E68" s="10"/>
      <c r="F68" s="10"/>
      <c r="G68" s="10"/>
    </row>
    <row r="69" spans="2:14" x14ac:dyDescent="0.3">
      <c r="D69" s="10"/>
      <c r="E69" s="12"/>
      <c r="F69" s="12"/>
      <c r="G69" s="12"/>
    </row>
  </sheetData>
  <mergeCells count="4">
    <mergeCell ref="A3:F3"/>
    <mergeCell ref="A4:F4"/>
    <mergeCell ref="A5:F5"/>
    <mergeCell ref="A6:F6"/>
  </mergeCells>
  <phoneticPr fontId="13" type="noConversion"/>
  <pageMargins left="0.7" right="0.7" top="0.75" bottom="0.75" header="0.3" footer="0.3"/>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INFO</vt:lpstr>
      <vt:lpstr>Yhteenveto</vt:lpstr>
      <vt:lpstr>Rahoitus ilman jk-tarkistusta</vt:lpstr>
      <vt:lpstr>Jälkikäteistarkistus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painelaskelma</dc:title>
  <dc:creator>Valkama Roosa (VM)</dc:creator>
  <cp:lastModifiedBy>Valkama Roosa (VM)</cp:lastModifiedBy>
  <dcterms:created xsi:type="dcterms:W3CDTF">2020-05-15T09:22:39Z</dcterms:created>
  <dcterms:modified xsi:type="dcterms:W3CDTF">2025-06-26T07:08:59Z</dcterms:modified>
</cp:coreProperties>
</file>