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valtion.fi\yhteiset_tiedostot\VM\KAO\Hyvinvointialueiden yleiskatteinen rahoitus\Rahoituslaskelmat\Julkaistut rahoituslaskelmat\2025\JULKAISU 30.4.2025\"/>
    </mc:Choice>
  </mc:AlternateContent>
  <xr:revisionPtr revIDLastSave="0" documentId="13_ncr:1_{ADFF96E4-3F4B-4E83-99DB-542C95689644}" xr6:coauthVersionLast="47" xr6:coauthVersionMax="47" xr10:uidLastSave="{00000000-0000-0000-0000-000000000000}"/>
  <bookViews>
    <workbookView xWindow="28680" yWindow="-225" windowWidth="29040" windowHeight="15720" xr2:uid="{00000000-000D-0000-FFFF-FFFF00000000}"/>
  </bookViews>
  <sheets>
    <sheet name="INFO" sheetId="13" r:id="rId1"/>
    <sheet name="Yhteenveto" sheetId="4" r:id="rId2"/>
    <sheet name="Rahoitus ilman jk-tarkistusta" sheetId="9" r:id="rId3"/>
    <sheet name="Jälkikäteistarkistus" sheetId="12"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12" l="1"/>
  <c r="A2" i="4"/>
  <c r="A2" i="9"/>
  <c r="C151" i="9" l="1"/>
  <c r="D151" i="9" s="1"/>
  <c r="E151" i="9" s="1"/>
  <c r="C150" i="9"/>
  <c r="C149" i="9"/>
  <c r="C148" i="9"/>
  <c r="D148" i="9" s="1"/>
  <c r="E148" i="9" s="1"/>
  <c r="C147" i="9"/>
  <c r="D147" i="9" s="1"/>
  <c r="E147" i="9" s="1"/>
  <c r="C146" i="9"/>
  <c r="D146" i="9" s="1"/>
  <c r="E146" i="9" s="1"/>
  <c r="C145" i="9"/>
  <c r="D145" i="9" s="1"/>
  <c r="E145" i="9" s="1"/>
  <c r="C144" i="9"/>
  <c r="D144" i="9" s="1"/>
  <c r="E144" i="9" s="1"/>
  <c r="C143" i="9"/>
  <c r="D143" i="9" s="1"/>
  <c r="E143" i="9" s="1"/>
  <c r="C142" i="9"/>
  <c r="D142" i="9" s="1"/>
  <c r="E142" i="9" s="1"/>
  <c r="C141" i="9"/>
  <c r="D141" i="9" s="1"/>
  <c r="E141" i="9" s="1"/>
  <c r="C140" i="9"/>
  <c r="D140" i="9" s="1"/>
  <c r="E140" i="9" s="1"/>
  <c r="C139" i="9"/>
  <c r="D139" i="9" s="1"/>
  <c r="E139" i="9" s="1"/>
  <c r="C138" i="9"/>
  <c r="D138" i="9" s="1"/>
  <c r="E138" i="9" s="1"/>
  <c r="C137" i="9"/>
  <c r="D137" i="9" s="1"/>
  <c r="E137" i="9" s="1"/>
  <c r="C136" i="9"/>
  <c r="D136" i="9" s="1"/>
  <c r="E136" i="9" s="1"/>
  <c r="C135" i="9"/>
  <c r="D135" i="9" s="1"/>
  <c r="E135" i="9" s="1"/>
  <c r="C134" i="9"/>
  <c r="D134" i="9" s="1"/>
  <c r="E134" i="9" s="1"/>
  <c r="C133" i="9"/>
  <c r="D133" i="9" s="1"/>
  <c r="E133" i="9" s="1"/>
  <c r="C132" i="9"/>
  <c r="D132" i="9" s="1"/>
  <c r="E132" i="9" s="1"/>
  <c r="C131" i="9"/>
  <c r="D131" i="9" s="1"/>
  <c r="E131" i="9" s="1"/>
  <c r="C130" i="9"/>
  <c r="C124" i="9"/>
  <c r="C123" i="9"/>
  <c r="C122" i="9"/>
  <c r="C121" i="9"/>
  <c r="C120" i="9"/>
  <c r="C119" i="9"/>
  <c r="C118" i="9"/>
  <c r="C117" i="9"/>
  <c r="C116" i="9"/>
  <c r="C115" i="9"/>
  <c r="C114" i="9"/>
  <c r="C113" i="9"/>
  <c r="C112" i="9"/>
  <c r="D112" i="9" s="1"/>
  <c r="C111" i="9"/>
  <c r="C110" i="9"/>
  <c r="C109" i="9"/>
  <c r="C108" i="9"/>
  <c r="C107" i="9"/>
  <c r="C106" i="9"/>
  <c r="C105" i="9"/>
  <c r="C104" i="9"/>
  <c r="C103" i="9"/>
  <c r="B61" i="9"/>
  <c r="B30" i="9" s="1"/>
  <c r="E28" i="4" s="1"/>
  <c r="B60" i="9"/>
  <c r="B29" i="9" s="1"/>
  <c r="E27" i="4" s="1"/>
  <c r="B59" i="9"/>
  <c r="B28" i="9" s="1"/>
  <c r="E26" i="4" s="1"/>
  <c r="B58" i="9"/>
  <c r="B27" i="9" s="1"/>
  <c r="E25" i="4" s="1"/>
  <c r="B57" i="9"/>
  <c r="B26" i="9" s="1"/>
  <c r="E24" i="4" s="1"/>
  <c r="B56" i="9"/>
  <c r="B25" i="9" s="1"/>
  <c r="E23" i="4" s="1"/>
  <c r="B55" i="9"/>
  <c r="B24" i="9" s="1"/>
  <c r="E22" i="4" s="1"/>
  <c r="B54" i="9"/>
  <c r="B23" i="9" s="1"/>
  <c r="E21" i="4" s="1"/>
  <c r="B53" i="9"/>
  <c r="B22" i="9" s="1"/>
  <c r="E20" i="4" s="1"/>
  <c r="B52" i="9"/>
  <c r="B21" i="9" s="1"/>
  <c r="E19" i="4" s="1"/>
  <c r="B51" i="9"/>
  <c r="B20" i="9" s="1"/>
  <c r="E18" i="4" s="1"/>
  <c r="B50" i="9"/>
  <c r="B19" i="9" s="1"/>
  <c r="E17" i="4" s="1"/>
  <c r="B49" i="9"/>
  <c r="B18" i="9" s="1"/>
  <c r="E16" i="4" s="1"/>
  <c r="B48" i="9"/>
  <c r="B17" i="9" s="1"/>
  <c r="E15" i="4" s="1"/>
  <c r="B47" i="9"/>
  <c r="B16" i="9" s="1"/>
  <c r="E14" i="4" s="1"/>
  <c r="B46" i="9"/>
  <c r="B15" i="9" s="1"/>
  <c r="E13" i="4" s="1"/>
  <c r="B45" i="9"/>
  <c r="B14" i="9" s="1"/>
  <c r="E12" i="4" s="1"/>
  <c r="B44" i="9"/>
  <c r="B13" i="9" s="1"/>
  <c r="E11" i="4" s="1"/>
  <c r="B43" i="9"/>
  <c r="B12" i="9" s="1"/>
  <c r="E10" i="4" s="1"/>
  <c r="B42" i="9"/>
  <c r="B11" i="9" s="1"/>
  <c r="E9" i="4" s="1"/>
  <c r="B41" i="9"/>
  <c r="B10" i="9" s="1"/>
  <c r="E8" i="4" s="1"/>
  <c r="B40" i="9"/>
  <c r="B9" i="9" s="1"/>
  <c r="E7" i="4" s="1"/>
  <c r="B39" i="9"/>
  <c r="B8" i="9" s="1"/>
  <c r="E6" i="4" s="1"/>
  <c r="C60" i="9" l="1"/>
  <c r="C40" i="9"/>
  <c r="C52" i="9"/>
  <c r="C51" i="9"/>
  <c r="E112" i="9"/>
  <c r="D118" i="9"/>
  <c r="D54" i="9" s="1"/>
  <c r="D119" i="9"/>
  <c r="E119" i="9" s="1"/>
  <c r="D123" i="9"/>
  <c r="E123" i="9" s="1"/>
  <c r="C59" i="9"/>
  <c r="C49" i="9"/>
  <c r="C57" i="9"/>
  <c r="C42" i="9"/>
  <c r="D103" i="9"/>
  <c r="E103" i="9" s="1"/>
  <c r="C50" i="9"/>
  <c r="D124" i="9"/>
  <c r="D60" i="9" s="1"/>
  <c r="D122" i="9"/>
  <c r="D104" i="9"/>
  <c r="D40" i="9" s="1"/>
  <c r="D115" i="9"/>
  <c r="E115" i="9" s="1"/>
  <c r="C41" i="9"/>
  <c r="D107" i="9"/>
  <c r="E107" i="9" s="1"/>
  <c r="C53" i="9"/>
  <c r="D108" i="9"/>
  <c r="D44" i="9" s="1"/>
  <c r="D109" i="9"/>
  <c r="D45" i="9" s="1"/>
  <c r="D110" i="9"/>
  <c r="E110" i="9" s="1"/>
  <c r="C56" i="9"/>
  <c r="D111" i="9"/>
  <c r="E111" i="9" s="1"/>
  <c r="C48" i="9"/>
  <c r="D106" i="9"/>
  <c r="D116" i="9"/>
  <c r="D52" i="9" s="1"/>
  <c r="C152" i="9"/>
  <c r="C43" i="9"/>
  <c r="C44" i="9"/>
  <c r="C45" i="9"/>
  <c r="D120" i="9"/>
  <c r="D56" i="9" s="1"/>
  <c r="C47" i="9"/>
  <c r="C54" i="9"/>
  <c r="C55" i="9"/>
  <c r="C58" i="9"/>
  <c r="C39" i="9"/>
  <c r="C125" i="9"/>
  <c r="D117" i="9"/>
  <c r="D114" i="9"/>
  <c r="D130" i="9"/>
  <c r="D150" i="9"/>
  <c r="E150" i="9" s="1"/>
  <c r="D105" i="9"/>
  <c r="D113" i="9"/>
  <c r="D121" i="9"/>
  <c r="D149" i="9"/>
  <c r="E149" i="9" s="1"/>
  <c r="C46" i="9"/>
  <c r="D48" i="9"/>
  <c r="I30" i="12" l="1"/>
  <c r="D30" i="12" s="1"/>
  <c r="D55" i="9"/>
  <c r="E118" i="9"/>
  <c r="E54" i="9" s="1"/>
  <c r="I21" i="12"/>
  <c r="D21" i="12" s="1"/>
  <c r="I25" i="12"/>
  <c r="D25" i="12" s="1"/>
  <c r="I37" i="12"/>
  <c r="D37" i="12" s="1"/>
  <c r="I26" i="12"/>
  <c r="D26" i="12" s="1"/>
  <c r="D43" i="9"/>
  <c r="D39" i="9"/>
  <c r="I17" i="12"/>
  <c r="D17" i="12" s="1"/>
  <c r="I35" i="12"/>
  <c r="D35" i="12" s="1"/>
  <c r="D51" i="9"/>
  <c r="I19" i="12"/>
  <c r="D19" i="12" s="1"/>
  <c r="E47" i="9"/>
  <c r="C61" i="9"/>
  <c r="C35" i="9" s="1"/>
  <c r="C23" i="9" s="1"/>
  <c r="I38" i="12"/>
  <c r="I27" i="12"/>
  <c r="D27" i="12" s="1"/>
  <c r="I32" i="12"/>
  <c r="D32" i="12" s="1"/>
  <c r="D47" i="9"/>
  <c r="E55" i="9"/>
  <c r="I33" i="12"/>
  <c r="D33" i="12" s="1"/>
  <c r="I29" i="12"/>
  <c r="D29" i="12" s="1"/>
  <c r="I16" i="12"/>
  <c r="D16" i="12" s="1"/>
  <c r="E120" i="9"/>
  <c r="E122" i="9"/>
  <c r="E58" i="9" s="1"/>
  <c r="I18" i="12"/>
  <c r="D18" i="12" s="1"/>
  <c r="I31" i="12"/>
  <c r="D31" i="12" s="1"/>
  <c r="E124" i="9"/>
  <c r="I24" i="12"/>
  <c r="D24" i="12" s="1"/>
  <c r="E43" i="9"/>
  <c r="I23" i="12"/>
  <c r="D23" i="12" s="1"/>
  <c r="E109" i="9"/>
  <c r="E108" i="9"/>
  <c r="I28" i="12"/>
  <c r="D28" i="12" s="1"/>
  <c r="I34" i="12"/>
  <c r="D34" i="12" s="1"/>
  <c r="E51" i="9"/>
  <c r="E46" i="9"/>
  <c r="E116" i="9"/>
  <c r="E104" i="9"/>
  <c r="E59" i="9"/>
  <c r="I36" i="12"/>
  <c r="D36" i="12" s="1"/>
  <c r="I20" i="12"/>
  <c r="D20" i="12" s="1"/>
  <c r="E106" i="9"/>
  <c r="D42" i="9"/>
  <c r="D46" i="9"/>
  <c r="I22" i="12"/>
  <c r="D22" i="12" s="1"/>
  <c r="E48" i="9"/>
  <c r="D53" i="9"/>
  <c r="E117" i="9"/>
  <c r="D57" i="9"/>
  <c r="E121" i="9"/>
  <c r="D49" i="9"/>
  <c r="E113" i="9"/>
  <c r="D58" i="9"/>
  <c r="D41" i="9"/>
  <c r="E105" i="9"/>
  <c r="D152" i="9"/>
  <c r="E130" i="9"/>
  <c r="E152" i="9" s="1"/>
  <c r="D125" i="9"/>
  <c r="D50" i="9"/>
  <c r="E114" i="9"/>
  <c r="D59" i="9"/>
  <c r="J36" i="12" l="1"/>
  <c r="E36" i="12" s="1"/>
  <c r="C15" i="9"/>
  <c r="C22" i="9"/>
  <c r="C13" i="9"/>
  <c r="C14" i="9"/>
  <c r="C17" i="9"/>
  <c r="J34" i="12"/>
  <c r="E34" i="12" s="1"/>
  <c r="C27" i="9"/>
  <c r="C20" i="9"/>
  <c r="F21" i="4"/>
  <c r="C26" i="9"/>
  <c r="C28" i="9"/>
  <c r="C16" i="9"/>
  <c r="C25" i="9"/>
  <c r="C11" i="9"/>
  <c r="C18" i="9"/>
  <c r="C21" i="9"/>
  <c r="C12" i="9"/>
  <c r="C8" i="9"/>
  <c r="C29" i="9"/>
  <c r="C10" i="9"/>
  <c r="J37" i="12"/>
  <c r="E37" i="12" s="1"/>
  <c r="E41" i="9"/>
  <c r="E52" i="9"/>
  <c r="J32" i="12"/>
  <c r="E32" i="12" s="1"/>
  <c r="J18" i="12"/>
  <c r="E18" i="12" s="1"/>
  <c r="D38" i="12"/>
  <c r="J20" i="12"/>
  <c r="E20" i="12" s="1"/>
  <c r="E40" i="9"/>
  <c r="E45" i="9"/>
  <c r="J35" i="12"/>
  <c r="E35" i="12" s="1"/>
  <c r="E44" i="9"/>
  <c r="E60" i="9"/>
  <c r="E42" i="9"/>
  <c r="J24" i="12"/>
  <c r="E24" i="12" s="1"/>
  <c r="J23" i="12"/>
  <c r="E23" i="12" s="1"/>
  <c r="J17" i="12"/>
  <c r="E17" i="12" s="1"/>
  <c r="J22" i="12"/>
  <c r="E22" i="12" s="1"/>
  <c r="J27" i="12"/>
  <c r="E27" i="12" s="1"/>
  <c r="E49" i="9"/>
  <c r="J16" i="12"/>
  <c r="E16" i="12" s="1"/>
  <c r="J19" i="12"/>
  <c r="E19" i="12" s="1"/>
  <c r="J21" i="12"/>
  <c r="E21" i="12" s="1"/>
  <c r="J30" i="12"/>
  <c r="E30" i="12" s="1"/>
  <c r="J31" i="12"/>
  <c r="E31" i="12" s="1"/>
  <c r="E57" i="9"/>
  <c r="C24" i="9"/>
  <c r="C19" i="9"/>
  <c r="E50" i="9"/>
  <c r="C9" i="9"/>
  <c r="J38" i="12"/>
  <c r="J25" i="12"/>
  <c r="E25" i="12" s="1"/>
  <c r="E56" i="9"/>
  <c r="J28" i="12"/>
  <c r="E28" i="12" s="1"/>
  <c r="J29" i="12"/>
  <c r="E29" i="12" s="1"/>
  <c r="E53" i="9"/>
  <c r="J26" i="12"/>
  <c r="E26" i="12" s="1"/>
  <c r="J33" i="12"/>
  <c r="E33" i="12" s="1"/>
  <c r="D61" i="9"/>
  <c r="D35" i="9" s="1"/>
  <c r="D18" i="9" s="1"/>
  <c r="E39" i="9"/>
  <c r="E125" i="9"/>
  <c r="K17" i="12" s="1"/>
  <c r="F17" i="12" s="1"/>
  <c r="F26" i="4" l="1"/>
  <c r="F27" i="4"/>
  <c r="F8" i="4"/>
  <c r="F18" i="4"/>
  <c r="F25" i="4"/>
  <c r="F6" i="4"/>
  <c r="F15" i="4"/>
  <c r="F19" i="4"/>
  <c r="F12" i="4"/>
  <c r="F22" i="4"/>
  <c r="F11" i="4"/>
  <c r="F9" i="4"/>
  <c r="F20" i="4"/>
  <c r="F17" i="4"/>
  <c r="F24" i="4"/>
  <c r="F16" i="4"/>
  <c r="F23" i="4"/>
  <c r="F13" i="4"/>
  <c r="F10" i="4"/>
  <c r="F7" i="4"/>
  <c r="F14" i="4"/>
  <c r="K26" i="12"/>
  <c r="F26" i="12" s="1"/>
  <c r="G16" i="4"/>
  <c r="K16" i="12"/>
  <c r="F16" i="12" s="1"/>
  <c r="K34" i="12"/>
  <c r="F34" i="12" s="1"/>
  <c r="K30" i="12"/>
  <c r="F30" i="12" s="1"/>
  <c r="D17" i="9"/>
  <c r="D21" i="9"/>
  <c r="D25" i="9"/>
  <c r="D15" i="9"/>
  <c r="D16" i="9"/>
  <c r="K33" i="12"/>
  <c r="F33" i="12" s="1"/>
  <c r="K37" i="12"/>
  <c r="F37" i="12" s="1"/>
  <c r="D14" i="9"/>
  <c r="K21" i="12"/>
  <c r="F21" i="12" s="1"/>
  <c r="E38" i="12"/>
  <c r="K22" i="12"/>
  <c r="F22" i="12" s="1"/>
  <c r="K29" i="12"/>
  <c r="F29" i="12" s="1"/>
  <c r="C30" i="9"/>
  <c r="K18" i="12"/>
  <c r="F18" i="12" s="1"/>
  <c r="E61" i="9"/>
  <c r="E35" i="9" s="1"/>
  <c r="E10" i="9" s="1"/>
  <c r="K38" i="12"/>
  <c r="K25" i="12"/>
  <c r="F25" i="12" s="1"/>
  <c r="K20" i="12"/>
  <c r="F20" i="12" s="1"/>
  <c r="K36" i="12"/>
  <c r="F36" i="12" s="1"/>
  <c r="K24" i="12"/>
  <c r="F24" i="12" s="1"/>
  <c r="K32" i="12"/>
  <c r="F32" i="12" s="1"/>
  <c r="K31" i="12"/>
  <c r="F31" i="12" s="1"/>
  <c r="K28" i="12"/>
  <c r="F28" i="12" s="1"/>
  <c r="K23" i="12"/>
  <c r="F23" i="12" s="1"/>
  <c r="K27" i="12"/>
  <c r="F27" i="12" s="1"/>
  <c r="K35" i="12"/>
  <c r="F35" i="12" s="1"/>
  <c r="K19" i="12"/>
  <c r="F19" i="12" s="1"/>
  <c r="D29" i="9"/>
  <c r="D22" i="9"/>
  <c r="D13" i="9"/>
  <c r="D27" i="9"/>
  <c r="D28" i="9"/>
  <c r="D20" i="9"/>
  <c r="D12" i="9"/>
  <c r="D23" i="9"/>
  <c r="D9" i="9"/>
  <c r="D8" i="9"/>
  <c r="D11" i="9"/>
  <c r="D10" i="9"/>
  <c r="D19" i="9"/>
  <c r="D24" i="9"/>
  <c r="D26" i="9"/>
  <c r="G27" i="4" l="1"/>
  <c r="F28" i="4"/>
  <c r="G26" i="4"/>
  <c r="G20" i="4"/>
  <c r="G14" i="4"/>
  <c r="G8" i="4"/>
  <c r="G13" i="4"/>
  <c r="G19" i="4"/>
  <c r="G23" i="4"/>
  <c r="G9" i="4"/>
  <c r="G6" i="4"/>
  <c r="G15" i="4"/>
  <c r="G22" i="4"/>
  <c r="G17" i="4"/>
  <c r="G7" i="4"/>
  <c r="G10" i="4"/>
  <c r="G21" i="4"/>
  <c r="G18" i="4"/>
  <c r="G12" i="4"/>
  <c r="G25" i="4"/>
  <c r="G24" i="4"/>
  <c r="G11" i="4"/>
  <c r="E20" i="9"/>
  <c r="H8" i="4"/>
  <c r="E26" i="9"/>
  <c r="E16" i="9"/>
  <c r="E15" i="9"/>
  <c r="E29" i="9"/>
  <c r="E19" i="9"/>
  <c r="E22" i="9"/>
  <c r="E17" i="9"/>
  <c r="E18" i="9"/>
  <c r="E13" i="9"/>
  <c r="E8" i="9"/>
  <c r="E12" i="9"/>
  <c r="E24" i="9"/>
  <c r="E25" i="9"/>
  <c r="E27" i="9"/>
  <c r="E21" i="9"/>
  <c r="E28" i="9"/>
  <c r="E11" i="9"/>
  <c r="D30" i="9"/>
  <c r="F38" i="12"/>
  <c r="E23" i="9"/>
  <c r="E9" i="9"/>
  <c r="E14" i="9"/>
  <c r="H26" i="4" l="1"/>
  <c r="H27" i="4"/>
  <c r="G28" i="4"/>
  <c r="H20" i="4"/>
  <c r="H23" i="4"/>
  <c r="H24" i="4"/>
  <c r="H13" i="4"/>
  <c r="H18" i="4"/>
  <c r="H15" i="4"/>
  <c r="H9" i="4"/>
  <c r="H19" i="4"/>
  <c r="H14" i="4"/>
  <c r="H25" i="4"/>
  <c r="H22" i="4"/>
  <c r="H12" i="4"/>
  <c r="H6" i="4"/>
  <c r="H17" i="4"/>
  <c r="H10" i="4"/>
  <c r="H7" i="4"/>
  <c r="H11" i="4"/>
  <c r="H21" i="4"/>
  <c r="H16" i="4"/>
  <c r="E30" i="9"/>
  <c r="H28" i="4" l="1"/>
</calcChain>
</file>

<file path=xl/sharedStrings.xml><?xml version="1.0" encoding="utf-8"?>
<sst xmlns="http://schemas.openxmlformats.org/spreadsheetml/2006/main" count="327" uniqueCount="93">
  <si>
    <t>Alue</t>
  </si>
  <si>
    <t>Helsinki</t>
  </si>
  <si>
    <t>Länsi-Uusimaa</t>
  </si>
  <si>
    <t>Itä-Uusimaa</t>
  </si>
  <si>
    <t>Keski-Uusimaa</t>
  </si>
  <si>
    <t>Varsinais-Suomi</t>
  </si>
  <si>
    <t>Satakunta</t>
  </si>
  <si>
    <t>Kanta-Häme</t>
  </si>
  <si>
    <t>Pirkanmaa</t>
  </si>
  <si>
    <t>Päijät-Häme</t>
  </si>
  <si>
    <t>Kymenlaakso</t>
  </si>
  <si>
    <t>Etelä-Karjala</t>
  </si>
  <si>
    <t>Etelä-Savo</t>
  </si>
  <si>
    <t>Pohjois-Savo</t>
  </si>
  <si>
    <t>Pohjois-Karjala</t>
  </si>
  <si>
    <t>Keski-Suomi</t>
  </si>
  <si>
    <t>Pohjanmaa</t>
  </si>
  <si>
    <t>Keski-Pohjanmaa</t>
  </si>
  <si>
    <t>Pohjois-Pohjanmaa</t>
  </si>
  <si>
    <t>Kainuu</t>
  </si>
  <si>
    <t>Lappi</t>
  </si>
  <si>
    <t>Manner-Suomi yht.</t>
  </si>
  <si>
    <t>2026</t>
  </si>
  <si>
    <t>2027</t>
  </si>
  <si>
    <t>2028</t>
  </si>
  <si>
    <t>2029</t>
  </si>
  <si>
    <t>2030</t>
  </si>
  <si>
    <t>Skaalauskerroin</t>
  </si>
  <si>
    <t>Korotus (%)</t>
  </si>
  <si>
    <t>Vuosi</t>
  </si>
  <si>
    <t>Yleinen ansiotasoindeksi</t>
  </si>
  <si>
    <t>Kuluttajahintaindeksi</t>
  </si>
  <si>
    <t>Muutos (%)</t>
  </si>
  <si>
    <t>v. 2025 eteenpäin</t>
  </si>
  <si>
    <t>Hyvinvointialuetyönantajan sosiaaliturvamaksujen vuotuinen muutos</t>
  </si>
  <si>
    <t>Hyvinvointialueindeksi</t>
  </si>
  <si>
    <t>Etelä-Pohjanmaa</t>
  </si>
  <si>
    <t>Vantaa ja Kerava</t>
  </si>
  <si>
    <t>Hyvinvointialue</t>
  </si>
  <si>
    <t>Alueiden osuudet laskennallisesta rahoituksesta, milj euroa</t>
  </si>
  <si>
    <t>Sosiaali- ja terveydenhuollon laskennallinen rahoitus, milj. euroa</t>
  </si>
  <si>
    <t>Pelastustoimen laskennallinen rahoitus, milj. euroa</t>
  </si>
  <si>
    <t>Aluekohtaiset siirtymätasaukset*, milj. euroa</t>
  </si>
  <si>
    <t xml:space="preserve"> </t>
  </si>
  <si>
    <t>Rahoitus ilman jälkikäteistarkistusta, milj. euroa (täsmäytettynä koko maan rahoituksen tasoon)</t>
  </si>
  <si>
    <t>Rahoitus ilman jälkikäteistarkistusta, milj. euroa</t>
  </si>
  <si>
    <t xml:space="preserve">  </t>
  </si>
  <si>
    <t>Koko maan rahoitus ilman jälkikäteistarkistusta</t>
  </si>
  <si>
    <t>2023</t>
  </si>
  <si>
    <t>2024</t>
  </si>
  <si>
    <t>Koko maan rahoitus ilman jälkikäteistarkistusta, milj. euroa</t>
  </si>
  <si>
    <t>Arvio jälkikäteistarkistuksen määrästä rahoituksessa, milj. euroa</t>
  </si>
  <si>
    <t>Arvio jälkikäteistarkistuksen määrästä rahoituksessa yhteensä, milj. euroa</t>
  </si>
  <si>
    <t>Jälkikäteistarkistuksen määrä yhteensä rahoituksessa</t>
  </si>
  <si>
    <t>2031</t>
  </si>
  <si>
    <t>Hyvinvointialueiden rahoituksen painelaskelma</t>
  </si>
  <si>
    <t>Lisätietoja:</t>
  </si>
  <si>
    <t>02955 30560 / etunimi.sukunimi@gov.fi</t>
  </si>
  <si>
    <t>Hyvinvointialueiden rahoituksen painelaskelma, milj. euroa</t>
  </si>
  <si>
    <t>2025</t>
  </si>
  <si>
    <t>VM/HVO 30.4.2025</t>
  </si>
  <si>
    <t>Valtiovarainministeriö, Hyvinvointialueiden ohjausosasto</t>
  </si>
  <si>
    <r>
      <t xml:space="preserve">Aluekohtaiset palvelutarpeen kasvuarviot </t>
    </r>
    <r>
      <rPr>
        <sz val="11"/>
        <color theme="1"/>
        <rFont val="Arial"/>
        <family val="2"/>
        <scheme val="minor"/>
      </rPr>
      <t>(lähde: THL, 2025)</t>
    </r>
  </si>
  <si>
    <r>
      <t xml:space="preserve">Hyvinvointialueindeksi </t>
    </r>
    <r>
      <rPr>
        <sz val="11"/>
        <color theme="1"/>
        <rFont val="Arial"/>
        <family val="2"/>
        <scheme val="minor"/>
      </rPr>
      <t>(rahoituslaki 8§, VM:n kansantalousosaston kevään 2025 ennuste)</t>
    </r>
  </si>
  <si>
    <t>2026*</t>
  </si>
  <si>
    <t>Kaarle Myllyneva, suunnittelija</t>
  </si>
  <si>
    <t>02955 30472 / etunimi.sukunimi@gov.fi</t>
  </si>
  <si>
    <t>Rahoituksen jälkikäteistarkistus vuosina 2026–2029</t>
  </si>
  <si>
    <t xml:space="preserve">2026 </t>
  </si>
  <si>
    <t>2025*</t>
  </si>
  <si>
    <t>2028*</t>
  </si>
  <si>
    <t>Rahoituslain mukaisesti jälkikäteistarkistuksessa huomioidaan portaittain kasvava omavastuu vuodesta 2026 alkaen. Omavastuuosuus lasketaan siitä vuosittaisesta rahoituksen lisäyksestä tai vähennyksestä, joka tehdään jälkikäteistarkistuksena. Jälkikäteistarkistuksen kautta tehtävä rahoituksen tason tarkistus jakautuu kaikille hyvinvointialueille rahoituslain määräytymistekijöiden mukaisesti. Tässä painelaskelmassa jälkikäteistarkistus on yksinkertaistetusti kohdennettu alueille laskennallisen rahoituksen osuuksien suhteessa.</t>
  </si>
  <si>
    <t>2026**</t>
  </si>
  <si>
    <t>Laskelman tuottama arvio rahoituksen aluekohtaisesta kehityksestä on karkea. Arviot aluekohtaisista sote-palvelutarpeen muutoksista pohjautuvat palvelujen käytön nykytilaan sekä ennusteeseen tulevasta väestörakenteesta. Laskelma ei siten huomioi todellisia aluekohtaiseen rahoituksen vaikuttavia tekijöitä, kuten sairastavuudessa tapahtuvia muutoksia tai väestön vieraskielisyyden tai kaksikielisyyden kehitystä.</t>
  </si>
  <si>
    <t>Roosa Valkama, erityisasiantuntija</t>
  </si>
  <si>
    <r>
      <t xml:space="preserve">Jälkikäteistarkistus-välilehdellä kuvataan miten jälkikäteistarkistus on huomioitu rahoituksen painelaskelmassa. </t>
    </r>
    <r>
      <rPr>
        <b/>
        <sz val="11"/>
        <color theme="1"/>
        <rFont val="Arial"/>
        <family val="2"/>
        <scheme val="minor"/>
      </rPr>
      <t xml:space="preserve">Laskelmassa huomioitu jälkikäteistarkistus on arvio, ja se perustuu hyvinvointialueiden raportoimiin vuoden 2025 talousarviotietoihin ja vuosien 2026–2027 taloussuunnitelmatietoihin. Kunkin vuoden rahoituksessa huomioitava jälkikäteistarkistus määritellään alueiden toteutuneen nettokustannuskehityksen mukaisesti. </t>
    </r>
  </si>
  <si>
    <t>* Vuoden 2025 jälkikäteistarkistuksen kohdentuminen perustuu 20.12.2025 julkaistuun vuoden 2025 rahoituslaskelmaan</t>
  </si>
  <si>
    <t>** Vuoden 2026 jälkikäteistarkistuksen kohdentuminen perustuu 30.4.2025 julkaistuun vuoden 2026 rahoituslaskelmaan</t>
  </si>
  <si>
    <t>* Vuoden 2026 laskennallinen sote-rahoitus (ilman jälkikäteistarkistusta) perustuu 30.4.2025 julkaistuun vuoden 2026 rahoituslaskelmaan</t>
  </si>
  <si>
    <t>* Vuoden 2026 laskennallinen pelastustoimen rahoitus (ilman jälkikäteistarkistusta) perustuu 30.4.2025 julkaistuun vuoden 2026 rahoituslaskelmaan</t>
  </si>
  <si>
    <r>
      <t xml:space="preserve">Palvelutarpeen muutoksen huomioon ottaminen </t>
    </r>
    <r>
      <rPr>
        <sz val="11"/>
        <color theme="1"/>
        <rFont val="Arial"/>
        <family val="2"/>
        <scheme val="minor"/>
      </rPr>
      <t>(rahoituslaki 7 §)</t>
    </r>
  </si>
  <si>
    <r>
      <t>Palvelutarpeen määräaikainen korotus</t>
    </r>
    <r>
      <rPr>
        <sz val="11"/>
        <color theme="1"/>
        <rFont val="Arial"/>
        <family val="2"/>
        <scheme val="minor"/>
      </rPr>
      <t xml:space="preserve"> (rahoituslaki 36 §)</t>
    </r>
  </si>
  <si>
    <t>Hyvinvointialueiden rahoituksen painelaskelma kuvaa arvion aluekohtaisesta rahoituksen kehityksestä vuosina 2026–2029.</t>
  </si>
  <si>
    <t>Hyvinvointialueiden rahoituksen painelaskelma 2026–2029, milj. euroa</t>
  </si>
  <si>
    <t>* Siirtymätasaukset perustuvat 30.4.2025 julkaistuun siirtymätasauslaskelmaan. Siirtymätasaukset on päivitetty hyte-kertoimen vaikutuksella laskennalliseen rahoitukseen vuodesta 2026 lukien.</t>
  </si>
  <si>
    <t>2025–2029</t>
  </si>
  <si>
    <r>
      <rPr>
        <b/>
        <sz val="11"/>
        <color theme="1"/>
        <rFont val="Arial"/>
        <family val="2"/>
        <scheme val="minor"/>
      </rPr>
      <t>Laskelman tuottama arvio rahoituksen aluekohtaisesta kehityksestä on karkea, sillä rahoituslain mukaisista määräytymistekijöistä ei ole ennustetta.</t>
    </r>
    <r>
      <rPr>
        <sz val="11"/>
        <color theme="1"/>
        <rFont val="Arial"/>
        <family val="2"/>
        <scheme val="minor"/>
      </rPr>
      <t xml:space="preserve"> Rahoitus tulee kohdentumaan aluekohtaisesti rahoituslain mukaisten määräytymistekijöiden perusteella, joiden osalta käytetään aina uusinta käytettävissä olevaa tilastotietoa.</t>
    </r>
  </si>
  <si>
    <t>Rahoituksen painelaskelma pohjan muodostaa hyvinvointialuekohtainen arvio vuoden 2026 rahoituksesta, joka on päivitetty 30.4.2025 julkaistun rahoituslaskelman mukaiseksi. Rahoitus ilman jk-tarkistusta -välilehdellä rahoitusta korotetaan ennustevuosille 2027–2029 hyvinvointialueindeksin mukaisella koko maan hintaennusteella ja THL:n aluekohtaisilla palvelutarpeen kasvuarvioilla. Laskelmassa on huomioitu rahoituslain mukainen palvelutarpeen määräaikainen korotus 0,2 %-yksiköllä vuosille 2026–2029. Vuodesta 2025 lukien arvioidusta kasvusta huomioidaan 80 %. Laskelmassa on huomioitu myös aluekohtaiset siirtymätasaukset 30.4.2025 julkaistun laskelman mukaisesti.</t>
  </si>
  <si>
    <r>
      <t xml:space="preserve">Rahoituksen painelaskelmassa on huomioitu jälkikäteistarkistus myös jatkovuosille 2027–2029. </t>
    </r>
    <r>
      <rPr>
        <b/>
        <sz val="11"/>
        <color theme="1"/>
        <rFont val="Arial"/>
        <family val="2"/>
        <scheme val="minor"/>
      </rPr>
      <t>Laskelmassa huomioitu jälkikäteistarkistus on arvio, ja se perustuu hyvinvointialueiden raportoimiin vuoden 2025 talousarviotietoihin ja vuosien 2026–2027 taloussuunnitelmatietoihin.</t>
    </r>
    <r>
      <rPr>
        <sz val="11"/>
        <color theme="1"/>
        <rFont val="Arial"/>
        <family val="2"/>
        <scheme val="minor"/>
      </rPr>
      <t xml:space="preserve"> </t>
    </r>
    <r>
      <rPr>
        <b/>
        <sz val="11"/>
        <color theme="1"/>
        <rFont val="Arial"/>
        <family val="2"/>
        <scheme val="minor"/>
      </rPr>
      <t xml:space="preserve">Kunkin vuoden rahoituksessa huomioitava lopullinen jälkikäteistarkistus määritellään alueiden toteutuneen nettokustannuskehityksen mukaisesti. </t>
    </r>
    <r>
      <rPr>
        <sz val="11"/>
        <color theme="1"/>
        <rFont val="Arial"/>
        <family val="2"/>
        <scheme val="minor"/>
      </rPr>
      <t>Jälkikäteistarkistuksessa on huomioitu omavastuuosuus rahoituslain mukaisesti.</t>
    </r>
  </si>
  <si>
    <r>
      <t xml:space="preserve">Tällä välilehdellä on muodostettu arvio aluekohtaisen rahoituksen kehityksestä ilman jälkikäteistarkistusta. Rahoitusta korotetaan ennustevuosille 2027–2029 hyvinvointialueindeksin mukaisella koko maan hintaennusteella ja THL:n aluekohtaisilla palvelutarpeen kasvuarvioilla. Lopuksi rahoitus on täsmäytetty koko maan rahoitukseen vuosina 2027–2029, sillä yhteenlasketut aluekohtaiset rahoitusurat poikkeavat koko maan tason rahoituksesta. Tämä johtuu siitä, että THL:n aluekohtaiset palvelutarpeen kasvuarviot eivät täysin vastaa arviota </t>
    </r>
    <r>
      <rPr>
        <sz val="11"/>
        <rFont val="Arial"/>
        <family val="2"/>
        <scheme val="minor"/>
      </rPr>
      <t>koko maan palvelutarpeen muutoksesta, jonka perusteella koko maan rahoituksen taso on laskettu</t>
    </r>
    <r>
      <rPr>
        <sz val="11"/>
        <color theme="1"/>
        <rFont val="Arial"/>
        <family val="2"/>
        <scheme val="minor"/>
      </rPr>
      <t>.</t>
    </r>
  </si>
  <si>
    <r>
      <rPr>
        <sz val="11"/>
        <color theme="1"/>
        <rFont val="Arial"/>
        <family val="2"/>
        <scheme val="minor"/>
      </rPr>
      <t>Vuonna 2025 rahoitukseen lisättiin ensimmäistä kertaa jälkikäteistarkistus (n. 1,4 mrd. euroa) vuoden 2023 yleiskatteisen rahoituksen ja nettokustannusten välisen erotuksen (yksinkertaistetusti tilikauden tuloksen) perusteella. Tämä lisäys jää rahoituksen pohjaan vuodesta 2025 alkaen. Vuodesta 2026 eteenpäin jälkikäteistarkistus määritellään lisäyksenä tai vähennyksenä suhteessa rahoituksen pohjassa jo olevaan jälkikäteistarkistuksen määrään. Vuonna 2026 rahoitukseen tehtävä jälkikäteistarkistus määritellään vertaamalla vuoden 2024 tilikauden tulosta vuoteen 2023. Hyvinvointialueiden tilinpäätöstietojen mukainen tulos vuodelle 2024 (n. –1,1 mrd. euroa) on parempi kuin vuonna 2023 (n. –1,3 mrd. euroa). Vuonna 2026 rahoituksen pohjaan edellisenä vuonna lisättyä jälkikäteistarkistusta siten vähennetään. Arvio vuonna 2026 rahoitukseen sisältyvästä jälkikäteistarkistuksen määrästä yhteensä on n. 1,27 mrd. euroa.</t>
    </r>
    <r>
      <rPr>
        <sz val="11"/>
        <color rgb="FFFF0000"/>
        <rFont val="Arial"/>
        <family val="2"/>
        <scheme val="minor"/>
      </rPr>
      <t xml:space="preserve"> </t>
    </r>
  </si>
  <si>
    <t>Vuoden 2025 talousarviotietojen mukaisella kustannuskehityksellä tilikauden tulos (+0,2 mrd. euroa) paranee vuoteen 2024 verrattuna, mitä selittää vuoden 2025 rahoitukseen lisätty huomattava jälkikäteistarkistus (n. 1,4 mrd. euroa). Vuoden 2027 jälkikäteistarkistus lasketaan vertaamalla vuoden 2025 tilikauden tulosta vuoteen 2024 huomioiden rahoitukseen jo lisätty jälkikäteistus. Arvio vuoden 2027 rahoitukseen sisältyvästä jälkikäteistarkistuksesta on yhteensä n. 1,35 mrd. euroa. Vuonna 2026 taloussuunnitelmatietojen mukainen nettokustannuskehitys on koko maan tasolla noin –0,5 %. Tällaisen nettokustannuskehityksen toteutuessa hyvinvointialuetalous kääntyisi huomattavan ylijäämäiseksi vuonna 2026 vuoteen 2025 verrattuna. Vuoden 2028 jälkikäteistarkistus siten vähentäisi rahoituksen pohjaan sisältyvää jälkikäteistarkistusta ja vuonna 2028 rahoitukseen sisältyisi jälkikäteistarkistusta yhteensä n. 420 milj. euroa. Vuonna 2027 taloussuunnitelmatietojen mukainen nettokustannuskehitys on koko maan tasolla noin 3 % ja hyvinvointialuetalous olisi ylijäämäinen. Vuoden 2029 jälkikäteistarkistus vähentäisi rahoituksen pohjaan sisältyvää tarkistusta ja rahoitukseen sisältyisi jälkikäteistarkistusta n. 330 milj. euroa vuonna 2029.</t>
  </si>
  <si>
    <t xml:space="preserve">* Painelaskelmassa rahoituksen muutos vuodesta 2027 vuoteen 2028 on koko maan tasolla 0,1 %. Tätä selittää laskelmassa huomioitu alueiden vuoden 2026 taloussuunnitelmatietoihin perustuva jälkikäteistarkistus. Taloussuunnitelmatietojen mukainen nettokustannuskehitys on hyvin maltillista (–0,5 %) vuonna 2026. Tällaisen kehityksen toteutuessa hyvinvointialuetalous kääntyisi huomattavan ylijäämäiseksi vuonna 2026 vuoteen 2025 verrattuna. Tuloksen merkittävä kohentuminen vähentäisi jälkikäteistarkistusta kahden vuoden viiveellä vuonna 2028.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</si>
</sst>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 #,##0.00_-;_-* &quot;-&quot;??_-;_-@_-"/>
    <numFmt numFmtId="164" formatCode="_-* #,##0.00\ _€_-;\-* #,##0.00\ _€_-;_-* &quot;-&quot;??\ _€_-;_-@_-"/>
    <numFmt numFmtId="165" formatCode="0.000\ %"/>
    <numFmt numFmtId="166" formatCode="_-* #,##0_-;\-* #,##0_-;_-* &quot;-&quot;??_-;_-@_-"/>
    <numFmt numFmtId="167" formatCode="_-* #,##0\ _€_-;\-* #,##0\ _€_-;_-* &quot;-&quot;?\ _€_-;_-@_-"/>
    <numFmt numFmtId="168" formatCode="#,##0_ ;[Red]\-#,##0\ "/>
    <numFmt numFmtId="169" formatCode="0.0\ %"/>
    <numFmt numFmtId="170" formatCode="_-* #,##0.000_-;\-* #,##0.000_-;_-* &quot;-&quot;??_-;_-@_-"/>
    <numFmt numFmtId="171" formatCode="#,##0.00_ ;\-#,##0.00\ "/>
    <numFmt numFmtId="172" formatCode="0.00000"/>
    <numFmt numFmtId="173" formatCode="#,##0.0000_ ;[Red]\-#,##0.0000\ "/>
    <numFmt numFmtId="174" formatCode="0_ ;[Red]\-0\ "/>
  </numFmts>
  <fonts count="20" x14ac:knownFonts="1">
    <font>
      <sz val="11"/>
      <color theme="1"/>
      <name val="Arial"/>
      <family val="2"/>
      <scheme val="minor"/>
    </font>
    <font>
      <sz val="11"/>
      <color theme="1"/>
      <name val="Arial"/>
      <family val="2"/>
      <scheme val="minor"/>
    </font>
    <font>
      <b/>
      <sz val="11"/>
      <color theme="1"/>
      <name val="Arial"/>
      <family val="2"/>
      <scheme val="minor"/>
    </font>
    <font>
      <sz val="11"/>
      <name val="Arial"/>
      <family val="2"/>
      <scheme val="minor"/>
    </font>
    <font>
      <b/>
      <sz val="11"/>
      <color theme="0"/>
      <name val="Arial"/>
      <family val="2"/>
      <scheme val="minor"/>
    </font>
    <font>
      <sz val="10"/>
      <name val="Arial"/>
      <family val="2"/>
    </font>
    <font>
      <sz val="11"/>
      <color rgb="FFFF0000"/>
      <name val="Arial"/>
      <family val="2"/>
      <scheme val="minor"/>
    </font>
    <font>
      <b/>
      <sz val="11"/>
      <name val="Arial"/>
      <family val="2"/>
      <scheme val="minor"/>
    </font>
    <font>
      <sz val="18"/>
      <color theme="3"/>
      <name val="Arial"/>
      <family val="2"/>
      <scheme val="major"/>
    </font>
    <font>
      <i/>
      <sz val="11"/>
      <color theme="1"/>
      <name val="Arial"/>
      <family val="2"/>
      <scheme val="minor"/>
    </font>
    <font>
      <b/>
      <sz val="16"/>
      <color theme="3"/>
      <name val="Arial"/>
      <family val="2"/>
      <scheme val="major"/>
    </font>
    <font>
      <i/>
      <sz val="11"/>
      <color rgb="FFFF0000"/>
      <name val="Arial"/>
      <family val="2"/>
      <scheme val="minor"/>
    </font>
    <font>
      <i/>
      <sz val="11"/>
      <name val="Arial"/>
      <family val="2"/>
      <scheme val="minor"/>
    </font>
    <font>
      <sz val="8"/>
      <name val="Arial"/>
      <family val="2"/>
      <scheme val="minor"/>
    </font>
    <font>
      <sz val="11"/>
      <name val="Arial"/>
      <family val="2"/>
    </font>
    <font>
      <b/>
      <sz val="11"/>
      <color theme="0"/>
      <name val="Arial"/>
      <family val="2"/>
      <scheme val="minor"/>
    </font>
    <font>
      <b/>
      <sz val="11"/>
      <color theme="1"/>
      <name val="Arial"/>
      <family val="2"/>
      <scheme val="minor"/>
    </font>
    <font>
      <b/>
      <sz val="11"/>
      <color rgb="FFFF0000"/>
      <name val="Arial"/>
      <family val="2"/>
      <scheme val="minor"/>
    </font>
    <font>
      <sz val="12.1"/>
      <color rgb="FF1A7483"/>
      <name val="Arial"/>
      <family val="2"/>
      <scheme val="minor"/>
    </font>
    <font>
      <b/>
      <sz val="15"/>
      <color theme="3"/>
      <name val="Arial"/>
      <family val="2"/>
      <scheme val="minor"/>
    </font>
  </fonts>
  <fills count="12">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8"/>
        <bgColor indexed="64"/>
      </patternFill>
    </fill>
    <fill>
      <patternFill patternType="solid">
        <fgColor theme="8"/>
        <bgColor theme="8"/>
      </patternFill>
    </fill>
    <fill>
      <patternFill patternType="solid">
        <fgColor theme="8"/>
        <bgColor theme="5"/>
      </patternFill>
    </fill>
    <fill>
      <patternFill patternType="solid">
        <fgColor theme="4"/>
        <bgColor theme="4"/>
      </patternFill>
    </fill>
    <fill>
      <patternFill patternType="solid">
        <fgColor theme="4"/>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7" tint="0.79998168889431442"/>
        <bgColor indexed="64"/>
      </patternFill>
    </fill>
  </fills>
  <borders count="25">
    <border>
      <left/>
      <right/>
      <top/>
      <bottom/>
      <diagonal/>
    </border>
    <border>
      <left/>
      <right/>
      <top style="thin">
        <color theme="8"/>
      </top>
      <bottom/>
      <diagonal/>
    </border>
    <border>
      <left/>
      <right/>
      <top style="thin">
        <color theme="5" tint="0.39997558519241921"/>
      </top>
      <bottom/>
      <diagonal/>
    </border>
    <border>
      <left/>
      <right/>
      <top style="thin">
        <color theme="4"/>
      </top>
      <bottom/>
      <diagonal/>
    </border>
    <border>
      <left style="medium">
        <color indexed="64"/>
      </left>
      <right/>
      <top style="thin">
        <color theme="4"/>
      </top>
      <bottom/>
      <diagonal/>
    </border>
    <border>
      <left style="thin">
        <color theme="4"/>
      </left>
      <right/>
      <top/>
      <bottom/>
      <diagonal/>
    </border>
    <border>
      <left style="thin">
        <color theme="4"/>
      </left>
      <right/>
      <top style="thin">
        <color theme="4"/>
      </top>
      <bottom/>
      <diagonal/>
    </border>
    <border>
      <left/>
      <right/>
      <top style="thin">
        <color theme="4"/>
      </top>
      <bottom style="thin">
        <color indexed="64"/>
      </bottom>
      <diagonal/>
    </border>
    <border>
      <left/>
      <right style="thin">
        <color theme="4"/>
      </right>
      <top style="thin">
        <color theme="4"/>
      </top>
      <bottom/>
      <diagonal/>
    </border>
    <border>
      <left style="thin">
        <color theme="4"/>
      </left>
      <right/>
      <top style="thin">
        <color theme="4"/>
      </top>
      <bottom style="thin">
        <color theme="4"/>
      </bottom>
      <diagonal/>
    </border>
    <border>
      <left/>
      <right/>
      <top style="thin">
        <color theme="8"/>
      </top>
      <bottom style="thin">
        <color theme="8"/>
      </bottom>
      <diagonal/>
    </border>
    <border>
      <left/>
      <right style="thin">
        <color theme="4"/>
      </right>
      <top style="thin">
        <color theme="5" tint="0.39997558519241921"/>
      </top>
      <bottom/>
      <diagonal/>
    </border>
    <border>
      <left/>
      <right/>
      <top style="thin">
        <color theme="5" tint="0.39997558519241921"/>
      </top>
      <bottom style="thin">
        <color theme="4"/>
      </bottom>
      <diagonal/>
    </border>
    <border>
      <left/>
      <right style="thin">
        <color theme="4"/>
      </right>
      <top style="thin">
        <color theme="5" tint="0.39997558519241921"/>
      </top>
      <bottom style="thin">
        <color theme="4"/>
      </bottom>
      <diagonal/>
    </border>
    <border>
      <left style="thin">
        <color theme="8"/>
      </left>
      <right/>
      <top style="thin">
        <color theme="8"/>
      </top>
      <bottom/>
      <diagonal/>
    </border>
    <border>
      <left/>
      <right style="thin">
        <color theme="8"/>
      </right>
      <top style="thin">
        <color theme="8"/>
      </top>
      <bottom/>
      <diagonal/>
    </border>
    <border>
      <left style="thin">
        <color theme="8"/>
      </left>
      <right/>
      <top style="thin">
        <color theme="8"/>
      </top>
      <bottom style="thin">
        <color theme="8"/>
      </bottom>
      <diagonal/>
    </border>
    <border>
      <left/>
      <right style="thin">
        <color theme="8"/>
      </right>
      <top style="thin">
        <color theme="8"/>
      </top>
      <bottom style="thin">
        <color theme="8"/>
      </bottom>
      <diagonal/>
    </border>
    <border>
      <left/>
      <right/>
      <top style="thin">
        <color theme="4"/>
      </top>
      <bottom style="thin">
        <color theme="4"/>
      </bottom>
      <diagonal/>
    </border>
    <border>
      <left/>
      <right style="thin">
        <color theme="4"/>
      </right>
      <top style="thin">
        <color theme="4"/>
      </top>
      <bottom style="thin">
        <color theme="4"/>
      </bottom>
      <diagonal/>
    </border>
    <border>
      <left/>
      <right/>
      <top style="thin">
        <color theme="4"/>
      </top>
      <bottom style="thin">
        <color rgb="FF006475"/>
      </bottom>
      <diagonal/>
    </border>
    <border>
      <left/>
      <right style="thin">
        <color theme="4"/>
      </right>
      <top/>
      <bottom/>
      <diagonal/>
    </border>
    <border>
      <left/>
      <right/>
      <top/>
      <bottom style="thick">
        <color theme="4"/>
      </bottom>
      <diagonal/>
    </border>
    <border>
      <left/>
      <right/>
      <top style="thin">
        <color theme="5" tint="0.39997558519241921"/>
      </top>
      <bottom style="thin">
        <color theme="5" tint="0.39997558519241921"/>
      </bottom>
      <diagonal/>
    </border>
    <border>
      <left style="thin">
        <color theme="8"/>
      </left>
      <right style="thin">
        <color theme="8"/>
      </right>
      <top/>
      <bottom/>
      <diagonal/>
    </border>
  </borders>
  <cellStyleXfs count="7">
    <xf numFmtId="0" fontId="0" fillId="0" borderId="0"/>
    <xf numFmtId="16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5" fillId="0" borderId="0"/>
    <xf numFmtId="0" fontId="8" fillId="0" borderId="0" applyNumberFormat="0" applyFill="0" applyBorder="0" applyAlignment="0" applyProtection="0"/>
    <xf numFmtId="0" fontId="19" fillId="0" borderId="22" applyNumberFormat="0" applyFill="0" applyAlignment="0" applyProtection="0"/>
  </cellStyleXfs>
  <cellXfs count="190">
    <xf numFmtId="0" fontId="0" fillId="0" borderId="0" xfId="0"/>
    <xf numFmtId="0" fontId="0" fillId="0" borderId="0" xfId="0" applyFill="1"/>
    <xf numFmtId="0" fontId="2" fillId="0" borderId="0" xfId="0" applyFont="1" applyFill="1" applyBorder="1"/>
    <xf numFmtId="166" fontId="0" fillId="0" borderId="0" xfId="2" applyNumberFormat="1" applyFont="1" applyFill="1" applyBorder="1"/>
    <xf numFmtId="0" fontId="2" fillId="0" borderId="0" xfId="0" applyFont="1"/>
    <xf numFmtId="165" fontId="0" fillId="0" borderId="0" xfId="3" applyNumberFormat="1" applyFont="1"/>
    <xf numFmtId="0" fontId="0" fillId="0" borderId="0" xfId="0" applyFill="1" applyBorder="1"/>
    <xf numFmtId="0" fontId="0" fillId="3" borderId="0" xfId="0" applyFill="1"/>
    <xf numFmtId="165" fontId="3" fillId="3" borderId="0" xfId="3" applyNumberFormat="1" applyFont="1" applyFill="1"/>
    <xf numFmtId="0" fontId="0" fillId="0" borderId="0" xfId="0" applyFont="1"/>
    <xf numFmtId="168" fontId="0" fillId="0" borderId="0" xfId="0" applyNumberFormat="1"/>
    <xf numFmtId="3" fontId="0" fillId="0" borderId="0" xfId="0" applyNumberFormat="1"/>
    <xf numFmtId="166" fontId="0" fillId="0" borderId="0" xfId="0" applyNumberFormat="1"/>
    <xf numFmtId="165" fontId="0" fillId="2" borderId="1" xfId="3" applyNumberFormat="1" applyFont="1" applyFill="1" applyBorder="1"/>
    <xf numFmtId="0" fontId="0" fillId="2" borderId="1" xfId="0" applyFont="1" applyFill="1" applyBorder="1"/>
    <xf numFmtId="0" fontId="4" fillId="5" borderId="0" xfId="0" applyFont="1" applyFill="1" applyBorder="1"/>
    <xf numFmtId="0" fontId="2" fillId="0" borderId="0" xfId="0" applyFont="1" applyFill="1" applyAlignment="1">
      <alignment horizontal="left"/>
    </xf>
    <xf numFmtId="0" fontId="0" fillId="0" borderId="0" xfId="0" applyFont="1" applyFill="1"/>
    <xf numFmtId="3" fontId="2" fillId="0" borderId="0" xfId="0" applyNumberFormat="1" applyFont="1"/>
    <xf numFmtId="168" fontId="2" fillId="0" borderId="0" xfId="0" applyNumberFormat="1" applyFont="1"/>
    <xf numFmtId="166" fontId="2" fillId="0" borderId="0" xfId="0" applyNumberFormat="1" applyFont="1"/>
    <xf numFmtId="166" fontId="0" fillId="0" borderId="0" xfId="0" applyNumberFormat="1" applyFont="1"/>
    <xf numFmtId="167" fontId="2" fillId="0" borderId="0" xfId="2" applyNumberFormat="1" applyFont="1" applyBorder="1"/>
    <xf numFmtId="0" fontId="4" fillId="0" borderId="0" xfId="0" applyFont="1" applyFill="1" applyBorder="1" applyAlignment="1">
      <alignment horizontal="left"/>
    </xf>
    <xf numFmtId="165" fontId="0" fillId="0" borderId="0" xfId="3" applyNumberFormat="1" applyFont="1" applyFill="1" applyBorder="1"/>
    <xf numFmtId="165" fontId="6" fillId="0" borderId="0" xfId="3" applyNumberFormat="1" applyFont="1" applyFill="1"/>
    <xf numFmtId="0" fontId="6" fillId="0" borderId="0" xfId="0" applyFont="1"/>
    <xf numFmtId="165" fontId="6" fillId="0" borderId="0" xfId="0" applyNumberFormat="1" applyFont="1"/>
    <xf numFmtId="166" fontId="0" fillId="0" borderId="0" xfId="2" applyNumberFormat="1" applyFont="1"/>
    <xf numFmtId="1" fontId="0" fillId="0" borderId="0" xfId="0" applyNumberFormat="1"/>
    <xf numFmtId="0" fontId="2" fillId="0" borderId="0" xfId="0" applyFont="1" applyFill="1"/>
    <xf numFmtId="165" fontId="0" fillId="2" borderId="0" xfId="3" applyNumberFormat="1" applyFont="1" applyFill="1" applyBorder="1"/>
    <xf numFmtId="0" fontId="4" fillId="0" borderId="0" xfId="0" applyFont="1" applyFill="1"/>
    <xf numFmtId="0" fontId="0" fillId="0" borderId="0" xfId="0" applyFont="1" applyFill="1" applyBorder="1"/>
    <xf numFmtId="0" fontId="4" fillId="0" borderId="0" xfId="0" applyFont="1" applyFill="1" applyBorder="1"/>
    <xf numFmtId="169" fontId="2" fillId="0" borderId="0" xfId="3" applyNumberFormat="1" applyFont="1" applyFill="1"/>
    <xf numFmtId="3" fontId="6" fillId="0" borderId="0" xfId="0" applyNumberFormat="1" applyFont="1" applyFill="1" applyAlignment="1">
      <alignment vertical="top"/>
    </xf>
    <xf numFmtId="3" fontId="0" fillId="0" borderId="3" xfId="0" applyNumberFormat="1" applyFont="1" applyBorder="1"/>
    <xf numFmtId="165" fontId="3" fillId="2" borderId="1" xfId="3" applyNumberFormat="1" applyFont="1" applyFill="1" applyBorder="1"/>
    <xf numFmtId="0" fontId="0" fillId="4" borderId="0" xfId="0" applyFill="1"/>
    <xf numFmtId="0" fontId="0" fillId="2" borderId="0" xfId="0" applyFont="1" applyFill="1" applyBorder="1"/>
    <xf numFmtId="9" fontId="0" fillId="0" borderId="0" xfId="3" applyNumberFormat="1" applyFont="1" applyFill="1"/>
    <xf numFmtId="168" fontId="9" fillId="0" borderId="0" xfId="0" applyNumberFormat="1" applyFont="1"/>
    <xf numFmtId="3" fontId="0" fillId="0" borderId="0" xfId="0" applyNumberFormat="1" applyFont="1" applyFill="1" applyBorder="1"/>
    <xf numFmtId="0" fontId="0" fillId="0" borderId="4" xfId="0" applyFont="1" applyBorder="1" applyAlignment="1"/>
    <xf numFmtId="0" fontId="4" fillId="7" borderId="5" xfId="0" applyFont="1" applyFill="1" applyBorder="1" applyAlignment="1"/>
    <xf numFmtId="0" fontId="2" fillId="0" borderId="4" xfId="0" applyFont="1" applyBorder="1" applyAlignment="1"/>
    <xf numFmtId="166" fontId="2" fillId="0" borderId="3" xfId="2" applyNumberFormat="1" applyFont="1" applyBorder="1" applyAlignment="1"/>
    <xf numFmtId="171" fontId="0" fillId="0" borderId="0" xfId="0" applyNumberFormat="1"/>
    <xf numFmtId="166" fontId="2" fillId="0" borderId="0" xfId="0" applyNumberFormat="1" applyFont="1" applyFill="1" applyBorder="1"/>
    <xf numFmtId="1" fontId="0" fillId="0" borderId="0" xfId="0" applyNumberFormat="1" applyFill="1" applyBorder="1"/>
    <xf numFmtId="4" fontId="0" fillId="0" borderId="0" xfId="0" applyNumberFormat="1" applyFill="1" applyBorder="1"/>
    <xf numFmtId="171" fontId="0" fillId="0" borderId="0" xfId="0" applyNumberFormat="1" applyFill="1" applyBorder="1"/>
    <xf numFmtId="0" fontId="10" fillId="0" borderId="0" xfId="5" applyFont="1"/>
    <xf numFmtId="166" fontId="2" fillId="0" borderId="0" xfId="2" applyNumberFormat="1" applyFont="1" applyBorder="1" applyAlignment="1"/>
    <xf numFmtId="0" fontId="2" fillId="2" borderId="0" xfId="0" applyFont="1" applyFill="1" applyBorder="1"/>
    <xf numFmtId="165" fontId="3" fillId="0" borderId="0" xfId="3" applyNumberFormat="1" applyFont="1" applyFill="1"/>
    <xf numFmtId="166" fontId="2" fillId="0" borderId="0" xfId="2" applyNumberFormat="1" applyFont="1" applyFill="1" applyBorder="1" applyAlignment="1"/>
    <xf numFmtId="3" fontId="9" fillId="0" borderId="0" xfId="2" applyNumberFormat="1" applyFont="1" applyBorder="1"/>
    <xf numFmtId="3" fontId="9" fillId="0" borderId="0" xfId="0" applyNumberFormat="1" applyFont="1" applyBorder="1"/>
    <xf numFmtId="3" fontId="11" fillId="0" borderId="0" xfId="0" applyNumberFormat="1" applyFont="1" applyBorder="1" applyAlignment="1">
      <alignment vertical="top"/>
    </xf>
    <xf numFmtId="3" fontId="2" fillId="0" borderId="7" xfId="2" applyNumberFormat="1" applyFont="1" applyBorder="1"/>
    <xf numFmtId="168" fontId="3" fillId="0" borderId="0" xfId="0" applyNumberFormat="1" applyFont="1" applyFill="1" applyBorder="1"/>
    <xf numFmtId="10" fontId="3" fillId="0" borderId="0" xfId="3" applyNumberFormat="1" applyFont="1" applyFill="1" applyBorder="1"/>
    <xf numFmtId="166" fontId="11" fillId="0" borderId="0" xfId="0" applyNumberFormat="1" applyFont="1" applyFill="1"/>
    <xf numFmtId="168" fontId="4" fillId="0" borderId="0" xfId="0" applyNumberFormat="1" applyFont="1" applyFill="1" applyBorder="1" applyAlignment="1">
      <alignment horizontal="right"/>
    </xf>
    <xf numFmtId="168" fontId="2" fillId="0" borderId="0" xfId="0" applyNumberFormat="1" applyFont="1" applyFill="1" applyBorder="1"/>
    <xf numFmtId="3" fontId="0" fillId="0" borderId="0" xfId="0" applyNumberFormat="1" applyFont="1" applyBorder="1"/>
    <xf numFmtId="3" fontId="2" fillId="0" borderId="0" xfId="2" applyNumberFormat="1" applyFont="1" applyBorder="1"/>
    <xf numFmtId="168" fontId="2" fillId="0" borderId="0" xfId="0" applyNumberFormat="1" applyFont="1" applyFill="1"/>
    <xf numFmtId="165" fontId="3" fillId="0" borderId="0" xfId="3" applyNumberFormat="1" applyFont="1" applyFill="1" applyBorder="1"/>
    <xf numFmtId="172" fontId="7" fillId="0" borderId="0" xfId="0" applyNumberFormat="1" applyFont="1" applyFill="1" applyBorder="1"/>
    <xf numFmtId="169" fontId="3" fillId="0" borderId="0" xfId="3" applyNumberFormat="1" applyFont="1" applyFill="1" applyBorder="1"/>
    <xf numFmtId="0" fontId="11" fillId="0" borderId="0" xfId="0" applyFont="1"/>
    <xf numFmtId="168" fontId="4" fillId="8" borderId="0" xfId="0" applyNumberFormat="1" applyFont="1" applyFill="1" applyBorder="1"/>
    <xf numFmtId="0" fontId="2" fillId="3" borderId="0" xfId="0" applyFont="1" applyFill="1"/>
    <xf numFmtId="168" fontId="7" fillId="3" borderId="0" xfId="0" applyNumberFormat="1" applyFont="1" applyFill="1" applyBorder="1"/>
    <xf numFmtId="165" fontId="0" fillId="0" borderId="0" xfId="0" applyNumberFormat="1" applyFont="1"/>
    <xf numFmtId="0" fontId="0" fillId="0" borderId="0" xfId="0" applyFont="1" applyBorder="1"/>
    <xf numFmtId="166" fontId="0" fillId="0" borderId="0" xfId="0" applyNumberFormat="1" applyFont="1" applyFill="1"/>
    <xf numFmtId="0" fontId="0" fillId="3" borderId="0" xfId="0" applyFont="1" applyFill="1"/>
    <xf numFmtId="3" fontId="0" fillId="0" borderId="0" xfId="0" applyNumberFormat="1" applyFont="1" applyFill="1"/>
    <xf numFmtId="3" fontId="0" fillId="0" borderId="0" xfId="0" applyNumberFormat="1" applyFont="1"/>
    <xf numFmtId="0" fontId="4" fillId="0" borderId="0" xfId="0" applyFont="1" applyFill="1" applyBorder="1" applyAlignment="1"/>
    <xf numFmtId="0" fontId="4" fillId="0" borderId="0" xfId="0" applyFont="1" applyFill="1" applyAlignment="1"/>
    <xf numFmtId="0" fontId="2" fillId="0" borderId="0" xfId="0" applyFont="1" applyBorder="1"/>
    <xf numFmtId="166" fontId="0" fillId="0" borderId="0" xfId="2" applyNumberFormat="1" applyFont="1" applyBorder="1" applyAlignment="1"/>
    <xf numFmtId="167" fontId="0" fillId="0" borderId="0" xfId="0" applyNumberFormat="1" applyFont="1" applyAlignment="1">
      <alignment horizontal="right"/>
    </xf>
    <xf numFmtId="167" fontId="0" fillId="0" borderId="0" xfId="0" applyNumberFormat="1" applyFont="1"/>
    <xf numFmtId="0" fontId="7" fillId="3" borderId="0" xfId="0" applyFont="1" applyFill="1"/>
    <xf numFmtId="168" fontId="0" fillId="0" borderId="0" xfId="0" applyNumberFormat="1" applyFont="1"/>
    <xf numFmtId="168" fontId="0" fillId="0" borderId="0" xfId="0" applyNumberFormat="1" applyFont="1" applyFill="1"/>
    <xf numFmtId="168" fontId="4" fillId="8" borderId="0" xfId="0" applyNumberFormat="1" applyFont="1" applyFill="1" applyBorder="1" applyAlignment="1">
      <alignment horizontal="left"/>
    </xf>
    <xf numFmtId="166" fontId="1" fillId="0" borderId="0" xfId="2" applyNumberFormat="1" applyFont="1"/>
    <xf numFmtId="0" fontId="4" fillId="5" borderId="0" xfId="0" applyFont="1" applyFill="1" applyBorder="1" applyAlignment="1">
      <alignment horizontal="right"/>
    </xf>
    <xf numFmtId="0" fontId="4" fillId="6" borderId="0" xfId="0" applyFont="1" applyFill="1" applyBorder="1" applyAlignment="1">
      <alignment horizontal="right"/>
    </xf>
    <xf numFmtId="0" fontId="0" fillId="0" borderId="0" xfId="0" applyFont="1" applyAlignment="1">
      <alignment horizontal="right"/>
    </xf>
    <xf numFmtId="0" fontId="4" fillId="0" borderId="0" xfId="0" applyFont="1" applyFill="1" applyBorder="1" applyAlignment="1">
      <alignment horizontal="right"/>
    </xf>
    <xf numFmtId="0" fontId="2" fillId="9" borderId="0" xfId="0" applyFont="1" applyFill="1"/>
    <xf numFmtId="0" fontId="7" fillId="9" borderId="0" xfId="0" applyFont="1" applyFill="1"/>
    <xf numFmtId="0" fontId="0" fillId="9" borderId="0" xfId="0" applyFill="1"/>
    <xf numFmtId="168" fontId="7" fillId="0" borderId="0" xfId="0" applyNumberFormat="1" applyFont="1" applyFill="1" applyBorder="1"/>
    <xf numFmtId="173" fontId="0" fillId="0" borderId="0" xfId="0" applyNumberFormat="1"/>
    <xf numFmtId="10" fontId="12" fillId="0" borderId="0" xfId="3" applyNumberFormat="1" applyFont="1" applyFill="1" applyBorder="1"/>
    <xf numFmtId="3" fontId="0" fillId="0" borderId="2" xfId="0" applyNumberFormat="1" applyFont="1" applyBorder="1"/>
    <xf numFmtId="0" fontId="2" fillId="0" borderId="9" xfId="0" applyFont="1" applyBorder="1"/>
    <xf numFmtId="166" fontId="0" fillId="10" borderId="1" xfId="2" applyNumberFormat="1" applyFont="1" applyFill="1" applyBorder="1"/>
    <xf numFmtId="166" fontId="2" fillId="10" borderId="10" xfId="2" applyNumberFormat="1" applyFont="1" applyFill="1" applyBorder="1"/>
    <xf numFmtId="168" fontId="0" fillId="0" borderId="3" xfId="0" applyNumberFormat="1" applyFont="1" applyFill="1" applyBorder="1"/>
    <xf numFmtId="10" fontId="6" fillId="0" borderId="0" xfId="3" applyNumberFormat="1" applyFont="1"/>
    <xf numFmtId="10" fontId="3" fillId="2" borderId="0" xfId="3" applyNumberFormat="1" applyFont="1" applyFill="1" applyBorder="1"/>
    <xf numFmtId="169" fontId="0" fillId="0" borderId="0" xfId="3" applyNumberFormat="1" applyFont="1" applyBorder="1"/>
    <xf numFmtId="10" fontId="0" fillId="0" borderId="0" xfId="0" applyNumberFormat="1" applyFill="1"/>
    <xf numFmtId="10" fontId="0" fillId="0" borderId="0" xfId="3" applyNumberFormat="1" applyFont="1" applyFill="1" applyBorder="1"/>
    <xf numFmtId="169" fontId="14" fillId="0" borderId="0" xfId="3" applyNumberFormat="1" applyFont="1" applyFill="1" applyBorder="1"/>
    <xf numFmtId="43" fontId="0" fillId="0" borderId="0" xfId="2" applyFont="1"/>
    <xf numFmtId="10" fontId="6" fillId="0" borderId="0" xfId="3" applyNumberFormat="1" applyFont="1" applyFill="1" applyBorder="1"/>
    <xf numFmtId="0" fontId="0" fillId="0" borderId="0" xfId="0" applyAlignment="1">
      <alignment wrapText="1"/>
    </xf>
    <xf numFmtId="0" fontId="6" fillId="0" borderId="0" xfId="0" applyFont="1" applyAlignment="1">
      <alignment wrapText="1"/>
    </xf>
    <xf numFmtId="0" fontId="3" fillId="0" borderId="0" xfId="0" applyFont="1"/>
    <xf numFmtId="169" fontId="0" fillId="0" borderId="0" xfId="0" applyNumberFormat="1"/>
    <xf numFmtId="3" fontId="0" fillId="0" borderId="11" xfId="0" applyNumberFormat="1" applyFont="1" applyBorder="1"/>
    <xf numFmtId="3" fontId="2" fillId="0" borderId="12" xfId="0" applyNumberFormat="1" applyFont="1" applyBorder="1"/>
    <xf numFmtId="3" fontId="2" fillId="0" borderId="13" xfId="0" applyNumberFormat="1" applyFont="1" applyBorder="1"/>
    <xf numFmtId="169" fontId="14" fillId="0" borderId="0" xfId="3" applyNumberFormat="1" applyFont="1" applyFill="1"/>
    <xf numFmtId="168" fontId="4" fillId="0" borderId="0" xfId="0" applyNumberFormat="1" applyFont="1" applyFill="1" applyAlignment="1">
      <alignment horizontal="right"/>
    </xf>
    <xf numFmtId="3" fontId="0" fillId="0" borderId="0" xfId="0" applyNumberFormat="1" applyFill="1" applyBorder="1"/>
    <xf numFmtId="0" fontId="3" fillId="0" borderId="0" xfId="0" applyFont="1" applyAlignment="1">
      <alignment wrapText="1"/>
    </xf>
    <xf numFmtId="0" fontId="0" fillId="0" borderId="0" xfId="0" applyAlignment="1">
      <alignment horizontal="left" wrapText="1"/>
    </xf>
    <xf numFmtId="0" fontId="6" fillId="0" borderId="0" xfId="0" applyFont="1" applyAlignment="1">
      <alignment horizontal="left" wrapText="1"/>
    </xf>
    <xf numFmtId="0" fontId="4" fillId="4" borderId="6" xfId="0" applyFont="1" applyFill="1" applyBorder="1"/>
    <xf numFmtId="3" fontId="3" fillId="11" borderId="3" xfId="0" applyNumberFormat="1" applyFont="1" applyFill="1" applyBorder="1"/>
    <xf numFmtId="3" fontId="7" fillId="11" borderId="3" xfId="0" applyNumberFormat="1" applyFont="1" applyFill="1" applyBorder="1"/>
    <xf numFmtId="166" fontId="3" fillId="11" borderId="3" xfId="2" applyNumberFormat="1" applyFont="1" applyFill="1" applyBorder="1" applyAlignment="1"/>
    <xf numFmtId="166" fontId="7" fillId="11" borderId="3" xfId="2" applyNumberFormat="1" applyFont="1" applyFill="1" applyBorder="1" applyAlignment="1"/>
    <xf numFmtId="168" fontId="16" fillId="0" borderId="0" xfId="0" applyNumberFormat="1" applyFont="1" applyFill="1" applyBorder="1"/>
    <xf numFmtId="0" fontId="11" fillId="0" borderId="0" xfId="0" applyFont="1" applyFill="1"/>
    <xf numFmtId="168" fontId="0" fillId="0" borderId="0" xfId="0" applyNumberFormat="1" applyFill="1"/>
    <xf numFmtId="168" fontId="0" fillId="10" borderId="0" xfId="0" applyNumberFormat="1" applyFill="1"/>
    <xf numFmtId="168" fontId="16" fillId="10" borderId="0" xfId="0" applyNumberFormat="1" applyFont="1" applyFill="1"/>
    <xf numFmtId="168" fontId="2" fillId="10" borderId="0" xfId="0" applyNumberFormat="1" applyFont="1" applyFill="1"/>
    <xf numFmtId="174" fontId="2" fillId="0" borderId="20" xfId="2" applyNumberFormat="1" applyFont="1" applyBorder="1" applyAlignment="1"/>
    <xf numFmtId="0" fontId="0" fillId="0" borderId="3" xfId="0" applyFont="1" applyBorder="1"/>
    <xf numFmtId="0" fontId="2" fillId="0" borderId="18" xfId="0" applyFont="1" applyBorder="1"/>
    <xf numFmtId="0" fontId="4" fillId="7" borderId="0" xfId="0" applyFont="1" applyFill="1" applyBorder="1"/>
    <xf numFmtId="0" fontId="4" fillId="7" borderId="0" xfId="0" applyFont="1" applyFill="1" applyBorder="1" applyAlignment="1">
      <alignment horizontal="right"/>
    </xf>
    <xf numFmtId="0" fontId="4" fillId="7" borderId="21" xfId="0" applyFont="1" applyFill="1" applyBorder="1" applyAlignment="1">
      <alignment horizontal="right"/>
    </xf>
    <xf numFmtId="0" fontId="2" fillId="0" borderId="7" xfId="0" applyFont="1" applyBorder="1"/>
    <xf numFmtId="49" fontId="0" fillId="4" borderId="0" xfId="0" applyNumberFormat="1" applyFill="1" applyAlignment="1">
      <alignment horizontal="right"/>
    </xf>
    <xf numFmtId="0" fontId="4" fillId="4" borderId="14" xfId="0" applyFont="1" applyFill="1" applyBorder="1"/>
    <xf numFmtId="169" fontId="4" fillId="4" borderId="15" xfId="3" applyNumberFormat="1" applyFont="1" applyFill="1" applyBorder="1"/>
    <xf numFmtId="0" fontId="0" fillId="2" borderId="16" xfId="0" applyFont="1" applyFill="1" applyBorder="1"/>
    <xf numFmtId="9" fontId="0" fillId="2" borderId="17" xfId="3" applyNumberFormat="1" applyFont="1" applyFill="1" applyBorder="1"/>
    <xf numFmtId="0" fontId="4" fillId="4" borderId="3" xfId="0" applyFont="1" applyFill="1" applyBorder="1"/>
    <xf numFmtId="0" fontId="4" fillId="5" borderId="3" xfId="0" applyFont="1" applyFill="1" applyBorder="1" applyAlignment="1">
      <alignment horizontal="right"/>
    </xf>
    <xf numFmtId="0" fontId="4" fillId="5" borderId="8" xfId="0" applyFont="1" applyFill="1" applyBorder="1" applyAlignment="1">
      <alignment horizontal="right"/>
    </xf>
    <xf numFmtId="0" fontId="2" fillId="0" borderId="6" xfId="0" applyFont="1" applyBorder="1"/>
    <xf numFmtId="0" fontId="0" fillId="0" borderId="18" xfId="0" applyFont="1" applyBorder="1"/>
    <xf numFmtId="170" fontId="2" fillId="0" borderId="18" xfId="0" applyNumberFormat="1" applyFont="1" applyBorder="1"/>
    <xf numFmtId="170" fontId="2" fillId="0" borderId="19" xfId="0" applyNumberFormat="1" applyFont="1" applyBorder="1"/>
    <xf numFmtId="49" fontId="15" fillId="8" borderId="0" xfId="0" applyNumberFormat="1" applyFont="1" applyFill="1" applyBorder="1" applyAlignment="1">
      <alignment horizontal="right"/>
    </xf>
    <xf numFmtId="49" fontId="4" fillId="8" borderId="0" xfId="0" applyNumberFormat="1" applyFont="1" applyFill="1" applyBorder="1" applyAlignment="1">
      <alignment horizontal="right"/>
    </xf>
    <xf numFmtId="49" fontId="4" fillId="8" borderId="0" xfId="0" applyNumberFormat="1" applyFont="1" applyFill="1" applyAlignment="1">
      <alignment horizontal="right"/>
    </xf>
    <xf numFmtId="172" fontId="17" fillId="0" borderId="0" xfId="0" applyNumberFormat="1" applyFont="1" applyFill="1" applyBorder="1"/>
    <xf numFmtId="0" fontId="6" fillId="0" borderId="0" xfId="0" applyFont="1" applyAlignment="1">
      <alignment horizontal="left" wrapText="1"/>
    </xf>
    <xf numFmtId="3" fontId="11" fillId="0" borderId="0" xfId="0" applyNumberFormat="1" applyFont="1" applyAlignment="1">
      <alignment horizontal="left" wrapText="1"/>
    </xf>
    <xf numFmtId="166" fontId="2" fillId="0" borderId="3" xfId="0" applyNumberFormat="1" applyFont="1" applyFill="1" applyBorder="1"/>
    <xf numFmtId="166" fontId="2" fillId="0" borderId="8" xfId="0" applyNumberFormat="1" applyFont="1" applyFill="1" applyBorder="1"/>
    <xf numFmtId="0" fontId="0" fillId="0" borderId="0" xfId="0" applyFont="1" applyAlignment="1">
      <alignment wrapText="1"/>
    </xf>
    <xf numFmtId="0" fontId="18" fillId="0" borderId="0" xfId="0" applyFont="1" applyAlignment="1">
      <alignment horizontal="left" vertical="center" indent="2" readingOrder="1"/>
    </xf>
    <xf numFmtId="0" fontId="19" fillId="0" borderId="0" xfId="6" applyBorder="1"/>
    <xf numFmtId="0" fontId="4" fillId="4" borderId="14" xfId="0" applyFont="1" applyFill="1" applyBorder="1" applyAlignment="1">
      <alignment horizontal="left"/>
    </xf>
    <xf numFmtId="0" fontId="4" fillId="4" borderId="15" xfId="0" applyFont="1" applyFill="1" applyBorder="1"/>
    <xf numFmtId="169" fontId="0" fillId="2" borderId="17" xfId="3" applyNumberFormat="1" applyFont="1" applyFill="1" applyBorder="1"/>
    <xf numFmtId="0" fontId="0" fillId="0" borderId="2" xfId="0" applyFont="1" applyBorder="1"/>
    <xf numFmtId="0" fontId="2" fillId="0" borderId="23" xfId="0" applyFont="1" applyBorder="1"/>
    <xf numFmtId="0" fontId="4" fillId="4" borderId="0" xfId="0" applyFont="1" applyFill="1" applyBorder="1"/>
    <xf numFmtId="0" fontId="4" fillId="4" borderId="0" xfId="0" applyNumberFormat="1" applyFont="1" applyFill="1" applyBorder="1" applyAlignment="1">
      <alignment horizontal="right"/>
    </xf>
    <xf numFmtId="0" fontId="4" fillId="5" borderId="0" xfId="0" applyNumberFormat="1" applyFont="1" applyFill="1" applyBorder="1" applyAlignment="1">
      <alignment horizontal="right"/>
    </xf>
    <xf numFmtId="0" fontId="4" fillId="4" borderId="0" xfId="0" applyFont="1" applyFill="1" applyBorder="1" applyAlignment="1">
      <alignment horizontal="right"/>
    </xf>
    <xf numFmtId="0" fontId="4" fillId="4" borderId="24" xfId="0" applyFont="1" applyFill="1" applyBorder="1" applyAlignment="1">
      <alignment horizontal="right"/>
    </xf>
    <xf numFmtId="165" fontId="0" fillId="0" borderId="0" xfId="3" applyNumberFormat="1" applyFont="1" applyBorder="1"/>
    <xf numFmtId="3" fontId="12" fillId="0" borderId="0" xfId="0" applyNumberFormat="1" applyFont="1" applyAlignment="1">
      <alignment wrapText="1"/>
    </xf>
    <xf numFmtId="0" fontId="19" fillId="0" borderId="0" xfId="6" applyBorder="1" applyAlignment="1">
      <alignment wrapText="1"/>
    </xf>
    <xf numFmtId="3" fontId="12" fillId="0" borderId="0" xfId="0" applyNumberFormat="1" applyFont="1" applyAlignment="1">
      <alignment horizontal="left" wrapText="1"/>
    </xf>
    <xf numFmtId="0" fontId="0" fillId="0" borderId="0" xfId="0" applyAlignment="1">
      <alignment horizontal="left" wrapText="1"/>
    </xf>
    <xf numFmtId="0" fontId="0" fillId="0" borderId="0" xfId="0" applyAlignment="1">
      <alignment horizontal="left" vertical="top" wrapText="1"/>
    </xf>
    <xf numFmtId="0" fontId="6" fillId="0" borderId="0" xfId="0" applyFont="1" applyAlignment="1">
      <alignment horizontal="left" wrapText="1"/>
    </xf>
    <xf numFmtId="3" fontId="11" fillId="0" borderId="0" xfId="0" applyNumberFormat="1" applyFont="1" applyAlignment="1">
      <alignment horizontal="left" wrapText="1"/>
    </xf>
    <xf numFmtId="0" fontId="0" fillId="0" borderId="0" xfId="0" applyFont="1" applyAlignment="1">
      <alignment horizontal="left" wrapText="1"/>
    </xf>
  </cellXfs>
  <cellStyles count="7">
    <cellStyle name="Comma" xfId="2" builtinId="3"/>
    <cellStyle name="Erotin 2" xfId="1" xr:uid="{00000000-0005-0000-0000-000000000000}"/>
    <cellStyle name="Heading 1" xfId="6" builtinId="16"/>
    <cellStyle name="Normaali 2" xfId="4" xr:uid="{00000000-0005-0000-0000-000002000000}"/>
    <cellStyle name="Normal" xfId="0" builtinId="0"/>
    <cellStyle name="Percent" xfId="3" builtinId="5"/>
    <cellStyle name="Title" xfId="5" builtinId="15"/>
  </cellStyles>
  <dxfs count="86">
    <dxf>
      <font>
        <b/>
        <i val="0"/>
        <strike val="0"/>
        <condense val="0"/>
        <extend val="0"/>
        <outline val="0"/>
        <shadow val="0"/>
        <u val="none"/>
        <vertAlign val="baseline"/>
        <sz val="11"/>
        <color rgb="FF000000"/>
        <name val="Arial"/>
        <scheme val="none"/>
      </font>
      <numFmt numFmtId="168" formatCode="#,##0_ ;[Red]\-#,##0\ "/>
      <fill>
        <patternFill patternType="none">
          <fgColor indexed="64"/>
          <bgColor indexed="65"/>
        </patternFill>
      </fill>
    </dxf>
    <dxf>
      <font>
        <b/>
        <i val="0"/>
        <strike val="0"/>
        <condense val="0"/>
        <extend val="0"/>
        <outline val="0"/>
        <shadow val="0"/>
        <u val="none"/>
        <vertAlign val="baseline"/>
        <sz val="11"/>
        <color theme="1"/>
        <name val="Arial"/>
        <scheme val="minor"/>
      </font>
      <numFmt numFmtId="168" formatCode="#,##0_ ;[Red]\-#,##0\ "/>
      <fill>
        <patternFill patternType="none">
          <fgColor indexed="64"/>
          <bgColor indexed="65"/>
        </patternFill>
      </fill>
    </dxf>
    <dxf>
      <font>
        <b/>
        <i val="0"/>
        <strike val="0"/>
        <condense val="0"/>
        <extend val="0"/>
        <outline val="0"/>
        <shadow val="0"/>
        <u val="none"/>
        <vertAlign val="baseline"/>
        <sz val="11"/>
        <color theme="1"/>
        <name val="Arial"/>
        <scheme val="minor"/>
      </font>
      <numFmt numFmtId="168" formatCode="#,##0_ ;[Red]\-#,##0\ "/>
      <fill>
        <patternFill patternType="none">
          <fgColor indexed="64"/>
          <bgColor indexed="65"/>
        </patternFill>
      </fill>
    </dxf>
    <dxf>
      <font>
        <b/>
        <i val="0"/>
        <strike val="0"/>
        <condense val="0"/>
        <extend val="0"/>
        <outline val="0"/>
        <shadow val="0"/>
        <u val="none"/>
        <vertAlign val="baseline"/>
        <sz val="11"/>
        <color theme="1"/>
        <name val="Arial"/>
        <scheme val="minor"/>
      </font>
      <numFmt numFmtId="168" formatCode="#,##0_ ;[Red]\-#,##0\ "/>
      <fill>
        <patternFill patternType="none">
          <fgColor indexed="64"/>
          <bgColor indexed="65"/>
        </patternFill>
      </fill>
    </dxf>
    <dxf>
      <font>
        <b/>
        <i val="0"/>
        <strike val="0"/>
        <condense val="0"/>
        <extend val="0"/>
        <outline val="0"/>
        <shadow val="0"/>
        <u val="none"/>
        <vertAlign val="baseline"/>
        <sz val="11"/>
        <color theme="1"/>
        <name val="Arial"/>
        <scheme val="minor"/>
      </font>
      <numFmt numFmtId="168" formatCode="#,##0_ ;[Red]\-#,##0\ "/>
      <fill>
        <patternFill patternType="solid">
          <fgColor indexed="64"/>
          <bgColor theme="0" tint="-4.9989318521683403E-2"/>
        </patternFill>
      </fill>
    </dxf>
    <dxf>
      <font>
        <b val="0"/>
        <i val="0"/>
        <strike val="0"/>
        <condense val="0"/>
        <extend val="0"/>
        <outline val="0"/>
        <shadow val="0"/>
        <u val="none"/>
        <vertAlign val="baseline"/>
        <sz val="11"/>
        <color theme="1"/>
        <name val="Arial"/>
        <scheme val="minor"/>
      </font>
      <fill>
        <patternFill patternType="none">
          <fgColor indexed="64"/>
          <bgColor indexed="65"/>
        </patternFill>
      </fill>
    </dxf>
    <dxf>
      <font>
        <b val="0"/>
        <i val="0"/>
        <strike val="0"/>
        <condense val="0"/>
        <extend val="0"/>
        <outline val="0"/>
        <shadow val="0"/>
        <u val="none"/>
        <vertAlign val="baseline"/>
        <sz val="11"/>
        <color rgb="FF000000"/>
        <name val="Arial"/>
        <scheme val="none"/>
      </font>
      <fill>
        <patternFill patternType="none">
          <fgColor rgb="FF000000"/>
          <bgColor rgb="FFFFFFFF"/>
        </patternFill>
      </fill>
    </dxf>
    <dxf>
      <font>
        <b/>
        <i val="0"/>
        <strike val="0"/>
        <condense val="0"/>
        <extend val="0"/>
        <outline val="0"/>
        <shadow val="0"/>
        <u val="none"/>
        <vertAlign val="baseline"/>
        <sz val="11"/>
        <color theme="0"/>
        <name val="Arial"/>
        <scheme val="minor"/>
      </font>
      <numFmt numFmtId="168" formatCode="#,##0_ ;[Red]\-#,##0\ "/>
      <fill>
        <patternFill patternType="solid">
          <fgColor indexed="64"/>
          <bgColor theme="4"/>
        </patternFill>
      </fill>
      <alignment horizontal="right" vertical="bottom" textRotation="0" wrapText="0" indent="0" justifyLastLine="0" shrinkToFit="0" readingOrder="0"/>
    </dxf>
    <dxf>
      <numFmt numFmtId="168" formatCode="#,##0_ ;[Red]\-#,##0\ "/>
    </dxf>
    <dxf>
      <numFmt numFmtId="168" formatCode="#,##0_ ;[Red]\-#,##0\ "/>
    </dxf>
    <dxf>
      <numFmt numFmtId="168" formatCode="#,##0_ ;[Red]\-#,##0\ "/>
    </dxf>
    <dxf>
      <numFmt numFmtId="168" formatCode="#,##0_ ;[Red]\-#,##0\ "/>
      <fill>
        <patternFill patternType="none">
          <fgColor indexed="64"/>
          <bgColor auto="1"/>
        </patternFill>
      </fill>
    </dxf>
    <dxf>
      <numFmt numFmtId="168" formatCode="#,##0_ ;[Red]\-#,##0\ "/>
      <fill>
        <patternFill patternType="solid">
          <fgColor indexed="64"/>
          <bgColor theme="0" tint="-4.9989318521683403E-2"/>
        </patternFill>
      </fill>
    </dxf>
    <dxf>
      <font>
        <b val="0"/>
        <i val="0"/>
        <strike val="0"/>
        <condense val="0"/>
        <extend val="0"/>
        <outline val="0"/>
        <shadow val="0"/>
        <u val="none"/>
        <vertAlign val="baseline"/>
        <sz val="11"/>
        <color auto="1"/>
        <name val="Arial"/>
        <scheme val="minor"/>
      </font>
      <numFmt numFmtId="168" formatCode="#,##0_ ;[Red]\-#,##0\ "/>
      <fill>
        <patternFill patternType="none">
          <fgColor indexed="64"/>
          <bgColor indexed="65"/>
        </patternFill>
      </fill>
    </dxf>
    <dxf>
      <font>
        <b/>
        <i val="0"/>
        <strike val="0"/>
        <condense val="0"/>
        <extend val="0"/>
        <outline val="0"/>
        <shadow val="0"/>
        <u val="none"/>
        <vertAlign val="baseline"/>
        <sz val="11"/>
        <color theme="0"/>
        <name val="Arial"/>
        <scheme val="minor"/>
      </font>
      <numFmt numFmtId="168" formatCode="#,##0_ ;[Red]\-#,##0\ "/>
      <fill>
        <patternFill patternType="solid">
          <fgColor indexed="64"/>
          <bgColor theme="4"/>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169" formatCode="0.0\ %"/>
      <fill>
        <patternFill patternType="none">
          <fgColor indexed="64"/>
          <bgColor indexed="65"/>
        </patternFill>
      </fill>
    </dxf>
    <dxf>
      <font>
        <b val="0"/>
        <i val="0"/>
        <strike val="0"/>
        <condense val="0"/>
        <extend val="0"/>
        <outline val="0"/>
        <shadow val="0"/>
        <u val="none"/>
        <vertAlign val="baseline"/>
        <sz val="11"/>
        <color auto="1"/>
        <name val="Arial"/>
        <scheme val="minor"/>
      </font>
      <numFmt numFmtId="169" formatCode="0.0\ %"/>
      <fill>
        <patternFill patternType="none">
          <fgColor indexed="64"/>
          <bgColor indexed="65"/>
        </patternFill>
      </fill>
    </dxf>
    <dxf>
      <font>
        <b val="0"/>
        <i val="0"/>
        <strike val="0"/>
        <condense val="0"/>
        <extend val="0"/>
        <outline val="0"/>
        <shadow val="0"/>
        <u val="none"/>
        <vertAlign val="baseline"/>
        <sz val="11"/>
        <color auto="1"/>
        <name val="Arial"/>
        <scheme val="minor"/>
      </font>
      <numFmt numFmtId="169" formatCode="0.0\ %"/>
      <fill>
        <patternFill patternType="none">
          <fgColor indexed="64"/>
          <bgColor indexed="65"/>
        </patternFill>
      </fill>
    </dxf>
    <dxf>
      <font>
        <b val="0"/>
        <i val="0"/>
        <strike val="0"/>
        <condense val="0"/>
        <extend val="0"/>
        <outline val="0"/>
        <shadow val="0"/>
        <u val="none"/>
        <vertAlign val="baseline"/>
        <sz val="11"/>
        <color auto="1"/>
        <name val="Arial"/>
        <scheme val="minor"/>
      </font>
      <numFmt numFmtId="168" formatCode="#,##0_ ;[Red]\-#,##0\ "/>
      <fill>
        <patternFill patternType="none">
          <fgColor indexed="64"/>
          <bgColor indexed="65"/>
        </patternFill>
      </fill>
    </dxf>
    <dxf>
      <font>
        <b val="0"/>
        <i val="0"/>
        <strike val="0"/>
        <condense val="0"/>
        <extend val="0"/>
        <outline val="0"/>
        <shadow val="0"/>
        <u val="none"/>
        <vertAlign val="baseline"/>
        <sz val="11"/>
        <color auto="1"/>
        <name val="Arial"/>
        <scheme val="none"/>
      </font>
      <fill>
        <patternFill patternType="none">
          <fgColor rgb="FF000000"/>
          <bgColor rgb="FFFFFFFF"/>
        </patternFill>
      </fill>
    </dxf>
    <dxf>
      <font>
        <b/>
        <i val="0"/>
        <strike val="0"/>
        <condense val="0"/>
        <extend val="0"/>
        <outline val="0"/>
        <shadow val="0"/>
        <u val="none"/>
        <vertAlign val="baseline"/>
        <sz val="11"/>
        <color theme="0"/>
        <name val="Arial"/>
        <scheme val="minor"/>
      </font>
      <numFmt numFmtId="168" formatCode="#,##0_ ;[Red]\-#,##0\ "/>
      <fill>
        <patternFill patternType="solid">
          <fgColor indexed="64"/>
          <bgColor theme="4"/>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Arial"/>
        <family val="2"/>
        <scheme val="minor"/>
      </font>
      <numFmt numFmtId="3" formatCode="#,##0"/>
      <border diagonalUp="0" diagonalDown="0">
        <left/>
        <right/>
        <top style="thin">
          <color theme="4"/>
        </top>
        <bottom/>
        <vertical/>
        <horizontal/>
      </border>
    </dxf>
    <dxf>
      <font>
        <b val="0"/>
        <i val="0"/>
        <strike val="0"/>
        <condense val="0"/>
        <extend val="0"/>
        <outline val="0"/>
        <shadow val="0"/>
        <u val="none"/>
        <vertAlign val="baseline"/>
        <sz val="11"/>
        <color theme="1"/>
        <name val="Arial"/>
        <family val="2"/>
        <scheme val="minor"/>
      </font>
      <numFmt numFmtId="3" formatCode="#,##0"/>
      <border diagonalUp="0" diagonalDown="0">
        <left/>
        <right/>
        <top style="thin">
          <color theme="4"/>
        </top>
        <bottom/>
        <vertical/>
        <horizontal/>
      </border>
    </dxf>
    <dxf>
      <font>
        <b val="0"/>
        <i val="0"/>
        <strike val="0"/>
        <condense val="0"/>
        <extend val="0"/>
        <outline val="0"/>
        <shadow val="0"/>
        <u val="none"/>
        <vertAlign val="baseline"/>
        <sz val="11"/>
        <color theme="1"/>
        <name val="Arial"/>
        <family val="2"/>
        <scheme val="minor"/>
      </font>
      <numFmt numFmtId="3" formatCode="#,##0"/>
      <border diagonalUp="0" diagonalDown="0">
        <left/>
        <right/>
        <top style="thin">
          <color theme="4"/>
        </top>
        <bottom/>
        <vertical/>
        <horizontal/>
      </border>
    </dxf>
    <dxf>
      <font>
        <b val="0"/>
        <i val="0"/>
        <strike val="0"/>
        <condense val="0"/>
        <extend val="0"/>
        <outline val="0"/>
        <shadow val="0"/>
        <u val="none"/>
        <vertAlign val="baseline"/>
        <sz val="11"/>
        <color auto="1"/>
        <name val="Arial"/>
        <family val="2"/>
        <scheme val="minor"/>
      </font>
      <numFmt numFmtId="3" formatCode="#,##0"/>
      <fill>
        <patternFill patternType="solid">
          <fgColor indexed="64"/>
          <bgColor theme="7" tint="0.79998168889431442"/>
        </patternFill>
      </fill>
      <border diagonalUp="0" diagonalDown="0">
        <left/>
        <right/>
        <top style="thin">
          <color theme="4"/>
        </top>
        <bottom/>
        <vertical/>
        <horizontal/>
      </border>
    </dxf>
    <dxf>
      <font>
        <b val="0"/>
        <i val="0"/>
        <strike val="0"/>
        <condense val="0"/>
        <extend val="0"/>
        <outline val="0"/>
        <shadow val="0"/>
        <u val="none"/>
        <vertAlign val="baseline"/>
        <sz val="11"/>
        <color theme="1"/>
        <name val="Arial"/>
        <family val="2"/>
        <scheme val="minor"/>
      </font>
      <border diagonalUp="0" diagonalDown="0">
        <left/>
        <right/>
        <top style="thin">
          <color theme="4"/>
        </top>
        <bottom/>
        <vertical/>
        <horizontal/>
      </border>
    </dxf>
    <dxf>
      <border outline="0">
        <left style="thin">
          <color theme="4"/>
        </left>
        <top style="thin">
          <color theme="4"/>
        </top>
      </border>
    </dxf>
    <dxf>
      <font>
        <b val="0"/>
        <i val="0"/>
        <strike val="0"/>
        <condense val="0"/>
        <extend val="0"/>
        <outline val="0"/>
        <shadow val="0"/>
        <u val="none"/>
        <vertAlign val="baseline"/>
        <sz val="11"/>
        <color theme="1"/>
        <name val="Arial"/>
        <family val="2"/>
        <scheme val="minor"/>
      </font>
    </dxf>
    <dxf>
      <font>
        <b/>
        <i val="0"/>
        <strike val="0"/>
        <condense val="0"/>
        <extend val="0"/>
        <outline val="0"/>
        <shadow val="0"/>
        <u val="none"/>
        <vertAlign val="baseline"/>
        <sz val="11"/>
        <color theme="0"/>
        <name val="Arial"/>
        <family val="2"/>
        <scheme val="minor"/>
      </font>
      <fill>
        <patternFill patternType="solid">
          <fgColor theme="4"/>
          <bgColor theme="4"/>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Arial"/>
        <family val="2"/>
        <scheme val="minor"/>
      </font>
      <numFmt numFmtId="168" formatCode="#,##0_ ;[Red]\-#,##0\ "/>
      <fill>
        <patternFill patternType="none">
          <fgColor indexed="64"/>
          <bgColor indexed="65"/>
        </patternFill>
      </fill>
      <border diagonalUp="0" diagonalDown="0">
        <left/>
        <right/>
        <top style="thin">
          <color theme="4"/>
        </top>
        <bottom/>
        <vertical/>
        <horizontal/>
      </border>
    </dxf>
    <dxf>
      <font>
        <b val="0"/>
        <i val="0"/>
        <strike val="0"/>
        <condense val="0"/>
        <extend val="0"/>
        <outline val="0"/>
        <shadow val="0"/>
        <u val="none"/>
        <vertAlign val="baseline"/>
        <sz val="11"/>
        <color theme="1"/>
        <name val="Arial"/>
        <family val="2"/>
        <scheme val="minor"/>
      </font>
      <numFmt numFmtId="168" formatCode="#,##0_ ;[Red]\-#,##0\ "/>
      <fill>
        <patternFill patternType="none">
          <fgColor indexed="64"/>
          <bgColor indexed="65"/>
        </patternFill>
      </fill>
      <border diagonalUp="0" diagonalDown="0">
        <left/>
        <right/>
        <top style="thin">
          <color theme="4"/>
        </top>
        <bottom/>
        <vertical/>
        <horizontal/>
      </border>
    </dxf>
    <dxf>
      <font>
        <b val="0"/>
        <i val="0"/>
        <strike val="0"/>
        <condense val="0"/>
        <extend val="0"/>
        <outline val="0"/>
        <shadow val="0"/>
        <u val="none"/>
        <vertAlign val="baseline"/>
        <sz val="11"/>
        <color theme="1"/>
        <name val="Arial"/>
        <family val="2"/>
        <scheme val="minor"/>
      </font>
      <numFmt numFmtId="168" formatCode="#,##0_ ;[Red]\-#,##0\ "/>
      <fill>
        <patternFill patternType="none">
          <fgColor indexed="64"/>
          <bgColor indexed="65"/>
        </patternFill>
      </fill>
      <border diagonalUp="0" diagonalDown="0">
        <left/>
        <right/>
        <top style="thin">
          <color theme="4"/>
        </top>
        <bottom/>
        <vertical/>
        <horizontal/>
      </border>
    </dxf>
    <dxf>
      <font>
        <b val="0"/>
        <i val="0"/>
        <strike val="0"/>
        <condense val="0"/>
        <extend val="0"/>
        <outline val="0"/>
        <shadow val="0"/>
        <u val="none"/>
        <vertAlign val="baseline"/>
        <sz val="11"/>
        <color theme="1"/>
        <name val="Arial"/>
        <family val="2"/>
        <scheme val="minor"/>
      </font>
      <numFmt numFmtId="168" formatCode="#,##0_ ;[Red]\-#,##0\ "/>
      <fill>
        <patternFill patternType="none">
          <fgColor indexed="64"/>
          <bgColor indexed="65"/>
        </patternFill>
      </fill>
      <border diagonalUp="0" diagonalDown="0">
        <left/>
        <right/>
        <top style="thin">
          <color theme="4"/>
        </top>
        <bottom/>
        <vertical/>
        <horizontal/>
      </border>
    </dxf>
    <dxf>
      <font>
        <b val="0"/>
        <i val="0"/>
        <strike val="0"/>
        <condense val="0"/>
        <extend val="0"/>
        <outline val="0"/>
        <shadow val="0"/>
        <u val="none"/>
        <vertAlign val="baseline"/>
        <sz val="11"/>
        <color theme="1"/>
        <name val="Arial"/>
        <family val="2"/>
        <scheme val="minor"/>
      </font>
      <border diagonalUp="0" diagonalDown="0">
        <left/>
        <right/>
        <top style="thin">
          <color theme="4"/>
        </top>
        <bottom/>
        <vertical/>
        <horizontal/>
      </border>
    </dxf>
    <dxf>
      <border outline="0">
        <left style="thin">
          <color theme="4"/>
        </left>
        <top style="thin">
          <color theme="4"/>
        </top>
      </border>
    </dxf>
    <dxf>
      <font>
        <b val="0"/>
        <i val="0"/>
        <strike val="0"/>
        <condense val="0"/>
        <extend val="0"/>
        <outline val="0"/>
        <shadow val="0"/>
        <u val="none"/>
        <vertAlign val="baseline"/>
        <sz val="11"/>
        <color theme="1"/>
        <name val="Arial"/>
        <family val="2"/>
        <scheme val="minor"/>
      </font>
      <fill>
        <patternFill patternType="none">
          <fgColor indexed="64"/>
          <bgColor indexed="65"/>
        </patternFill>
      </fill>
    </dxf>
    <dxf>
      <font>
        <b/>
        <i val="0"/>
        <strike val="0"/>
        <condense val="0"/>
        <extend val="0"/>
        <outline val="0"/>
        <shadow val="0"/>
        <u val="none"/>
        <vertAlign val="baseline"/>
        <sz val="11"/>
        <color theme="0"/>
        <name val="Arial"/>
        <family val="2"/>
        <scheme val="minor"/>
      </font>
      <fill>
        <patternFill patternType="solid">
          <fgColor theme="4"/>
          <bgColor theme="4"/>
        </patternFill>
      </fill>
      <alignment horizontal="right" vertical="bottom" textRotation="0" wrapText="0" indent="0" justifyLastLine="0" shrinkToFit="0" readingOrder="0"/>
    </dxf>
    <dxf>
      <numFmt numFmtId="3" formatCode="#,##0"/>
    </dxf>
    <dxf>
      <numFmt numFmtId="3" formatCode="#,##0"/>
    </dxf>
    <dxf>
      <numFmt numFmtId="3" formatCode="#,##0"/>
    </dxf>
    <dxf>
      <numFmt numFmtId="3" formatCode="#,##0"/>
    </dxf>
    <dxf>
      <numFmt numFmtId="3" formatCode="#,##0"/>
      <fill>
        <patternFill patternType="solid">
          <fgColor indexed="64"/>
          <bgColor theme="8"/>
        </patternFill>
      </fill>
    </dxf>
    <dxf>
      <font>
        <b val="0"/>
        <i val="0"/>
        <strike val="0"/>
        <condense val="0"/>
        <extend val="0"/>
        <outline val="0"/>
        <shadow val="0"/>
        <u val="none"/>
        <vertAlign val="baseline"/>
        <sz val="11"/>
        <color theme="1"/>
        <name val="Arial"/>
        <scheme val="minor"/>
      </font>
      <numFmt numFmtId="166" formatCode="_-* #,##0_-;\-* #,##0_-;_-* &quot;-&quot;??_-;_-@_-"/>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theme="1"/>
        <name val="Arial"/>
        <scheme val="minor"/>
      </font>
      <numFmt numFmtId="166" formatCode="_-* #,##0_-;\-* #,##0_-;_-* &quot;-&quot;??_-;_-@_-"/>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theme="1"/>
        <name val="Arial"/>
        <scheme val="minor"/>
      </font>
      <numFmt numFmtId="166" formatCode="_-* #,##0_-;\-* #,##0_-;_-* &quot;-&quot;??_-;_-@_-"/>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Arial"/>
        <scheme val="minor"/>
      </font>
      <numFmt numFmtId="166" formatCode="_-* #,##0_-;\-* #,##0_-;_-* &quot;-&quot;??_-;_-@_-"/>
      <fill>
        <patternFill patternType="solid">
          <fgColor indexed="64"/>
          <bgColor theme="7" tint="0.79998168889431442"/>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theme="1"/>
        <name val="Arial"/>
        <scheme val="minor"/>
      </font>
      <alignment horizontal="general" vertical="bottom" textRotation="0" wrapText="0" indent="0" justifyLastLine="0" shrinkToFit="0" readingOrder="0"/>
      <border diagonalUp="0" diagonalDown="0" outline="0">
        <left style="medium">
          <color indexed="64"/>
        </left>
        <right/>
        <top style="thin">
          <color theme="4"/>
        </top>
        <bottom/>
      </border>
    </dxf>
    <dxf>
      <border outline="0">
        <top style="thin">
          <color rgb="FF006475"/>
        </top>
        <bottom style="thin">
          <color rgb="FF006475"/>
        </bottom>
      </border>
    </dxf>
    <dxf>
      <font>
        <b val="0"/>
        <i val="0"/>
        <strike val="0"/>
        <condense val="0"/>
        <extend val="0"/>
        <outline val="0"/>
        <shadow val="0"/>
        <u val="none"/>
        <vertAlign val="baseline"/>
        <sz val="11"/>
        <color rgb="FF000000"/>
        <name val="Arial"/>
        <scheme val="none"/>
      </font>
      <alignment horizontal="general" vertical="bottom" textRotation="0" wrapText="0" indent="0" justifyLastLine="0" shrinkToFit="0" readingOrder="0"/>
    </dxf>
    <dxf>
      <font>
        <b/>
        <i val="0"/>
        <strike val="0"/>
        <condense val="0"/>
        <extend val="0"/>
        <outline val="0"/>
        <shadow val="0"/>
        <u val="none"/>
        <vertAlign val="baseline"/>
        <sz val="11"/>
        <color theme="0"/>
        <name val="Arial"/>
        <scheme val="minor"/>
      </font>
      <fill>
        <patternFill patternType="solid">
          <fgColor theme="4"/>
          <bgColor theme="4"/>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Arial"/>
        <scheme val="minor"/>
      </font>
      <numFmt numFmtId="14" formatCode="0.00\ %"/>
      <fill>
        <patternFill patternType="solid">
          <fgColor indexed="64"/>
          <bgColor theme="8" tint="0.79998168889431442"/>
        </patternFill>
      </fill>
    </dxf>
    <dxf>
      <font>
        <b val="0"/>
        <i val="0"/>
        <strike val="0"/>
        <condense val="0"/>
        <extend val="0"/>
        <outline val="0"/>
        <shadow val="0"/>
        <u val="none"/>
        <vertAlign val="baseline"/>
        <sz val="11"/>
        <color auto="1"/>
        <name val="Arial"/>
        <scheme val="minor"/>
      </font>
      <numFmt numFmtId="14" formatCode="0.00\ %"/>
      <fill>
        <patternFill patternType="solid">
          <fgColor indexed="64"/>
          <bgColor theme="8" tint="0.79998168889431442"/>
        </patternFill>
      </fill>
    </dxf>
    <dxf>
      <font>
        <b val="0"/>
        <i val="0"/>
        <strike val="0"/>
        <condense val="0"/>
        <extend val="0"/>
        <outline val="0"/>
        <shadow val="0"/>
        <u val="none"/>
        <vertAlign val="baseline"/>
        <sz val="11"/>
        <color auto="1"/>
        <name val="Arial"/>
        <scheme val="minor"/>
      </font>
      <numFmt numFmtId="14" formatCode="0.00\ %"/>
      <fill>
        <patternFill patternType="solid">
          <fgColor indexed="64"/>
          <bgColor theme="8" tint="0.79998168889431442"/>
        </patternFill>
      </fill>
    </dxf>
    <dxf>
      <font>
        <strike val="0"/>
        <outline val="0"/>
        <shadow val="0"/>
        <u val="none"/>
        <vertAlign val="baseline"/>
        <sz val="11"/>
        <color auto="1"/>
        <name val="Arial"/>
        <scheme val="minor"/>
      </font>
      <fill>
        <patternFill patternType="solid">
          <fgColor indexed="64"/>
          <bgColor theme="8" tint="0.79998168889431442"/>
        </patternFill>
      </fill>
    </dxf>
    <dxf>
      <font>
        <strike val="0"/>
        <outline val="0"/>
        <shadow val="0"/>
        <u val="none"/>
        <vertAlign val="baseline"/>
        <sz val="11"/>
        <name val="Arial"/>
        <scheme val="minor"/>
      </font>
      <fill>
        <patternFill>
          <fgColor indexed="64"/>
          <bgColor theme="8" tint="0.79998168889431442"/>
        </patternFill>
      </fill>
    </dxf>
    <dxf>
      <border outline="0">
        <right style="thin">
          <color rgb="FF365ABD"/>
        </right>
      </border>
    </dxf>
    <dxf>
      <font>
        <b val="0"/>
        <i val="0"/>
        <strike val="0"/>
        <condense val="0"/>
        <extend val="0"/>
        <outline val="0"/>
        <shadow val="0"/>
        <u val="none"/>
        <vertAlign val="baseline"/>
        <sz val="11"/>
        <color auto="1"/>
        <name val="Arial"/>
        <scheme val="none"/>
      </font>
      <fill>
        <patternFill patternType="solid">
          <fgColor rgb="FF000000"/>
          <bgColor rgb="FFC1D3F0"/>
        </patternFill>
      </fill>
    </dxf>
    <dxf>
      <font>
        <b/>
        <i val="0"/>
        <strike val="0"/>
        <condense val="0"/>
        <extend val="0"/>
        <outline val="0"/>
        <shadow val="0"/>
        <u val="none"/>
        <vertAlign val="baseline"/>
        <sz val="11"/>
        <color theme="0"/>
        <name val="Arial"/>
        <scheme val="minor"/>
      </font>
      <fill>
        <patternFill patternType="solid">
          <fgColor theme="5"/>
          <bgColor theme="8"/>
        </patternFill>
      </fill>
    </dxf>
    <dxf>
      <font>
        <b val="0"/>
        <i val="0"/>
        <strike val="0"/>
        <condense val="0"/>
        <extend val="0"/>
        <outline val="0"/>
        <shadow val="0"/>
        <u val="none"/>
        <vertAlign val="baseline"/>
        <sz val="11"/>
        <color theme="1"/>
        <name val="Arial"/>
        <scheme val="minor"/>
      </font>
      <numFmt numFmtId="165" formatCode="0.000\ %"/>
      <fill>
        <patternFill patternType="solid">
          <fgColor indexed="64"/>
          <bgColor theme="8" tint="0.79998168889431442"/>
        </patternFill>
      </fill>
      <border diagonalUp="0" diagonalDown="0" outline="0">
        <left/>
        <right/>
        <top style="thin">
          <color theme="8"/>
        </top>
        <bottom/>
      </border>
    </dxf>
    <dxf>
      <font>
        <b val="0"/>
        <i val="0"/>
        <strike val="0"/>
        <condense val="0"/>
        <extend val="0"/>
        <outline val="0"/>
        <shadow val="0"/>
        <u val="none"/>
        <vertAlign val="baseline"/>
        <sz val="11"/>
        <color theme="1"/>
        <name val="Arial"/>
        <scheme val="minor"/>
      </font>
      <numFmt numFmtId="165" formatCode="0.000\ %"/>
      <fill>
        <patternFill patternType="solid">
          <fgColor indexed="64"/>
          <bgColor theme="8" tint="0.79998168889431442"/>
        </patternFill>
      </fill>
      <border diagonalUp="0" diagonalDown="0" outline="0">
        <left/>
        <right/>
        <top style="thin">
          <color theme="8"/>
        </top>
        <bottom/>
      </border>
    </dxf>
    <dxf>
      <font>
        <b val="0"/>
        <i val="0"/>
        <strike val="0"/>
        <condense val="0"/>
        <extend val="0"/>
        <outline val="0"/>
        <shadow val="0"/>
        <u val="none"/>
        <vertAlign val="baseline"/>
        <sz val="11"/>
        <color theme="1"/>
        <name val="Arial"/>
        <scheme val="minor"/>
      </font>
      <numFmt numFmtId="165" formatCode="0.000\ %"/>
      <fill>
        <patternFill patternType="solid">
          <fgColor indexed="64"/>
          <bgColor theme="8" tint="0.79998168889431442"/>
        </patternFill>
      </fill>
      <border diagonalUp="0" diagonalDown="0" outline="0">
        <left/>
        <right/>
        <top style="thin">
          <color theme="8"/>
        </top>
        <bottom/>
      </border>
    </dxf>
    <dxf>
      <font>
        <b val="0"/>
        <i val="0"/>
        <strike val="0"/>
        <condense val="0"/>
        <extend val="0"/>
        <outline val="0"/>
        <shadow val="0"/>
        <u val="none"/>
        <vertAlign val="baseline"/>
        <sz val="11"/>
        <color theme="1"/>
        <name val="Arial"/>
        <scheme val="minor"/>
      </font>
      <numFmt numFmtId="165" formatCode="0.000\ %"/>
      <fill>
        <patternFill patternType="solid">
          <fgColor indexed="64"/>
          <bgColor theme="8" tint="0.79998168889431442"/>
        </patternFill>
      </fill>
      <border diagonalUp="0" diagonalDown="0" outline="0">
        <left/>
        <right/>
        <top style="thin">
          <color theme="8"/>
        </top>
        <bottom/>
      </border>
    </dxf>
    <dxf>
      <font>
        <b val="0"/>
        <i val="0"/>
        <strike val="0"/>
        <condense val="0"/>
        <extend val="0"/>
        <outline val="0"/>
        <shadow val="0"/>
        <u val="none"/>
        <vertAlign val="baseline"/>
        <sz val="11"/>
        <color theme="1"/>
        <name val="Arial"/>
        <scheme val="minor"/>
      </font>
      <numFmt numFmtId="165" formatCode="0.000\ %"/>
      <fill>
        <patternFill patternType="solid">
          <fgColor indexed="64"/>
          <bgColor theme="8" tint="0.79998168889431442"/>
        </patternFill>
      </fill>
      <border diagonalUp="0" diagonalDown="0" outline="0">
        <left/>
        <right/>
        <top style="thin">
          <color theme="8"/>
        </top>
        <bottom/>
      </border>
    </dxf>
    <dxf>
      <font>
        <b val="0"/>
        <i val="0"/>
        <strike val="0"/>
        <condense val="0"/>
        <extend val="0"/>
        <outline val="0"/>
        <shadow val="0"/>
        <u val="none"/>
        <vertAlign val="baseline"/>
        <sz val="11"/>
        <color theme="1"/>
        <name val="Arial"/>
        <scheme val="minor"/>
      </font>
      <numFmt numFmtId="165" formatCode="0.000\ %"/>
      <fill>
        <patternFill patternType="solid">
          <fgColor indexed="64"/>
          <bgColor theme="8" tint="0.79998168889431442"/>
        </patternFill>
      </fill>
      <border diagonalUp="0" diagonalDown="0" outline="0">
        <left/>
        <right/>
        <top style="thin">
          <color theme="8"/>
        </top>
        <bottom/>
      </border>
    </dxf>
    <dxf>
      <font>
        <b val="0"/>
        <i val="0"/>
        <strike val="0"/>
        <condense val="0"/>
        <extend val="0"/>
        <outline val="0"/>
        <shadow val="0"/>
        <u val="none"/>
        <vertAlign val="baseline"/>
        <sz val="11"/>
        <color theme="1"/>
        <name val="Arial"/>
        <scheme val="minor"/>
      </font>
      <fill>
        <patternFill patternType="solid">
          <fgColor indexed="64"/>
          <bgColor theme="8" tint="0.79998168889431442"/>
        </patternFill>
      </fill>
      <border diagonalUp="0" diagonalDown="0" outline="0">
        <left/>
        <right/>
        <top style="thin">
          <color theme="8"/>
        </top>
        <bottom/>
      </border>
    </dxf>
    <dxf>
      <border outline="0">
        <left style="thin">
          <color rgb="FF1B396D"/>
        </left>
        <right style="thin">
          <color rgb="FF1B396D"/>
        </right>
        <top style="thin">
          <color rgb="FF1B396D"/>
        </top>
        <bottom style="thin">
          <color rgb="FF1B396D"/>
        </bottom>
      </border>
    </dxf>
    <dxf>
      <font>
        <b val="0"/>
        <i val="0"/>
        <strike val="0"/>
        <condense val="0"/>
        <extend val="0"/>
        <outline val="0"/>
        <shadow val="0"/>
        <u val="none"/>
        <vertAlign val="baseline"/>
        <sz val="11"/>
        <color rgb="FF000000"/>
        <name val="Arial"/>
        <scheme val="none"/>
      </font>
      <fill>
        <patternFill patternType="solid">
          <fgColor rgb="FF000000"/>
          <bgColor rgb="FFC1D3F0"/>
        </patternFill>
      </fill>
    </dxf>
    <dxf>
      <font>
        <b/>
        <i val="0"/>
        <strike val="0"/>
        <condense val="0"/>
        <extend val="0"/>
        <outline val="0"/>
        <shadow val="0"/>
        <u val="none"/>
        <vertAlign val="baseline"/>
        <sz val="11"/>
        <color theme="0"/>
        <name val="Arial"/>
        <scheme val="minor"/>
      </font>
      <fill>
        <patternFill patternType="solid">
          <fgColor theme="8"/>
          <bgColor theme="8"/>
        </patternFill>
      </fill>
    </dxf>
    <dxf>
      <font>
        <strike val="0"/>
        <outline val="0"/>
        <shadow val="0"/>
        <u val="none"/>
        <vertAlign val="baseline"/>
        <sz val="11"/>
        <name val="Arial"/>
        <scheme val="minor"/>
      </font>
      <numFmt numFmtId="166" formatCode="_-* #,##0_-;\-* #,##0_-;_-* &quot;-&quot;??_-;_-@_-"/>
    </dxf>
    <dxf>
      <font>
        <strike val="0"/>
        <outline val="0"/>
        <shadow val="0"/>
        <u val="none"/>
        <vertAlign val="baseline"/>
        <sz val="11"/>
        <name val="Arial"/>
        <scheme val="minor"/>
      </font>
      <numFmt numFmtId="166" formatCode="_-* #,##0_-;\-* #,##0_-;_-* &quot;-&quot;??_-;_-@_-"/>
    </dxf>
    <dxf>
      <font>
        <strike val="0"/>
        <outline val="0"/>
        <shadow val="0"/>
        <u val="none"/>
        <vertAlign val="baseline"/>
        <sz val="11"/>
        <name val="Arial"/>
        <scheme val="minor"/>
      </font>
      <numFmt numFmtId="166" formatCode="_-* #,##0_-;\-* #,##0_-;_-* &quot;-&quot;??_-;_-@_-"/>
    </dxf>
    <dxf>
      <font>
        <strike val="0"/>
        <outline val="0"/>
        <shadow val="0"/>
        <u val="none"/>
        <vertAlign val="baseline"/>
        <sz val="11"/>
        <name val="Arial"/>
        <scheme val="minor"/>
      </font>
      <numFmt numFmtId="166" formatCode="_-* #,##0_-;\-* #,##0_-;_-* &quot;-&quot;??_-;_-@_-"/>
    </dxf>
    <dxf>
      <font>
        <strike val="0"/>
        <outline val="0"/>
        <shadow val="0"/>
        <u val="none"/>
        <vertAlign val="baseline"/>
        <sz val="11"/>
        <name val="Arial"/>
        <scheme val="minor"/>
      </font>
    </dxf>
    <dxf>
      <font>
        <strike val="0"/>
        <outline val="0"/>
        <shadow val="0"/>
        <u val="none"/>
        <vertAlign val="baseline"/>
        <sz val="11"/>
        <name val="Arial"/>
        <scheme val="none"/>
      </font>
    </dxf>
    <dxf>
      <font>
        <strike val="0"/>
        <outline val="0"/>
        <shadow val="0"/>
        <u val="none"/>
        <vertAlign val="baseline"/>
        <sz val="11"/>
        <name val="Arial"/>
        <scheme val="minor"/>
      </font>
    </dxf>
    <dxf>
      <font>
        <b val="0"/>
        <i val="0"/>
        <strike val="0"/>
        <condense val="0"/>
        <extend val="0"/>
        <outline val="0"/>
        <shadow val="0"/>
        <u val="none"/>
        <vertAlign val="baseline"/>
        <sz val="11"/>
        <color theme="1"/>
        <name val="Arial"/>
        <family val="2"/>
        <scheme val="minor"/>
      </font>
      <numFmt numFmtId="3" formatCode="#,##0"/>
      <border diagonalUp="0" diagonalDown="0">
        <left/>
        <right style="thin">
          <color theme="4"/>
        </right>
        <top style="thin">
          <color theme="5" tint="0.39997558519241921"/>
        </top>
        <bottom/>
        <vertical/>
        <horizontal/>
      </border>
    </dxf>
    <dxf>
      <font>
        <b val="0"/>
        <i val="0"/>
        <strike val="0"/>
        <condense val="0"/>
        <extend val="0"/>
        <outline val="0"/>
        <shadow val="0"/>
        <u val="none"/>
        <vertAlign val="baseline"/>
        <sz val="11"/>
        <color theme="1"/>
        <name val="Arial"/>
        <family val="2"/>
        <scheme val="minor"/>
      </font>
      <numFmt numFmtId="3" formatCode="#,##0"/>
      <border diagonalUp="0" diagonalDown="0">
        <left/>
        <right/>
        <top style="thin">
          <color theme="5" tint="0.39997558519241921"/>
        </top>
        <bottom/>
        <vertical/>
        <horizontal/>
      </border>
    </dxf>
    <dxf>
      <font>
        <b val="0"/>
        <i val="0"/>
        <strike val="0"/>
        <condense val="0"/>
        <extend val="0"/>
        <outline val="0"/>
        <shadow val="0"/>
        <u val="none"/>
        <vertAlign val="baseline"/>
        <sz val="11"/>
        <color theme="1"/>
        <name val="Arial"/>
        <family val="2"/>
        <scheme val="minor"/>
      </font>
      <numFmt numFmtId="3" formatCode="#,##0"/>
      <border diagonalUp="0" diagonalDown="0">
        <left/>
        <right/>
        <top style="thin">
          <color theme="5" tint="0.39997558519241921"/>
        </top>
        <bottom/>
        <vertical/>
        <horizontal/>
      </border>
    </dxf>
    <dxf>
      <font>
        <b val="0"/>
        <i val="0"/>
        <strike val="0"/>
        <condense val="0"/>
        <extend val="0"/>
        <outline val="0"/>
        <shadow val="0"/>
        <u val="none"/>
        <vertAlign val="baseline"/>
        <sz val="11"/>
        <color theme="1"/>
        <name val="Arial"/>
        <family val="2"/>
        <scheme val="minor"/>
      </font>
      <numFmt numFmtId="3" formatCode="#,##0"/>
      <border diagonalUp="0" diagonalDown="0">
        <left/>
        <right/>
        <top style="thin">
          <color theme="5" tint="0.39997558519241921"/>
        </top>
        <bottom/>
        <vertical/>
        <horizontal/>
      </border>
    </dxf>
    <dxf>
      <font>
        <b val="0"/>
        <i val="0"/>
        <strike val="0"/>
        <condense val="0"/>
        <extend val="0"/>
        <outline val="0"/>
        <shadow val="0"/>
        <u val="none"/>
        <vertAlign val="baseline"/>
        <sz val="11"/>
        <color theme="1"/>
        <name val="Arial"/>
        <family val="2"/>
        <scheme val="minor"/>
      </font>
      <numFmt numFmtId="166" formatCode="_-* #,##0_-;\-* #,##0_-;_-* &quot;-&quot;??_-;_-@_-"/>
      <fill>
        <patternFill patternType="solid">
          <fgColor indexed="64"/>
          <bgColor theme="0" tint="-4.9989318521683403E-2"/>
        </patternFill>
      </fill>
      <border diagonalUp="0" diagonalDown="0">
        <left/>
        <right/>
        <top style="thin">
          <color theme="8"/>
        </top>
        <bottom/>
        <vertical/>
        <horizontal/>
      </border>
    </dxf>
    <dxf>
      <font>
        <b val="0"/>
        <i val="0"/>
        <strike val="0"/>
        <condense val="0"/>
        <extend val="0"/>
        <outline val="0"/>
        <shadow val="0"/>
        <u val="none"/>
        <vertAlign val="baseline"/>
        <sz val="11"/>
        <color theme="1"/>
        <name val="Arial"/>
        <family val="2"/>
        <scheme val="minor"/>
      </font>
      <numFmt numFmtId="166" formatCode="_-* #,##0_-;\-* #,##0_-;_-* &quot;-&quot;??_-;_-@_-"/>
      <fill>
        <patternFill patternType="solid">
          <fgColor indexed="64"/>
          <bgColor theme="0" tint="-4.9989318521683403E-2"/>
        </patternFill>
      </fill>
      <border diagonalUp="0" diagonalDown="0">
        <left/>
        <right/>
        <top style="thin">
          <color theme="8"/>
        </top>
        <bottom/>
        <vertical/>
        <horizontal/>
      </border>
    </dxf>
    <dxf>
      <font>
        <b val="0"/>
        <i val="0"/>
        <strike val="0"/>
        <condense val="0"/>
        <extend val="0"/>
        <outline val="0"/>
        <shadow val="0"/>
        <u val="none"/>
        <vertAlign val="baseline"/>
        <sz val="11"/>
        <color theme="1"/>
        <name val="Arial"/>
        <family val="2"/>
        <scheme val="minor"/>
      </font>
      <numFmt numFmtId="166" formatCode="_-* #,##0_-;\-* #,##0_-;_-* &quot;-&quot;??_-;_-@_-"/>
      <fill>
        <patternFill patternType="solid">
          <fgColor indexed="64"/>
          <bgColor theme="0" tint="-4.9989318521683403E-2"/>
        </patternFill>
      </fill>
      <border diagonalUp="0" diagonalDown="0">
        <left/>
        <right/>
        <top style="thin">
          <color theme="8"/>
        </top>
        <bottom/>
        <vertical/>
        <horizontal/>
      </border>
    </dxf>
    <dxf>
      <font>
        <b val="0"/>
        <i val="0"/>
        <strike val="0"/>
        <condense val="0"/>
        <extend val="0"/>
        <outline val="0"/>
        <shadow val="0"/>
        <u val="none"/>
        <vertAlign val="baseline"/>
        <sz val="11"/>
        <color theme="1"/>
        <name val="Arial"/>
        <family val="2"/>
        <scheme val="minor"/>
      </font>
      <border diagonalUp="0" diagonalDown="0">
        <left/>
        <right/>
        <top style="thin">
          <color theme="5" tint="0.39997558519241921"/>
        </top>
        <bottom/>
        <vertical/>
        <horizontal/>
      </border>
    </dxf>
    <dxf>
      <border outline="0">
        <left style="thin">
          <color theme="5" tint="0.39997558519241921"/>
        </left>
        <top style="thin">
          <color theme="5" tint="0.39997558519241921"/>
        </top>
      </border>
    </dxf>
    <dxf>
      <font>
        <b val="0"/>
        <i val="0"/>
        <strike val="0"/>
        <condense val="0"/>
        <extend val="0"/>
        <outline val="0"/>
        <shadow val="0"/>
        <u val="none"/>
        <vertAlign val="baseline"/>
        <sz val="11"/>
        <color theme="1"/>
        <name val="Arial"/>
        <family val="2"/>
        <scheme val="minor"/>
      </font>
    </dxf>
    <dxf>
      <font>
        <b/>
        <i val="0"/>
        <strike val="0"/>
        <condense val="0"/>
        <extend val="0"/>
        <outline val="0"/>
        <shadow val="0"/>
        <u val="none"/>
        <vertAlign val="baseline"/>
        <sz val="11"/>
        <color theme="0"/>
        <name val="Arial"/>
        <family val="2"/>
        <scheme val="minor"/>
      </font>
      <fill>
        <patternFill patternType="solid">
          <fgColor indexed="64"/>
          <bgColor theme="8"/>
        </patternFill>
      </fill>
      <alignment horizontal="right" vertical="bottom" textRotation="0" wrapText="0" indent="0" justifyLastLine="0" shrinkToFit="0" readingOrder="0"/>
    </dxf>
  </dxfs>
  <tableStyles count="0" defaultTableStyle="TableStyleMedium2" defaultPivotStyle="PivotStyleLight16"/>
  <colors>
    <mruColors>
      <color rgb="FF83918F"/>
      <color rgb="FF9DA8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6B7CC18-2001-4AEE-B1CE-A72C00FFF6C2}" name="Painelaskelma" displayName="Painelaskelma" ref="A5:H28" totalsRowShown="0" headerRowDxfId="85" dataDxfId="84" tableBorderDxfId="83">
  <tableColumns count="8">
    <tableColumn id="1" xr3:uid="{FECB2651-7FE4-4544-96A5-09E4FDFBD683}" name="Alue" dataDxfId="82"/>
    <tableColumn id="2" xr3:uid="{7CBD2FE8-B53C-46DB-997E-73301AD147CB}" name="2023" dataDxfId="81" dataCellStyle="Comma"/>
    <tableColumn id="3" xr3:uid="{82875E07-0091-4DE7-97DA-1A0559914126}" name="2024" dataDxfId="80" dataCellStyle="Comma"/>
    <tableColumn id="4" xr3:uid="{55421720-A5EC-4B83-9BCD-E319E335BE83}" name="2025" dataDxfId="79" dataCellStyle="Comma"/>
    <tableColumn id="5" xr3:uid="{AB1EBC9D-D6C7-4B97-9B36-96E5002D5A34}" name="2026" dataDxfId="78">
      <calculatedColumnFormula>'Rahoitus ilman jk-tarkistusta'!B8+Jälkikäteistarkistus!C16</calculatedColumnFormula>
    </tableColumn>
    <tableColumn id="6" xr3:uid="{37B999E2-2216-45D6-8341-C50A6F128A47}" name="2027" dataDxfId="77">
      <calculatedColumnFormula>'Rahoitus ilman jk-tarkistusta'!C8+Jälkikäteistarkistus!D16</calculatedColumnFormula>
    </tableColumn>
    <tableColumn id="7" xr3:uid="{5096EADB-1CB5-43B8-848E-8BA6860571FE}" name="2028*" dataDxfId="76">
      <calculatedColumnFormula>'Rahoitus ilman jk-tarkistusta'!D8+Jälkikäteistarkistus!E16</calculatedColumnFormula>
    </tableColumn>
    <tableColumn id="8" xr3:uid="{444ABA72-7DEC-4344-8C34-257FD3B3B1F0}" name="2029" dataDxfId="75">
      <calculatedColumnFormula>'Rahoitus ilman jk-tarkistusta'!E8+Jälkikäteistarkistus!F16</calculatedColumnFormula>
    </tableColumn>
  </tableColumns>
  <tableStyleInfo name="TableStyleLight1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E942B19B-F4F1-41A2-94AF-61A143E5DB0A}" name="Rahoitus_ilman_jälkikäteistarkistusta_ilman_täsmäytystä" displayName="Rahoitus_ilman_jälkikäteistarkistusta_ilman_täsmäytystä" ref="A38:E61" totalsRowShown="0" headerRowDxfId="74" dataDxfId="73">
  <autoFilter ref="A38:E61" xr:uid="{00000000-0009-0000-0100-000008000000}">
    <filterColumn colId="0" hiddenButton="1"/>
    <filterColumn colId="1" hiddenButton="1"/>
    <filterColumn colId="2" hiddenButton="1"/>
    <filterColumn colId="3" hiddenButton="1"/>
    <filterColumn colId="4" hiddenButton="1"/>
  </autoFilter>
  <tableColumns count="5">
    <tableColumn id="1" xr3:uid="{405F4D99-AC61-475D-B275-52DA8B3AFD34}" name="Alue" dataDxfId="72"/>
    <tableColumn id="2" xr3:uid="{83349E5E-AAC1-4528-885E-4314FB83398D}" name="2026" dataDxfId="71">
      <calculatedColumnFormula>B103+B130+B157</calculatedColumnFormula>
    </tableColumn>
    <tableColumn id="3" xr3:uid="{37E2BC41-A0A3-481E-9EE1-B111542D65DD}" name="2027" dataDxfId="70">
      <calculatedColumnFormula>C103+C130+C157</calculatedColumnFormula>
    </tableColumn>
    <tableColumn id="4" xr3:uid="{04185B25-D5EC-46FB-BFFA-B363D3E5AF97}" name="2028" dataDxfId="69">
      <calculatedColumnFormula>D103+D130+D157</calculatedColumnFormula>
    </tableColumn>
    <tableColumn id="5" xr3:uid="{3324022D-530B-4188-8A19-BE8D45188396}" name="2029" dataDxfId="68">
      <calculatedColumnFormula>E103+E130+E157</calculatedColumnFormula>
    </tableColumn>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32684B64-81FC-49F2-BB4A-4E60C28D9EA6}" name="Aluekohtaiset_palvelutarpeen_kasvuarviot" displayName="Aluekohtaiset_palvelutarpeen_kasvuarviot" ref="A64:G86" totalsRowShown="0" headerRowDxfId="67" dataDxfId="66" tableBorderDxfId="65">
  <autoFilter ref="A64:G86" xr:uid="{00000000-0009-0000-0100-000003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4D9AAB3E-B5B3-4242-8663-FFFF5057627C}" name="Alue" dataDxfId="64"/>
    <tableColumn id="2" xr3:uid="{4FF39F3B-B5BC-43BC-8F54-1FF9D9BD933D}" name="2026" dataDxfId="63"/>
    <tableColumn id="3" xr3:uid="{D6D1CDEC-8219-41A9-950F-6E86F29660C4}" name="2027" dataDxfId="62"/>
    <tableColumn id="4" xr3:uid="{D5088C7D-15EE-4423-BB23-D8E6BDEA95CE}" name="2028" dataDxfId="61"/>
    <tableColumn id="5" xr3:uid="{AFD67948-C328-4545-BCFC-1F0D42168C09}" name="2029" dataDxfId="60"/>
    <tableColumn id="6" xr3:uid="{43A8DAF4-2655-4695-BB6B-12E401015C80}" name="2030" dataDxfId="59"/>
    <tableColumn id="7" xr3:uid="{80FA4801-317C-41BA-8F57-A93154589DE0}" name="2031" dataDxfId="58"/>
  </tableColumns>
  <tableStyleInfo name="TableStyleLight13"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BC906EE1-36D1-4D9D-B0FE-E5866F9CF5DB}" name="Hyvinvointialueindeksi" displayName="Hyvinvointialueindeksi" ref="A95:E99" totalsRowShown="0" headerRowDxfId="57" dataDxfId="56" tableBorderDxfId="55">
  <autoFilter ref="A95:E99" xr:uid="{00000000-0009-0000-0100-000004000000}">
    <filterColumn colId="0" hiddenButton="1"/>
    <filterColumn colId="1" hiddenButton="1"/>
    <filterColumn colId="2" hiddenButton="1"/>
    <filterColumn colId="3" hiddenButton="1"/>
    <filterColumn colId="4" hiddenButton="1"/>
  </autoFilter>
  <tableColumns count="5">
    <tableColumn id="1" xr3:uid="{007E1592-C635-4322-808E-0309406EACDF}" name="Vuosi" dataDxfId="54"/>
    <tableColumn id="2" xr3:uid="{1D0B0905-0559-4B5B-84D6-AFE743185623}" name="2026" dataDxfId="53"/>
    <tableColumn id="3" xr3:uid="{D5303C64-E9B9-4F6A-B4CA-167E297FE368}" name="2027" dataDxfId="52"/>
    <tableColumn id="4" xr3:uid="{AEAF6B39-6FDB-4CD9-A6FE-856A5247484B}" name="2028" dataDxfId="51"/>
    <tableColumn id="5" xr3:uid="{8375E869-C613-41F6-8DC9-6E422D423AE3}" name="2029" dataDxfId="50"/>
  </tableColumns>
  <tableStyleInfo name="TableStyleLight13"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2AB3CD2F-DE7F-448D-B650-75D90132225E}" name="Laskennallinen_pela_rahoitus" displayName="Laskennallinen_pela_rahoitus" ref="A129:E152" totalsRowShown="0" headerRowDxfId="49" dataDxfId="48" tableBorderDxfId="47">
  <autoFilter ref="A129:E152" xr:uid="{00000000-0009-0000-0100-000007000000}">
    <filterColumn colId="0" hiddenButton="1"/>
    <filterColumn colId="1" hiddenButton="1"/>
    <filterColumn colId="2" hiddenButton="1"/>
    <filterColumn colId="3" hiddenButton="1"/>
    <filterColumn colId="4" hiddenButton="1"/>
  </autoFilter>
  <tableColumns count="5">
    <tableColumn id="1" xr3:uid="{52FE6C13-82E1-4A9E-8CA2-7775470AE7DC}" name="Alue" dataDxfId="46"/>
    <tableColumn id="2" xr3:uid="{A1C1A73E-4458-4E8E-A141-541CB8027C68}" name="2026*" dataDxfId="45"/>
    <tableColumn id="3" xr3:uid="{724F1EAD-1A6B-4075-91EE-F5A71D084BED}" name="2027" dataDxfId="44"/>
    <tableColumn id="4" xr3:uid="{C0720E03-3225-4973-A374-210629D76D6B}" name="2028" dataDxfId="43"/>
    <tableColumn id="5" xr3:uid="{C952A42A-09B6-4F83-9408-35E4536B74C3}" name="2029" dataDxfId="42"/>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13645D78-F305-4268-B5ED-AC52331E7F40}" name="Rahoitus_ilman_jälkikäteistarkistusta_täsmäytettynä" displayName="Rahoitus_ilman_jälkikäteistarkistusta_täsmäytettynä" ref="A7:E30" totalsRowShown="0" headerRowDxfId="41">
  <autoFilter ref="A7:E30" xr:uid="{00000000-0009-0000-0100-00000E000000}">
    <filterColumn colId="0" hiddenButton="1"/>
    <filterColumn colId="1" hiddenButton="1"/>
    <filterColumn colId="2" hiddenButton="1"/>
    <filterColumn colId="3" hiddenButton="1"/>
    <filterColumn colId="4" hiddenButton="1"/>
  </autoFilter>
  <tableColumns count="5">
    <tableColumn id="1" xr3:uid="{0D479E0C-A7F1-4E52-ADEC-1F09222D348F}" name="Alue"/>
    <tableColumn id="2" xr3:uid="{C01A25C0-80C9-4751-B856-DE37BE49A146}" name="2026" dataDxfId="40">
      <calculatedColumnFormula>B39</calculatedColumnFormula>
    </tableColumn>
    <tableColumn id="3" xr3:uid="{F7AE7778-8ADA-4AFA-9A61-87A129C7FD7A}" name="2027" dataDxfId="39">
      <calculatedColumnFormula>$C$35*C39</calculatedColumnFormula>
    </tableColumn>
    <tableColumn id="4" xr3:uid="{15571C84-7ABB-4DAF-973F-4AACE6A86BE3}" name="2028" dataDxfId="38">
      <calculatedColumnFormula>$D$35*D39</calculatedColumnFormula>
    </tableColumn>
    <tableColumn id="5" xr3:uid="{7388E73A-21E2-4A6C-BF75-16B4859627E0}" name="2029" dataDxfId="37">
      <calculatedColumnFormula>$E$35*E39</calculatedColumnFormula>
    </tableColumn>
  </tableColumns>
  <tableStyleInfo name="TableStyleLight13"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E510F0C-B900-47C6-885A-4B9B825D156C}" name="Siirtymätasaukset" displayName="Siirtymätasaukset" ref="A156:E179" totalsRowShown="0" headerRowDxfId="36" dataDxfId="35" tableBorderDxfId="34">
  <autoFilter ref="A156:E179" xr:uid="{5E510F0C-B900-47C6-885A-4B9B825D156C}">
    <filterColumn colId="0" hiddenButton="1"/>
    <filterColumn colId="1" hiddenButton="1"/>
    <filterColumn colId="2" hiddenButton="1"/>
    <filterColumn colId="3" hiddenButton="1"/>
    <filterColumn colId="4" hiddenButton="1"/>
  </autoFilter>
  <tableColumns count="5">
    <tableColumn id="1" xr3:uid="{6DB118D7-4D29-482A-83DA-D77B83E820B8}" name="Alue" dataDxfId="33"/>
    <tableColumn id="2" xr3:uid="{E05BE0F4-EFE3-46D0-B0F5-CAFB7FE741E1}" name="2026" dataDxfId="32"/>
    <tableColumn id="3" xr3:uid="{CF3C7236-328F-43B2-9881-BF74D729ADB8}" name="2027" dataDxfId="31"/>
    <tableColumn id="4" xr3:uid="{FE5FABB4-3518-4B54-B2B8-A9F18B22B0D4}" name="2028" dataDxfId="30"/>
    <tableColumn id="5" xr3:uid="{8FFD1496-C299-40B8-97FD-7ED777C75A75}" name="2029" dataDxfId="29"/>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75E8242-D512-44FF-8857-69345C657CF5}" name="Laskennallinen_sote_rahoitus" displayName="Laskennallinen_sote_rahoitus" ref="A102:E125" totalsRowShown="0" headerRowDxfId="28" dataDxfId="27" tableBorderDxfId="26">
  <autoFilter ref="A102:E125" xr:uid="{175E8242-D512-44FF-8857-69345C657CF5}">
    <filterColumn colId="0" hiddenButton="1"/>
    <filterColumn colId="1" hiddenButton="1"/>
    <filterColumn colId="2" hiddenButton="1"/>
    <filterColumn colId="3" hiddenButton="1"/>
    <filterColumn colId="4" hiddenButton="1"/>
  </autoFilter>
  <tableColumns count="5">
    <tableColumn id="1" xr3:uid="{89B5A4AA-83F7-4876-9727-F0C4530947D1}" name="Alue" dataDxfId="25"/>
    <tableColumn id="2" xr3:uid="{12164031-E9AD-4050-9F42-D7C216F064B0}" name="2026*" dataDxfId="24"/>
    <tableColumn id="3" xr3:uid="{A2BD61E2-964E-4907-A9DE-70A95AB49F75}" name="2027" dataDxfId="23"/>
    <tableColumn id="4" xr3:uid="{B504E3C7-29C4-4EC2-9D4A-53F640284ACF}" name="2028" dataDxfId="22"/>
    <tableColumn id="5" xr3:uid="{EE0062D6-D408-40D5-A43C-22A7B1C83D6E}" name="2029" dataDxfId="21"/>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503E00D8-5EA0-41FF-9DC5-E61D720769A6}" name="Alueiden_osuudet_laskennallisesta_rahoituksesta" displayName="Alueiden_osuudet_laskennallisesta_rahoituksesta" ref="H15:K38" totalsRowShown="0" headerRowDxfId="20" dataDxfId="19">
  <autoFilter ref="H15:K38" xr:uid="{00000000-0009-0000-0100-000002000000}">
    <filterColumn colId="0" hiddenButton="1"/>
    <filterColumn colId="1" hiddenButton="1"/>
    <filterColumn colId="2" hiddenButton="1"/>
    <filterColumn colId="3" hiddenButton="1"/>
  </autoFilter>
  <tableColumns count="4">
    <tableColumn id="1" xr3:uid="{F02DB20D-F2E4-414A-A115-9BB0297BE9D0}" name="Hyvinvointialue" dataDxfId="18"/>
    <tableColumn id="2" xr3:uid="{F114E515-7D0D-4BED-8CB2-9620978A4E27}" name="2027" dataDxfId="17">
      <calculatedColumnFormula>('Rahoitus ilman jk-tarkistusta'!C103+'Rahoitus ilman jk-tarkistusta'!C130)/('Rahoitus ilman jk-tarkistusta'!$C$125+'Rahoitus ilman jk-tarkistusta'!$C$152)</calculatedColumnFormula>
    </tableColumn>
    <tableColumn id="3" xr3:uid="{DE9087FD-56F4-40A1-A8E0-1EA31C0FFD1D}" name="2028" dataDxfId="16">
      <calculatedColumnFormula>('Rahoitus ilman jk-tarkistusta'!D103+'Rahoitus ilman jk-tarkistusta'!D130)/('Rahoitus ilman jk-tarkistusta'!$D$125+'Rahoitus ilman jk-tarkistusta'!$D$152)</calculatedColumnFormula>
    </tableColumn>
    <tableColumn id="4" xr3:uid="{8A60859D-CB72-4B24-9B73-8350D47F395A}" name="2029" dataDxfId="15">
      <calculatedColumnFormula>('Rahoitus ilman jk-tarkistusta'!E103+'Rahoitus ilman jk-tarkistusta'!E130)/('Rahoitus ilman jk-tarkistusta'!$E$125+'Rahoitus ilman jk-tarkistusta'!$E$152)</calculatedColumnFormula>
    </tableColumn>
  </tableColumns>
  <tableStyleInfo name="TableStyleLight9"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11DF2E58-3102-43AB-AC9D-36C59AC77D49}" name="Arvio_jälkikäteistarkistuksesta_alueittain" displayName="Arvio_jälkikäteistarkistuksesta_alueittain" ref="A15:F38" totalsRowShown="0" headerRowDxfId="14">
  <autoFilter ref="A15:F38" xr:uid="{00000000-0009-0000-0100-00000A000000}">
    <filterColumn colId="0" hiddenButton="1"/>
    <filterColumn colId="1" hiddenButton="1"/>
    <filterColumn colId="2" hiddenButton="1"/>
    <filterColumn colId="3" hiddenButton="1"/>
    <filterColumn colId="4" hiddenButton="1"/>
    <filterColumn colId="5" hiddenButton="1"/>
  </autoFilter>
  <tableColumns count="6">
    <tableColumn id="1" xr3:uid="{2047C896-7458-41D3-98DD-9F477B2E1005}" name="Hyvinvointialue" dataDxfId="13"/>
    <tableColumn id="2" xr3:uid="{CEE84AEB-F1C7-4EFA-8681-12A7902CCA96}" name="2025*" dataDxfId="12"/>
    <tableColumn id="3" xr3:uid="{613FF0E3-BBB2-426D-9EA4-4FDAE1F24F2B}" name="2026**" dataDxfId="11"/>
    <tableColumn id="4" xr3:uid="{93381650-80B0-4107-A3F5-F2680061BA7F}" name="2027" dataDxfId="10"/>
    <tableColumn id="5" xr3:uid="{7781A7E1-D284-47E3-A916-7930C3C46F73}" name="2028" dataDxfId="9"/>
    <tableColumn id="6" xr3:uid="{7FCAE1E6-91B3-4A66-8ACB-38E127DFC7F5}" name="2029" dataDxfId="8"/>
  </tableColumns>
  <tableStyleInfo name="TableStyleLight9"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13FB2814-7426-4A7D-B118-A078811B5479}" name="Arvio_jälkikäteistarkistuksesta_koko_maa" displayName="Arvio_jälkikäteistarkistuksesta_koko_maa" ref="A9:F10" totalsRowShown="0" headerRowDxfId="7" dataDxfId="6">
  <autoFilter ref="A9:F10" xr:uid="{00000000-0009-0000-0100-00000C000000}">
    <filterColumn colId="0" hiddenButton="1"/>
    <filterColumn colId="1" hiddenButton="1"/>
    <filterColumn colId="2" hiddenButton="1"/>
    <filterColumn colId="3" hiddenButton="1"/>
    <filterColumn colId="4" hiddenButton="1"/>
    <filterColumn colId="5" hiddenButton="1"/>
  </autoFilter>
  <tableColumns count="6">
    <tableColumn id="1" xr3:uid="{6CBFC43A-B6A6-4609-A37C-F514754F222E}" name=" " dataDxfId="5"/>
    <tableColumn id="2" xr3:uid="{88532314-EA2E-421D-9C89-99D8E1AB7FEE}" name="2025" dataDxfId="4"/>
    <tableColumn id="3" xr3:uid="{E75A5CDC-F1C4-40BB-A26D-9F77F4F2C7B9}" name="2026 " dataDxfId="3"/>
    <tableColumn id="4" xr3:uid="{4EE4D528-C32C-4EF8-8A85-52728C5EF6F1}" name="2027" dataDxfId="2"/>
    <tableColumn id="5" xr3:uid="{A741BF26-3320-4358-A798-46ACC3E6272D}" name="2028" dataDxfId="1"/>
    <tableColumn id="6" xr3:uid="{6BF0A426-FE63-450C-8F90-575218874C63}" name="2029" dataDxfId="0"/>
  </tableColumns>
  <tableStyleInfo name="TableStyleLight9" showFirstColumn="0" showLastColumn="0" showRowStripes="1" showColumnStripes="0"/>
</table>
</file>

<file path=xl/theme/theme1.xml><?xml version="1.0" encoding="utf-8"?>
<a:theme xmlns:a="http://schemas.openxmlformats.org/drawingml/2006/main" name="VM">
  <a:themeElements>
    <a:clrScheme name="Mukautettu 72">
      <a:dk1>
        <a:srgbClr val="000000"/>
      </a:dk1>
      <a:lt1>
        <a:srgbClr val="FFFFFF"/>
      </a:lt1>
      <a:dk2>
        <a:srgbClr val="006475"/>
      </a:dk2>
      <a:lt2>
        <a:srgbClr val="F3F3F1"/>
      </a:lt2>
      <a:accent1>
        <a:srgbClr val="006475"/>
      </a:accent1>
      <a:accent2>
        <a:srgbClr val="365ABD"/>
      </a:accent2>
      <a:accent3>
        <a:srgbClr val="C48903"/>
      </a:accent3>
      <a:accent4>
        <a:srgbClr val="0098E8"/>
      </a:accent4>
      <a:accent5>
        <a:srgbClr val="1B396D"/>
      </a:accent5>
      <a:accent6>
        <a:srgbClr val="00959B"/>
      </a:accent6>
      <a:hlink>
        <a:srgbClr val="006475"/>
      </a:hlink>
      <a:folHlink>
        <a:srgbClr val="1A7483"/>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VM" id="{3DF45576-4D75-4BF3-81D5-B080B69DE8DE}" vid="{1F6FAD5D-40CC-405A-B866-2B05B4C46EA0}"/>
    </a:ext>
  </a:extLst>
</a:theme>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table" Target="../tables/table8.xml"/><Relationship Id="rId3" Type="http://schemas.openxmlformats.org/officeDocument/2006/relationships/table" Target="../tables/table3.xml"/><Relationship Id="rId7" Type="http://schemas.openxmlformats.org/officeDocument/2006/relationships/table" Target="../tables/table7.xml"/><Relationship Id="rId2" Type="http://schemas.openxmlformats.org/officeDocument/2006/relationships/table" Target="../tables/table2.xml"/><Relationship Id="rId1" Type="http://schemas.openxmlformats.org/officeDocument/2006/relationships/printerSettings" Target="../printerSettings/printerSettings2.bin"/><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_rels/sheet4.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table" Target="../tables/table9.xml"/><Relationship Id="rId1" Type="http://schemas.openxmlformats.org/officeDocument/2006/relationships/printerSettings" Target="../printerSettings/printerSettings3.bin"/><Relationship Id="rId4" Type="http://schemas.openxmlformats.org/officeDocument/2006/relationships/table" Target="../tables/table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6D943C-64B4-4BA4-8D04-3E1851AE51DF}">
  <sheetPr>
    <tabColor theme="8"/>
  </sheetPr>
  <dimension ref="A1:B15"/>
  <sheetViews>
    <sheetView tabSelected="1" zoomScaleNormal="100" workbookViewId="0"/>
  </sheetViews>
  <sheetFormatPr defaultRowHeight="14.25" x14ac:dyDescent="0.2"/>
  <cols>
    <col min="1" max="1" width="99" customWidth="1"/>
  </cols>
  <sheetData>
    <row r="1" spans="1:2" ht="19.5" x14ac:dyDescent="0.3">
      <c r="A1" s="183" t="s">
        <v>55</v>
      </c>
    </row>
    <row r="2" spans="1:2" ht="18.600000000000001" customHeight="1" x14ac:dyDescent="0.2">
      <c r="A2" s="127" t="s">
        <v>60</v>
      </c>
    </row>
    <row r="3" spans="1:2" ht="21.75" customHeight="1" x14ac:dyDescent="0.2">
      <c r="A3" s="127" t="s">
        <v>82</v>
      </c>
    </row>
    <row r="4" spans="1:2" ht="91.5" customHeight="1" x14ac:dyDescent="0.2">
      <c r="A4" s="127" t="s">
        <v>87</v>
      </c>
      <c r="B4" s="26"/>
    </row>
    <row r="5" spans="1:2" ht="75.95" customHeight="1" x14ac:dyDescent="0.25">
      <c r="A5" s="168" t="s">
        <v>88</v>
      </c>
    </row>
    <row r="6" spans="1:2" ht="62.45" customHeight="1" x14ac:dyDescent="0.2">
      <c r="A6" s="127" t="s">
        <v>73</v>
      </c>
    </row>
    <row r="7" spans="1:2" ht="18" customHeight="1" x14ac:dyDescent="0.2">
      <c r="A7" s="118"/>
    </row>
    <row r="8" spans="1:2" x14ac:dyDescent="0.2">
      <c r="A8" s="117" t="s">
        <v>56</v>
      </c>
    </row>
    <row r="9" spans="1:2" ht="15" customHeight="1" x14ac:dyDescent="0.2">
      <c r="A9" s="119" t="s">
        <v>65</v>
      </c>
    </row>
    <row r="10" spans="1:2" ht="15" customHeight="1" x14ac:dyDescent="0.2">
      <c r="A10" t="s">
        <v>61</v>
      </c>
    </row>
    <row r="11" spans="1:2" ht="15" customHeight="1" x14ac:dyDescent="0.2">
      <c r="A11" s="11" t="s">
        <v>66</v>
      </c>
    </row>
    <row r="13" spans="1:2" x14ac:dyDescent="0.2">
      <c r="A13" s="117" t="s">
        <v>74</v>
      </c>
    </row>
    <row r="14" spans="1:2" x14ac:dyDescent="0.2">
      <c r="A14" s="117" t="s">
        <v>61</v>
      </c>
    </row>
    <row r="15" spans="1:2" x14ac:dyDescent="0.2">
      <c r="A15" s="117" t="s">
        <v>57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sheetPr>
  <dimension ref="A1:R51"/>
  <sheetViews>
    <sheetView zoomScaleNormal="100" workbookViewId="0"/>
  </sheetViews>
  <sheetFormatPr defaultRowHeight="14.25" x14ac:dyDescent="0.2"/>
  <cols>
    <col min="1" max="1" width="26.125" customWidth="1"/>
    <col min="2" max="2" width="11.5" customWidth="1"/>
    <col min="3" max="3" width="11.125" customWidth="1"/>
    <col min="4" max="4" width="10.875" customWidth="1"/>
    <col min="5" max="5" width="12.5" customWidth="1"/>
    <col min="6" max="6" width="11.875" customWidth="1"/>
    <col min="7" max="7" width="11.875" style="6" customWidth="1"/>
    <col min="8" max="8" width="11.25" style="6" customWidth="1"/>
    <col min="10" max="10" width="18.25" customWidth="1"/>
    <col min="11" max="16" width="11.75" customWidth="1"/>
  </cols>
  <sheetData>
    <row r="1" spans="1:18" ht="19.5" x14ac:dyDescent="0.3">
      <c r="A1" s="170" t="s">
        <v>55</v>
      </c>
    </row>
    <row r="2" spans="1:18" x14ac:dyDescent="0.2">
      <c r="A2" s="119" t="str">
        <f>INFO!A2</f>
        <v>VM/HVO 30.4.2025</v>
      </c>
    </row>
    <row r="3" spans="1:18" x14ac:dyDescent="0.2">
      <c r="A3" s="119"/>
    </row>
    <row r="4" spans="1:18" ht="15" x14ac:dyDescent="0.25">
      <c r="A4" s="98" t="s">
        <v>58</v>
      </c>
      <c r="B4" s="98"/>
      <c r="C4" s="98"/>
      <c r="D4" s="98"/>
      <c r="E4" s="98"/>
      <c r="F4" s="98"/>
      <c r="G4" s="98"/>
      <c r="H4" s="98"/>
    </row>
    <row r="5" spans="1:18" ht="15" x14ac:dyDescent="0.25">
      <c r="A5" s="176" t="s">
        <v>0</v>
      </c>
      <c r="B5" s="177" t="s">
        <v>48</v>
      </c>
      <c r="C5" s="178" t="s">
        <v>49</v>
      </c>
      <c r="D5" s="178" t="s">
        <v>59</v>
      </c>
      <c r="E5" s="179" t="s">
        <v>22</v>
      </c>
      <c r="F5" s="179" t="s">
        <v>23</v>
      </c>
      <c r="G5" s="179" t="s">
        <v>70</v>
      </c>
      <c r="H5" s="180" t="s">
        <v>25</v>
      </c>
    </row>
    <row r="6" spans="1:18" x14ac:dyDescent="0.2">
      <c r="A6" s="174" t="s">
        <v>1</v>
      </c>
      <c r="B6" s="106">
        <v>2600.9072483678092</v>
      </c>
      <c r="C6" s="106">
        <v>2699.6624324280237</v>
      </c>
      <c r="D6" s="106">
        <v>2951.4265840169128</v>
      </c>
      <c r="E6" s="104">
        <f>'Rahoitus ilman jk-tarkistusta'!B8+Jälkikäteistarkistus!C16</f>
        <v>3052.2130954562144</v>
      </c>
      <c r="F6" s="104">
        <f>'Rahoitus ilman jk-tarkistusta'!C8+Jälkikäteistarkistus!D16</f>
        <v>3163.007422572407</v>
      </c>
      <c r="G6" s="104">
        <f>'Rahoitus ilman jk-tarkistusta'!D8+Jälkikäteistarkistus!E16</f>
        <v>3184.6549551145085</v>
      </c>
      <c r="H6" s="121">
        <f>'Rahoitus ilman jk-tarkistusta'!E8+Jälkikäteistarkistus!F16</f>
        <v>3300.2302949132745</v>
      </c>
      <c r="I6" s="115"/>
      <c r="R6" s="120"/>
    </row>
    <row r="7" spans="1:18" x14ac:dyDescent="0.2">
      <c r="A7" s="174" t="s">
        <v>37</v>
      </c>
      <c r="B7" s="106">
        <v>995.42668155847821</v>
      </c>
      <c r="C7" s="106">
        <v>1061.2901559496081</v>
      </c>
      <c r="D7" s="106">
        <v>1201.2246059575921</v>
      </c>
      <c r="E7" s="104">
        <f>'Rahoitus ilman jk-tarkistusta'!B9+Jälkikäteistarkistus!C17</f>
        <v>1244.0335425836631</v>
      </c>
      <c r="F7" s="104">
        <f>'Rahoitus ilman jk-tarkistusta'!C9+Jälkikäteistarkistus!D17</f>
        <v>1296.4529030797273</v>
      </c>
      <c r="G7" s="104">
        <f>'Rahoitus ilman jk-tarkistusta'!D9+Jälkikäteistarkistus!E17</f>
        <v>1303.5433932596366</v>
      </c>
      <c r="H7" s="121">
        <f>'Rahoitus ilman jk-tarkistusta'!E9+Jälkikäteistarkistus!F17</f>
        <v>1354.8963202179204</v>
      </c>
      <c r="I7" s="115"/>
      <c r="R7" s="120"/>
    </row>
    <row r="8" spans="1:18" x14ac:dyDescent="0.2">
      <c r="A8" s="174" t="s">
        <v>2</v>
      </c>
      <c r="B8" s="106">
        <v>1667.6675780466696</v>
      </c>
      <c r="C8" s="106">
        <v>1769.3277449223533</v>
      </c>
      <c r="D8" s="106">
        <v>1954.4632699274762</v>
      </c>
      <c r="E8" s="104">
        <f>'Rahoitus ilman jk-tarkistusta'!B10+Jälkikäteistarkistus!C18</f>
        <v>2033.774651378335</v>
      </c>
      <c r="F8" s="104">
        <f>'Rahoitus ilman jk-tarkistusta'!C10+Jälkikäteistarkistus!D18</f>
        <v>2120.4557620951127</v>
      </c>
      <c r="G8" s="104">
        <f>'Rahoitus ilman jk-tarkistusta'!D10+Jälkikäteistarkistus!E18</f>
        <v>2130.9121537376686</v>
      </c>
      <c r="H8" s="121">
        <f>'Rahoitus ilman jk-tarkistusta'!E10+Jälkikäteistarkistus!F18</f>
        <v>2213.8228399170443</v>
      </c>
      <c r="I8" s="115"/>
      <c r="R8" s="120"/>
    </row>
    <row r="9" spans="1:18" x14ac:dyDescent="0.2">
      <c r="A9" s="174" t="s">
        <v>3</v>
      </c>
      <c r="B9" s="106">
        <v>375.32363267478922</v>
      </c>
      <c r="C9" s="106">
        <v>389.34918785992954</v>
      </c>
      <c r="D9" s="106">
        <v>425.4396094727677</v>
      </c>
      <c r="E9" s="104">
        <f>'Rahoitus ilman jk-tarkistusta'!B11+Jälkikäteistarkistus!C19</f>
        <v>437.65158093551372</v>
      </c>
      <c r="F9" s="104">
        <f>'Rahoitus ilman jk-tarkistusta'!C11+Jälkikäteistarkistus!D19</f>
        <v>457.97308458017045</v>
      </c>
      <c r="G9" s="104">
        <f>'Rahoitus ilman jk-tarkistusta'!D11+Jälkikäteistarkistus!E19</f>
        <v>464.30157790431656</v>
      </c>
      <c r="H9" s="121">
        <f>'Rahoitus ilman jk-tarkistusta'!E11+Jälkikäteistarkistus!F19</f>
        <v>486.37026510984072</v>
      </c>
      <c r="I9" s="115"/>
      <c r="R9" s="120"/>
    </row>
    <row r="10" spans="1:18" x14ac:dyDescent="0.2">
      <c r="A10" s="174" t="s">
        <v>4</v>
      </c>
      <c r="B10" s="106">
        <v>764.69982609015358</v>
      </c>
      <c r="C10" s="106">
        <v>797.96818818242707</v>
      </c>
      <c r="D10" s="106">
        <v>860.31138331004274</v>
      </c>
      <c r="E10" s="104">
        <f>'Rahoitus ilman jk-tarkistusta'!B12+Jälkikäteistarkistus!C20</f>
        <v>881.9784261917323</v>
      </c>
      <c r="F10" s="104">
        <f>'Rahoitus ilman jk-tarkistusta'!C12+Jälkikäteistarkistus!D20</f>
        <v>915.53331941943077</v>
      </c>
      <c r="G10" s="104">
        <f>'Rahoitus ilman jk-tarkistusta'!D12+Jälkikäteistarkistus!E20</f>
        <v>916.32414462945644</v>
      </c>
      <c r="H10" s="121">
        <f>'Rahoitus ilman jk-tarkistusta'!E12+Jälkikäteistarkistus!F20</f>
        <v>950.2357630214899</v>
      </c>
      <c r="I10" s="115"/>
      <c r="R10" s="120"/>
    </row>
    <row r="11" spans="1:18" x14ac:dyDescent="0.2">
      <c r="A11" s="174" t="s">
        <v>5</v>
      </c>
      <c r="B11" s="106">
        <v>1984.8063137909139</v>
      </c>
      <c r="C11" s="106">
        <v>2068.9732974008712</v>
      </c>
      <c r="D11" s="106">
        <v>2331.621169845329</v>
      </c>
      <c r="E11" s="104">
        <f>'Rahoitus ilman jk-tarkistusta'!B13+Jälkikäteistarkistus!C21</f>
        <v>2437.0878550364014</v>
      </c>
      <c r="F11" s="104">
        <f>'Rahoitus ilman jk-tarkistusta'!C13+Jälkikäteistarkistus!D21</f>
        <v>2543.481309652771</v>
      </c>
      <c r="G11" s="104">
        <f>'Rahoitus ilman jk-tarkistusta'!D13+Jälkikäteistarkistus!E21</f>
        <v>2570.2357100035479</v>
      </c>
      <c r="H11" s="121">
        <f>'Rahoitus ilman jk-tarkistusta'!E13+Jälkikäteistarkistus!F21</f>
        <v>2684.6010427735378</v>
      </c>
      <c r="I11" s="115"/>
      <c r="R11" s="120"/>
    </row>
    <row r="12" spans="1:18" x14ac:dyDescent="0.2">
      <c r="A12" s="174" t="s">
        <v>6</v>
      </c>
      <c r="B12" s="106">
        <v>970.90701279195775</v>
      </c>
      <c r="C12" s="106">
        <v>996.24390502523613</v>
      </c>
      <c r="D12" s="106">
        <v>1071.1801380316886</v>
      </c>
      <c r="E12" s="104">
        <f>'Rahoitus ilman jk-tarkistusta'!B14+Jälkikäteistarkistus!C22</f>
        <v>1087.9122787211611</v>
      </c>
      <c r="F12" s="104">
        <f>'Rahoitus ilman jk-tarkistusta'!C14+Jälkikäteistarkistus!D22</f>
        <v>1116.7965887809389</v>
      </c>
      <c r="G12" s="104">
        <f>'Rahoitus ilman jk-tarkistusta'!D14+Jälkikäteistarkistus!E22</f>
        <v>1105.7247865097834</v>
      </c>
      <c r="H12" s="121">
        <f>'Rahoitus ilman jk-tarkistusta'!E14+Jälkikäteistarkistus!F22</f>
        <v>1135.3149086545354</v>
      </c>
      <c r="I12" s="115"/>
      <c r="R12" s="120"/>
    </row>
    <row r="13" spans="1:18" x14ac:dyDescent="0.2">
      <c r="A13" s="174" t="s">
        <v>7</v>
      </c>
      <c r="B13" s="106">
        <v>713.90098312698524</v>
      </c>
      <c r="C13" s="106">
        <v>738.28113778028546</v>
      </c>
      <c r="D13" s="106">
        <v>804.40637049257566</v>
      </c>
      <c r="E13" s="104">
        <f>'Rahoitus ilman jk-tarkistusta'!B15+Jälkikäteistarkistus!C23</f>
        <v>829.43831159055196</v>
      </c>
      <c r="F13" s="104">
        <f>'Rahoitus ilman jk-tarkistusta'!C15+Jälkikäteistarkistus!D23</f>
        <v>862.26746352578289</v>
      </c>
      <c r="G13" s="104">
        <f>'Rahoitus ilman jk-tarkistusta'!D15+Jälkikäteistarkistus!E23</f>
        <v>859.24848307755326</v>
      </c>
      <c r="H13" s="121">
        <f>'Rahoitus ilman jk-tarkistusta'!E15+Jälkikäteistarkistus!F23</f>
        <v>886.25737505490611</v>
      </c>
      <c r="I13" s="115"/>
      <c r="R13" s="120"/>
    </row>
    <row r="14" spans="1:18" x14ac:dyDescent="0.2">
      <c r="A14" s="174" t="s">
        <v>8</v>
      </c>
      <c r="B14" s="106">
        <v>2163.1856024148951</v>
      </c>
      <c r="C14" s="106">
        <v>2276.6225580471382</v>
      </c>
      <c r="D14" s="106">
        <v>2509.1108377816627</v>
      </c>
      <c r="E14" s="104">
        <f>'Rahoitus ilman jk-tarkistusta'!B16+Jälkikäteistarkistus!C24</f>
        <v>2586.0125322310182</v>
      </c>
      <c r="F14" s="104">
        <f>'Rahoitus ilman jk-tarkistusta'!C16+Jälkikäteistarkistus!D24</f>
        <v>2685.7331819822261</v>
      </c>
      <c r="G14" s="104">
        <f>'Rahoitus ilman jk-tarkistusta'!D16+Jälkikäteistarkistus!E24</f>
        <v>2687.7701713060901</v>
      </c>
      <c r="H14" s="121">
        <f>'Rahoitus ilman jk-tarkistusta'!E16+Jälkikäteistarkistus!F24</f>
        <v>2786.0096017728911</v>
      </c>
      <c r="I14" s="115"/>
      <c r="R14" s="120"/>
    </row>
    <row r="15" spans="1:18" x14ac:dyDescent="0.2">
      <c r="A15" s="174" t="s">
        <v>9</v>
      </c>
      <c r="B15" s="106">
        <v>861.67283528790756</v>
      </c>
      <c r="C15" s="106">
        <v>893.15211347150841</v>
      </c>
      <c r="D15" s="106">
        <v>955.09517638561431</v>
      </c>
      <c r="E15" s="104">
        <f>'Rahoitus ilman jk-tarkistusta'!B17+Jälkikäteistarkistus!C25</f>
        <v>995.24302332383274</v>
      </c>
      <c r="F15" s="104">
        <f>'Rahoitus ilman jk-tarkistusta'!C17+Jälkikäteistarkistus!D25</f>
        <v>1035.8296098015248</v>
      </c>
      <c r="G15" s="104">
        <f>'Rahoitus ilman jk-tarkistusta'!D17+Jälkikäteistarkistus!E25</f>
        <v>1043.6499807406053</v>
      </c>
      <c r="H15" s="121">
        <f>'Rahoitus ilman jk-tarkistusta'!E17+Jälkikäteistarkistus!F25</f>
        <v>1086.1356754307997</v>
      </c>
      <c r="I15" s="115"/>
      <c r="R15" s="120"/>
    </row>
    <row r="16" spans="1:18" x14ac:dyDescent="0.2">
      <c r="A16" s="174" t="s">
        <v>10</v>
      </c>
      <c r="B16" s="106">
        <v>805.9541059836763</v>
      </c>
      <c r="C16" s="106">
        <v>828.36864307320548</v>
      </c>
      <c r="D16" s="106">
        <v>893.54313944388434</v>
      </c>
      <c r="E16" s="104">
        <f>'Rahoitus ilman jk-tarkistusta'!B18+Jälkikäteistarkistus!C26</f>
        <v>904.02110129271637</v>
      </c>
      <c r="F16" s="104">
        <f>'Rahoitus ilman jk-tarkistusta'!C18+Jälkikäteistarkistus!D26</f>
        <v>924.61103324421765</v>
      </c>
      <c r="G16" s="104">
        <f>'Rahoitus ilman jk-tarkistusta'!D18+Jälkikäteistarkistus!E26</f>
        <v>914.70273503504882</v>
      </c>
      <c r="H16" s="121">
        <f>'Rahoitus ilman jk-tarkistusta'!E18+Jälkikäteistarkistus!F26</f>
        <v>935.63598488500122</v>
      </c>
      <c r="I16" s="115"/>
      <c r="R16" s="120"/>
    </row>
    <row r="17" spans="1:18" x14ac:dyDescent="0.2">
      <c r="A17" s="174" t="s">
        <v>11</v>
      </c>
      <c r="B17" s="106">
        <v>554.18846088560531</v>
      </c>
      <c r="C17" s="106">
        <v>570.94493480562539</v>
      </c>
      <c r="D17" s="106">
        <v>605.51096026791788</v>
      </c>
      <c r="E17" s="104">
        <f>'Rahoitus ilman jk-tarkistusta'!B19+Jälkikäteistarkistus!C27</f>
        <v>613.84052490867055</v>
      </c>
      <c r="F17" s="104">
        <f>'Rahoitus ilman jk-tarkistusta'!C19+Jälkikäteistarkistus!D27</f>
        <v>630.62518020064647</v>
      </c>
      <c r="G17" s="104">
        <f>'Rahoitus ilman jk-tarkistusta'!D19+Jälkikäteistarkistus!E27</f>
        <v>625.40714855178817</v>
      </c>
      <c r="H17" s="121">
        <f>'Rahoitus ilman jk-tarkistusta'!E19+Jälkikäteistarkistus!F27</f>
        <v>643.19964459628898</v>
      </c>
      <c r="I17" s="115"/>
      <c r="R17" s="120"/>
    </row>
    <row r="18" spans="1:18" x14ac:dyDescent="0.2">
      <c r="A18" s="174" t="s">
        <v>12</v>
      </c>
      <c r="B18" s="106">
        <v>694.50374458222541</v>
      </c>
      <c r="C18" s="106">
        <v>709.56433817059917</v>
      </c>
      <c r="D18" s="106">
        <v>757.63686859176164</v>
      </c>
      <c r="E18" s="104">
        <f>'Rahoitus ilman jk-tarkistusta'!B20+Jälkikäteistarkistus!C28</f>
        <v>783.61174307722104</v>
      </c>
      <c r="F18" s="104">
        <f>'Rahoitus ilman jk-tarkistusta'!C20+Jälkikäteistarkistus!D28</f>
        <v>804.47595149043718</v>
      </c>
      <c r="G18" s="104">
        <f>'Rahoitus ilman jk-tarkistusta'!D20+Jälkikäteistarkistus!E28</f>
        <v>796.95752656057493</v>
      </c>
      <c r="H18" s="121">
        <f>'Rahoitus ilman jk-tarkistusta'!E20+Jälkikäteistarkistus!F28</f>
        <v>817.2985977752586</v>
      </c>
      <c r="I18" s="115"/>
      <c r="R18" s="120"/>
    </row>
    <row r="19" spans="1:18" x14ac:dyDescent="0.2">
      <c r="A19" s="174" t="s">
        <v>13</v>
      </c>
      <c r="B19" s="106">
        <v>1174.8042085274287</v>
      </c>
      <c r="C19" s="106">
        <v>1204.2229131557594</v>
      </c>
      <c r="D19" s="106">
        <v>1289.1663916018431</v>
      </c>
      <c r="E19" s="104">
        <f>'Rahoitus ilman jk-tarkistusta'!B21+Jälkikäteistarkistus!C29</f>
        <v>1333.5855390439481</v>
      </c>
      <c r="F19" s="104">
        <f>'Rahoitus ilman jk-tarkistusta'!C21+Jälkikäteistarkistus!D29</f>
        <v>1379.2324716286082</v>
      </c>
      <c r="G19" s="104">
        <f>'Rahoitus ilman jk-tarkistusta'!D21+Jälkikäteistarkistus!E29</f>
        <v>1373.6656950466856</v>
      </c>
      <c r="H19" s="121">
        <f>'Rahoitus ilman jk-tarkistusta'!E21+Jälkikäteistarkistus!F29</f>
        <v>1416.7098547974877</v>
      </c>
      <c r="I19" s="115"/>
      <c r="R19" s="120"/>
    </row>
    <row r="20" spans="1:18" x14ac:dyDescent="0.2">
      <c r="A20" s="174" t="s">
        <v>14</v>
      </c>
      <c r="B20" s="106">
        <v>756.11019563753598</v>
      </c>
      <c r="C20" s="106">
        <v>779.98179810122645</v>
      </c>
      <c r="D20" s="106">
        <v>837.53320108331502</v>
      </c>
      <c r="E20" s="104">
        <f>'Rahoitus ilman jk-tarkistusta'!B22+Jälkikäteistarkistus!C30</f>
        <v>873.5463686586919</v>
      </c>
      <c r="F20" s="104">
        <f>'Rahoitus ilman jk-tarkistusta'!C22+Jälkikäteistarkistus!D30</f>
        <v>909.06916548168022</v>
      </c>
      <c r="G20" s="104">
        <f>'Rahoitus ilman jk-tarkistusta'!D22+Jälkikäteistarkistus!E30</f>
        <v>912.9860067085657</v>
      </c>
      <c r="H20" s="121">
        <f>'Rahoitus ilman jk-tarkistusta'!E22+Jälkikäteistarkistus!F30</f>
        <v>949.60811525527208</v>
      </c>
      <c r="I20" s="115"/>
      <c r="R20" s="120"/>
    </row>
    <row r="21" spans="1:18" x14ac:dyDescent="0.2">
      <c r="A21" s="174" t="s">
        <v>15</v>
      </c>
      <c r="B21" s="106">
        <v>1158.8633325720036</v>
      </c>
      <c r="C21" s="106">
        <v>1192.1867307773082</v>
      </c>
      <c r="D21" s="106">
        <v>1271.4063483619732</v>
      </c>
      <c r="E21" s="104">
        <f>'Rahoitus ilman jk-tarkistusta'!B23+Jälkikäteistarkistus!C31</f>
        <v>1309.1041139410879</v>
      </c>
      <c r="F21" s="104">
        <f>'Rahoitus ilman jk-tarkistusta'!C23+Jälkikäteistarkistus!D31</f>
        <v>1350.0237468176715</v>
      </c>
      <c r="G21" s="104">
        <f>'Rahoitus ilman jk-tarkistusta'!D23+Jälkikäteistarkistus!E31</f>
        <v>1342.4071209446297</v>
      </c>
      <c r="H21" s="121">
        <f>'Rahoitus ilman jk-tarkistusta'!E23+Jälkikäteistarkistus!F31</f>
        <v>1384.3850519582197</v>
      </c>
      <c r="I21" s="115"/>
      <c r="R21" s="120"/>
    </row>
    <row r="22" spans="1:18" x14ac:dyDescent="0.2">
      <c r="A22" s="174" t="s">
        <v>36</v>
      </c>
      <c r="B22" s="106">
        <v>885.35921756227685</v>
      </c>
      <c r="C22" s="106">
        <v>909.41985407351433</v>
      </c>
      <c r="D22" s="106">
        <v>964.99653567522739</v>
      </c>
      <c r="E22" s="104">
        <f>'Rahoitus ilman jk-tarkistusta'!B24+Jälkikäteistarkistus!C32</f>
        <v>999.69922429404085</v>
      </c>
      <c r="F22" s="104">
        <f>'Rahoitus ilman jk-tarkistusta'!C24+Jälkikäteistarkistus!D32</f>
        <v>1031.6778055453806</v>
      </c>
      <c r="G22" s="104">
        <f>'Rahoitus ilman jk-tarkistusta'!D24+Jälkikäteistarkistus!E32</f>
        <v>1024.3548975603562</v>
      </c>
      <c r="H22" s="121">
        <f>'Rahoitus ilman jk-tarkistusta'!E24+Jälkikäteistarkistus!F32</f>
        <v>1055.275468488009</v>
      </c>
      <c r="I22" s="115"/>
      <c r="R22" s="120"/>
    </row>
    <row r="23" spans="1:18" x14ac:dyDescent="0.2">
      <c r="A23" s="174" t="s">
        <v>16</v>
      </c>
      <c r="B23" s="106">
        <v>762.97316896391919</v>
      </c>
      <c r="C23" s="106">
        <v>786.37492728546988</v>
      </c>
      <c r="D23" s="106">
        <v>843.28113866978219</v>
      </c>
      <c r="E23" s="104">
        <f>'Rahoitus ilman jk-tarkistusta'!B25+Jälkikäteistarkistus!C33</f>
        <v>863.40686939896523</v>
      </c>
      <c r="F23" s="104">
        <f>'Rahoitus ilman jk-tarkistusta'!C25+Jälkikäteistarkistus!D33</f>
        <v>890.32759615287648</v>
      </c>
      <c r="G23" s="104">
        <f>'Rahoitus ilman jk-tarkistusta'!D25+Jälkikäteistarkistus!E33</f>
        <v>886.00767084794882</v>
      </c>
      <c r="H23" s="121">
        <f>'Rahoitus ilman jk-tarkistusta'!E25+Jälkikäteistarkistus!F33</f>
        <v>914.35116516557719</v>
      </c>
      <c r="I23" s="115"/>
      <c r="R23" s="120"/>
    </row>
    <row r="24" spans="1:18" x14ac:dyDescent="0.2">
      <c r="A24" s="174" t="s">
        <v>17</v>
      </c>
      <c r="B24" s="106">
        <v>301.43061498127986</v>
      </c>
      <c r="C24" s="106">
        <v>311.99557722288557</v>
      </c>
      <c r="D24" s="106">
        <v>333.42223294210913</v>
      </c>
      <c r="E24" s="104">
        <f>'Rahoitus ilman jk-tarkistusta'!B26+Jälkikäteistarkistus!C34</f>
        <v>344.39235298236542</v>
      </c>
      <c r="F24" s="104">
        <f>'Rahoitus ilman jk-tarkistusta'!C26+Jälkikäteistarkistus!D34</f>
        <v>358.363013105459</v>
      </c>
      <c r="G24" s="104">
        <f>'Rahoitus ilman jk-tarkistusta'!D26+Jälkikäteistarkistus!E34</f>
        <v>361.11448181398896</v>
      </c>
      <c r="H24" s="121">
        <f>'Rahoitus ilman jk-tarkistusta'!E26+Jälkikäteistarkistus!F34</f>
        <v>375.82123050693906</v>
      </c>
      <c r="I24" s="115"/>
      <c r="R24" s="120"/>
    </row>
    <row r="25" spans="1:18" x14ac:dyDescent="0.2">
      <c r="A25" s="174" t="s">
        <v>18</v>
      </c>
      <c r="B25" s="106">
        <v>1730.8379429045749</v>
      </c>
      <c r="C25" s="106">
        <v>1806.5775234200701</v>
      </c>
      <c r="D25" s="106">
        <v>1980.5111410091874</v>
      </c>
      <c r="E25" s="104">
        <f>'Rahoitus ilman jk-tarkistusta'!B27+Jälkikäteistarkistus!C35</f>
        <v>2054.5281278079324</v>
      </c>
      <c r="F25" s="104">
        <f>'Rahoitus ilman jk-tarkistusta'!C27+Jälkikäteistarkistus!D35</f>
        <v>2140.6424991359759</v>
      </c>
      <c r="G25" s="104">
        <f>'Rahoitus ilman jk-tarkistusta'!D27+Jälkikäteistarkistus!E35</f>
        <v>2142.559756705069</v>
      </c>
      <c r="H25" s="121">
        <f>'Rahoitus ilman jk-tarkistusta'!E27+Jälkikäteistarkistus!F35</f>
        <v>2213.6439722300556</v>
      </c>
      <c r="I25" s="115"/>
      <c r="R25" s="120"/>
    </row>
    <row r="26" spans="1:18" x14ac:dyDescent="0.2">
      <c r="A26" s="174" t="s">
        <v>19</v>
      </c>
      <c r="B26" s="106">
        <v>366.0133939057805</v>
      </c>
      <c r="C26" s="106">
        <v>374.3097079741159</v>
      </c>
      <c r="D26" s="106">
        <v>403.94371875483921</v>
      </c>
      <c r="E26" s="104">
        <f>'Rahoitus ilman jk-tarkistusta'!B28+Jälkikäteistarkistus!C36</f>
        <v>416.53308701112746</v>
      </c>
      <c r="F26" s="104">
        <f>'Rahoitus ilman jk-tarkistusta'!C28+Jälkikäteistarkistus!D36</f>
        <v>428.19706623204746</v>
      </c>
      <c r="G26" s="104">
        <f>'Rahoitus ilman jk-tarkistusta'!D28+Jälkikäteistarkistus!E36</f>
        <v>425.09680571610318</v>
      </c>
      <c r="H26" s="121">
        <f>'Rahoitus ilman jk-tarkistusta'!E28+Jälkikäteistarkistus!F36</f>
        <v>435.48003065973342</v>
      </c>
      <c r="I26" s="115"/>
      <c r="R26" s="120"/>
    </row>
    <row r="27" spans="1:18" x14ac:dyDescent="0.2">
      <c r="A27" s="174" t="s">
        <v>20</v>
      </c>
      <c r="B27" s="106">
        <v>879.31568846790105</v>
      </c>
      <c r="C27" s="106">
        <v>919.190344773893</v>
      </c>
      <c r="D27" s="106">
        <v>1009.2835796392968</v>
      </c>
      <c r="E27" s="104">
        <f>'Rahoitus ilman jk-tarkistusta'!B29+Jälkikäteistarkistus!C37</f>
        <v>1046.7883689251062</v>
      </c>
      <c r="F27" s="104">
        <f>'Rahoitus ilman jk-tarkistusta'!C29+Jälkikäteistarkistus!D37</f>
        <v>1088.4049524875359</v>
      </c>
      <c r="G27" s="104">
        <f>'Rahoitus ilman jk-tarkistusta'!D29+Jälkikäteistarkistus!E37</f>
        <v>1093.85548908443</v>
      </c>
      <c r="H27" s="121">
        <f>'Rahoitus ilman jk-tarkistusta'!E29+Jälkikäteistarkistus!F37</f>
        <v>1136.8100338900595</v>
      </c>
      <c r="I27" s="115"/>
      <c r="R27" s="120"/>
    </row>
    <row r="28" spans="1:18" ht="15" x14ac:dyDescent="0.25">
      <c r="A28" s="175" t="s">
        <v>21</v>
      </c>
      <c r="B28" s="107">
        <v>23168.851789124772</v>
      </c>
      <c r="C28" s="107">
        <v>24084.00801390105</v>
      </c>
      <c r="D28" s="107">
        <v>26254.514401262801</v>
      </c>
      <c r="E28" s="122">
        <f>'Rahoitus ilman jk-tarkistusta'!B30+Jälkikäteistarkistus!C38</f>
        <v>27128.402718790294</v>
      </c>
      <c r="F28" s="122">
        <f>'Rahoitus ilman jk-tarkistusta'!C30+Jälkikäteistarkistus!D38</f>
        <v>28133.181127012635</v>
      </c>
      <c r="G28" s="122">
        <f>'Rahoitus ilman jk-tarkistusta'!D30+Jälkikäteistarkistus!E38</f>
        <v>28165.48069085836</v>
      </c>
      <c r="H28" s="123">
        <f>'Rahoitus ilman jk-tarkistusta'!E30+Jälkikäteistarkistus!F38</f>
        <v>29162.093237074143</v>
      </c>
      <c r="I28" s="115"/>
      <c r="R28" s="120"/>
    </row>
    <row r="29" spans="1:18" ht="72.75" customHeight="1" x14ac:dyDescent="0.2">
      <c r="A29" s="184" t="s">
        <v>92</v>
      </c>
      <c r="B29" s="184"/>
      <c r="C29" s="184"/>
      <c r="D29" s="184"/>
      <c r="E29" s="184"/>
      <c r="F29" s="184"/>
      <c r="G29" s="184"/>
      <c r="H29" s="184"/>
      <c r="I29" s="182"/>
      <c r="J29" s="182"/>
      <c r="K29" s="182"/>
      <c r="L29" s="182"/>
      <c r="M29" s="182"/>
      <c r="N29" s="182"/>
      <c r="O29" s="182"/>
      <c r="P29" s="182"/>
    </row>
    <row r="30" spans="1:18" x14ac:dyDescent="0.2">
      <c r="E30" s="12"/>
    </row>
    <row r="31" spans="1:18" x14ac:dyDescent="0.2">
      <c r="E31" s="12"/>
    </row>
    <row r="32" spans="1:18" x14ac:dyDescent="0.2">
      <c r="E32" s="12"/>
      <c r="F32" s="12"/>
      <c r="G32" s="12"/>
      <c r="H32" s="12"/>
    </row>
    <row r="33" spans="5:5" x14ac:dyDescent="0.2">
      <c r="E33" s="12"/>
    </row>
    <row r="34" spans="5:5" x14ac:dyDescent="0.2">
      <c r="E34" s="12"/>
    </row>
    <row r="35" spans="5:5" x14ac:dyDescent="0.2">
      <c r="E35" s="12"/>
    </row>
    <row r="36" spans="5:5" x14ac:dyDescent="0.2">
      <c r="E36" s="12"/>
    </row>
    <row r="37" spans="5:5" x14ac:dyDescent="0.2">
      <c r="E37" s="12"/>
    </row>
    <row r="38" spans="5:5" x14ac:dyDescent="0.2">
      <c r="E38" s="12"/>
    </row>
    <row r="39" spans="5:5" x14ac:dyDescent="0.2">
      <c r="E39" s="12"/>
    </row>
    <row r="40" spans="5:5" x14ac:dyDescent="0.2">
      <c r="E40" s="12"/>
    </row>
    <row r="41" spans="5:5" x14ac:dyDescent="0.2">
      <c r="E41" s="12"/>
    </row>
    <row r="42" spans="5:5" x14ac:dyDescent="0.2">
      <c r="E42" s="12"/>
    </row>
    <row r="43" spans="5:5" x14ac:dyDescent="0.2">
      <c r="E43" s="12"/>
    </row>
    <row r="44" spans="5:5" x14ac:dyDescent="0.2">
      <c r="E44" s="12"/>
    </row>
    <row r="45" spans="5:5" x14ac:dyDescent="0.2">
      <c r="E45" s="12"/>
    </row>
    <row r="46" spans="5:5" x14ac:dyDescent="0.2">
      <c r="E46" s="12"/>
    </row>
    <row r="47" spans="5:5" x14ac:dyDescent="0.2">
      <c r="E47" s="12"/>
    </row>
    <row r="48" spans="5:5" x14ac:dyDescent="0.2">
      <c r="E48" s="12"/>
    </row>
    <row r="49" spans="5:5" x14ac:dyDescent="0.2">
      <c r="E49" s="12"/>
    </row>
    <row r="50" spans="5:5" x14ac:dyDescent="0.2">
      <c r="E50" s="12"/>
    </row>
    <row r="51" spans="5:5" x14ac:dyDescent="0.2">
      <c r="E51" s="12"/>
    </row>
  </sheetData>
  <mergeCells count="1">
    <mergeCell ref="A29:H29"/>
  </mergeCells>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99F62C-E503-4027-A810-6D36454DF991}">
  <sheetPr>
    <tabColor theme="3"/>
  </sheetPr>
  <dimension ref="A1:AF181"/>
  <sheetViews>
    <sheetView zoomScale="85" zoomScaleNormal="85" workbookViewId="0"/>
  </sheetViews>
  <sheetFormatPr defaultRowHeight="14.25" x14ac:dyDescent="0.2"/>
  <cols>
    <col min="1" max="1" width="32" customWidth="1"/>
    <col min="2" max="15" width="15.625" customWidth="1"/>
  </cols>
  <sheetData>
    <row r="1" spans="1:21" ht="21.75" customHeight="1" x14ac:dyDescent="0.3">
      <c r="A1" s="170" t="s">
        <v>83</v>
      </c>
    </row>
    <row r="2" spans="1:21" ht="18" customHeight="1" x14ac:dyDescent="0.2">
      <c r="A2" s="186" t="str">
        <f>INFO!A2</f>
        <v>VM/HVO 30.4.2025</v>
      </c>
      <c r="B2" s="186"/>
      <c r="C2" s="186"/>
      <c r="D2" s="186"/>
      <c r="E2" s="186"/>
      <c r="F2" s="186"/>
    </row>
    <row r="3" spans="1:21" ht="75" customHeight="1" x14ac:dyDescent="0.2">
      <c r="A3" s="185" t="s">
        <v>89</v>
      </c>
      <c r="B3" s="185"/>
      <c r="C3" s="185"/>
      <c r="D3" s="185"/>
      <c r="E3" s="185"/>
      <c r="F3" s="185"/>
    </row>
    <row r="4" spans="1:21" ht="47.25" customHeight="1" x14ac:dyDescent="0.2">
      <c r="A4" s="185" t="s">
        <v>86</v>
      </c>
      <c r="B4" s="185"/>
      <c r="C4" s="185"/>
      <c r="D4" s="185"/>
      <c r="E4" s="185"/>
      <c r="F4" s="185"/>
    </row>
    <row r="5" spans="1:21" ht="13.5" customHeight="1" x14ac:dyDescent="0.2">
      <c r="A5" s="9"/>
    </row>
    <row r="6" spans="1:21" s="4" customFormat="1" ht="15" x14ac:dyDescent="0.25">
      <c r="A6" s="98" t="s">
        <v>44</v>
      </c>
      <c r="B6" s="98"/>
      <c r="C6" s="98"/>
      <c r="D6" s="98"/>
      <c r="E6" s="98"/>
      <c r="H6" s="6"/>
      <c r="I6" s="49"/>
      <c r="J6" s="49"/>
      <c r="K6" s="49"/>
      <c r="L6" s="2"/>
      <c r="M6" s="6"/>
      <c r="N6" s="2"/>
      <c r="O6" s="2"/>
      <c r="P6" s="2"/>
      <c r="Q6" s="2"/>
      <c r="R6" s="2"/>
    </row>
    <row r="7" spans="1:21" x14ac:dyDescent="0.2">
      <c r="A7" s="39" t="s">
        <v>0</v>
      </c>
      <c r="B7" s="148" t="s">
        <v>22</v>
      </c>
      <c r="C7" s="148" t="s">
        <v>23</v>
      </c>
      <c r="D7" s="148" t="s">
        <v>24</v>
      </c>
      <c r="E7" s="148" t="s">
        <v>25</v>
      </c>
      <c r="H7" s="50"/>
      <c r="I7" s="50"/>
      <c r="J7" s="50"/>
      <c r="K7" s="50"/>
      <c r="L7" s="6"/>
      <c r="M7" s="6"/>
      <c r="N7" s="6"/>
      <c r="O7" s="6"/>
      <c r="P7" s="6"/>
      <c r="Q7" s="6"/>
      <c r="R7" s="6"/>
    </row>
    <row r="8" spans="1:21" x14ac:dyDescent="0.2">
      <c r="A8" t="s">
        <v>1</v>
      </c>
      <c r="B8" s="11">
        <f t="shared" ref="B8:B30" si="0">B39</f>
        <v>2914.1623978393063</v>
      </c>
      <c r="C8" s="11">
        <f t="shared" ref="C8:C29" si="1">$C$35*C39</f>
        <v>3015.4085803958073</v>
      </c>
      <c r="D8" s="11">
        <f t="shared" ref="D8:D29" si="2">$D$35*D39</f>
        <v>3138.7537496582358</v>
      </c>
      <c r="E8" s="11">
        <f t="shared" ref="E8:E29" si="3">$E$35*E39</f>
        <v>3263.6313060225716</v>
      </c>
      <c r="G8" s="11"/>
      <c r="H8" s="11"/>
      <c r="I8" s="11"/>
      <c r="J8" s="43"/>
      <c r="K8" s="43"/>
      <c r="L8" s="43"/>
      <c r="M8" s="126"/>
      <c r="N8" s="51"/>
      <c r="O8" s="51"/>
      <c r="P8" s="51"/>
      <c r="Q8" s="6"/>
      <c r="R8" s="52"/>
      <c r="S8" s="48"/>
      <c r="T8" s="48"/>
      <c r="U8" s="48"/>
    </row>
    <row r="9" spans="1:21" x14ac:dyDescent="0.2">
      <c r="A9" t="s">
        <v>37</v>
      </c>
      <c r="B9" s="11">
        <f t="shared" si="0"/>
        <v>1185.7342593057863</v>
      </c>
      <c r="C9" s="11">
        <f t="shared" si="1"/>
        <v>1234.1823495912497</v>
      </c>
      <c r="D9" s="11">
        <f t="shared" si="2"/>
        <v>1284.1282519906001</v>
      </c>
      <c r="E9" s="11">
        <f t="shared" si="3"/>
        <v>1339.3875042049947</v>
      </c>
      <c r="G9" s="11"/>
      <c r="H9" s="11"/>
      <c r="I9" s="11"/>
      <c r="J9" s="43"/>
      <c r="K9" s="43"/>
      <c r="L9" s="43"/>
      <c r="M9" s="126"/>
      <c r="N9" s="51"/>
      <c r="O9" s="51"/>
      <c r="P9" s="51"/>
      <c r="Q9" s="6"/>
      <c r="R9" s="52"/>
      <c r="S9" s="48"/>
      <c r="T9" s="48"/>
      <c r="U9" s="48"/>
    </row>
    <row r="10" spans="1:21" x14ac:dyDescent="0.2">
      <c r="A10" t="s">
        <v>2</v>
      </c>
      <c r="B10" s="11">
        <f t="shared" si="0"/>
        <v>1938.3399074929134</v>
      </c>
      <c r="C10" s="11">
        <f t="shared" si="1"/>
        <v>2018.6071306177732</v>
      </c>
      <c r="D10" s="11">
        <f t="shared" si="2"/>
        <v>2099.1740768077793</v>
      </c>
      <c r="E10" s="11">
        <f t="shared" si="3"/>
        <v>2188.4823244863405</v>
      </c>
      <c r="G10" s="11"/>
      <c r="H10" s="11"/>
      <c r="I10" s="11"/>
      <c r="J10" s="43"/>
      <c r="K10" s="43"/>
      <c r="L10" s="43"/>
      <c r="M10" s="126"/>
      <c r="N10" s="51"/>
      <c r="O10" s="51"/>
      <c r="P10" s="51"/>
      <c r="Q10" s="6"/>
      <c r="R10" s="52"/>
      <c r="S10" s="48"/>
      <c r="T10" s="48"/>
      <c r="U10" s="48"/>
    </row>
    <row r="11" spans="1:21" x14ac:dyDescent="0.2">
      <c r="A11" t="s">
        <v>3</v>
      </c>
      <c r="B11" s="11">
        <f t="shared" si="0"/>
        <v>416.24392692541562</v>
      </c>
      <c r="C11" s="11">
        <f t="shared" si="1"/>
        <v>435.21756048416961</v>
      </c>
      <c r="D11" s="11">
        <f t="shared" si="2"/>
        <v>457.23920672030454</v>
      </c>
      <c r="E11" s="11">
        <f t="shared" si="3"/>
        <v>480.74601113196439</v>
      </c>
      <c r="G11" s="11"/>
      <c r="H11" s="11"/>
      <c r="I11" s="11"/>
      <c r="J11" s="43"/>
      <c r="K11" s="43"/>
      <c r="L11" s="43"/>
      <c r="M11" s="126"/>
      <c r="N11" s="51"/>
      <c r="O11" s="51"/>
      <c r="P11" s="51"/>
      <c r="Q11" s="6"/>
      <c r="R11" s="52"/>
      <c r="S11" s="48"/>
      <c r="T11" s="48"/>
      <c r="U11" s="48"/>
    </row>
    <row r="12" spans="1:21" x14ac:dyDescent="0.2">
      <c r="A12" t="s">
        <v>4</v>
      </c>
      <c r="B12" s="11">
        <f t="shared" si="0"/>
        <v>841.1548926747322</v>
      </c>
      <c r="C12" s="11">
        <f t="shared" si="1"/>
        <v>872.07016878879915</v>
      </c>
      <c r="D12" s="11">
        <f t="shared" si="2"/>
        <v>902.80476188880561</v>
      </c>
      <c r="E12" s="11">
        <f t="shared" si="3"/>
        <v>939.45763248356013</v>
      </c>
      <c r="G12" s="11"/>
      <c r="H12" s="11"/>
      <c r="I12" s="11"/>
      <c r="J12" s="43"/>
      <c r="K12" s="43"/>
      <c r="L12" s="43"/>
      <c r="M12" s="126"/>
      <c r="N12" s="51"/>
      <c r="O12" s="51"/>
      <c r="P12" s="51"/>
      <c r="Q12" s="6"/>
      <c r="R12" s="52"/>
      <c r="S12" s="48"/>
      <c r="T12" s="48"/>
      <c r="U12" s="48"/>
    </row>
    <row r="13" spans="1:21" x14ac:dyDescent="0.2">
      <c r="A13" t="s">
        <v>5</v>
      </c>
      <c r="B13" s="11">
        <f t="shared" si="0"/>
        <v>2319.4333872315842</v>
      </c>
      <c r="C13" s="11">
        <f t="shared" si="1"/>
        <v>2418.3999241585011</v>
      </c>
      <c r="D13" s="11">
        <f t="shared" si="2"/>
        <v>2531.4817799433617</v>
      </c>
      <c r="E13" s="11">
        <f t="shared" si="3"/>
        <v>2653.7828204858315</v>
      </c>
      <c r="G13" s="11"/>
      <c r="H13" s="11"/>
      <c r="I13" s="11"/>
      <c r="J13" s="43"/>
      <c r="K13" s="43"/>
      <c r="L13" s="43"/>
      <c r="M13" s="126"/>
      <c r="N13" s="51"/>
      <c r="O13" s="51"/>
      <c r="P13" s="51"/>
      <c r="Q13" s="6"/>
      <c r="R13" s="52"/>
      <c r="S13" s="48"/>
      <c r="T13" s="48"/>
      <c r="U13" s="48"/>
    </row>
    <row r="14" spans="1:21" x14ac:dyDescent="0.2">
      <c r="A14" t="s">
        <v>6</v>
      </c>
      <c r="B14" s="11">
        <f t="shared" si="0"/>
        <v>1037.834405237418</v>
      </c>
      <c r="C14" s="11">
        <f t="shared" si="1"/>
        <v>1064.0614613631415</v>
      </c>
      <c r="D14" s="11">
        <f t="shared" si="2"/>
        <v>1089.5041386659502</v>
      </c>
      <c r="E14" s="11">
        <f t="shared" si="3"/>
        <v>1122.5102667016547</v>
      </c>
      <c r="G14" s="11"/>
      <c r="H14" s="11"/>
      <c r="I14" s="11"/>
      <c r="J14" s="43"/>
      <c r="K14" s="43"/>
      <c r="L14" s="43"/>
      <c r="M14" s="126"/>
      <c r="N14" s="51"/>
      <c r="O14" s="51"/>
      <c r="P14" s="51"/>
      <c r="Q14" s="6"/>
      <c r="R14" s="52"/>
      <c r="S14" s="48"/>
      <c r="T14" s="48"/>
      <c r="U14" s="48"/>
    </row>
    <row r="15" spans="1:21" x14ac:dyDescent="0.2">
      <c r="A15" t="s">
        <v>7</v>
      </c>
      <c r="B15" s="11">
        <f t="shared" si="0"/>
        <v>790.29186773128697</v>
      </c>
      <c r="C15" s="11">
        <f t="shared" si="1"/>
        <v>820.84190527177191</v>
      </c>
      <c r="D15" s="11">
        <f t="shared" si="2"/>
        <v>846.45072676931113</v>
      </c>
      <c r="E15" s="11">
        <f t="shared" si="3"/>
        <v>876.11283309643773</v>
      </c>
      <c r="G15" s="11"/>
      <c r="H15" s="11"/>
      <c r="I15" s="11"/>
      <c r="J15" s="43"/>
      <c r="K15" s="43"/>
      <c r="L15" s="43"/>
      <c r="M15" s="126"/>
      <c r="N15" s="51"/>
      <c r="O15" s="51"/>
      <c r="P15" s="51"/>
      <c r="Q15" s="6"/>
      <c r="R15" s="52"/>
      <c r="S15" s="48"/>
      <c r="T15" s="48"/>
      <c r="U15" s="48"/>
    </row>
    <row r="16" spans="1:21" x14ac:dyDescent="0.2">
      <c r="A16" t="s">
        <v>8</v>
      </c>
      <c r="B16" s="11">
        <f t="shared" si="0"/>
        <v>2464.8387464832927</v>
      </c>
      <c r="C16" s="11">
        <f t="shared" si="1"/>
        <v>2556.7334386308717</v>
      </c>
      <c r="D16" s="11">
        <f t="shared" si="2"/>
        <v>2647.7381801622278</v>
      </c>
      <c r="E16" s="11">
        <f t="shared" si="3"/>
        <v>2754.1195525644093</v>
      </c>
      <c r="G16" s="11"/>
      <c r="H16" s="11"/>
      <c r="I16" s="11"/>
      <c r="J16" s="43"/>
      <c r="K16" s="43"/>
      <c r="L16" s="43"/>
      <c r="M16" s="126"/>
      <c r="N16" s="51"/>
      <c r="O16" s="51"/>
      <c r="P16" s="51"/>
      <c r="Q16" s="6"/>
      <c r="R16" s="52"/>
      <c r="S16" s="48"/>
      <c r="T16" s="48"/>
      <c r="U16" s="48"/>
    </row>
    <row r="17" spans="1:21" x14ac:dyDescent="0.2">
      <c r="A17" t="s">
        <v>9</v>
      </c>
      <c r="B17" s="11">
        <f t="shared" si="0"/>
        <v>946.82863066406867</v>
      </c>
      <c r="C17" s="11">
        <f t="shared" si="1"/>
        <v>984.57500874023708</v>
      </c>
      <c r="D17" s="11">
        <f t="shared" si="2"/>
        <v>1027.824474968156</v>
      </c>
      <c r="E17" s="11">
        <f t="shared" si="3"/>
        <v>1073.6042734077441</v>
      </c>
      <c r="G17" s="11"/>
      <c r="H17" s="11"/>
      <c r="I17" s="11"/>
      <c r="J17" s="43"/>
      <c r="K17" s="43"/>
      <c r="L17" s="43"/>
      <c r="M17" s="126"/>
      <c r="N17" s="51"/>
      <c r="O17" s="51"/>
      <c r="P17" s="51"/>
      <c r="Q17" s="6"/>
      <c r="R17" s="52"/>
      <c r="S17" s="48"/>
      <c r="T17" s="48"/>
      <c r="U17" s="48"/>
    </row>
    <row r="18" spans="1:21" x14ac:dyDescent="0.2">
      <c r="A18" t="s">
        <v>10</v>
      </c>
      <c r="B18" s="11">
        <f t="shared" si="0"/>
        <v>863.44868019369289</v>
      </c>
      <c r="C18" s="11">
        <f t="shared" si="1"/>
        <v>881.97400706361793</v>
      </c>
      <c r="D18" s="11">
        <f t="shared" si="2"/>
        <v>901.60298892513731</v>
      </c>
      <c r="E18" s="11">
        <f t="shared" si="3"/>
        <v>925.32894531145462</v>
      </c>
      <c r="G18" s="11"/>
      <c r="H18" s="11"/>
      <c r="I18" s="11"/>
      <c r="J18" s="43"/>
      <c r="K18" s="43"/>
      <c r="L18" s="43"/>
      <c r="M18" s="126"/>
      <c r="N18" s="51"/>
      <c r="O18" s="51"/>
      <c r="P18" s="51"/>
      <c r="Q18" s="6"/>
      <c r="R18" s="52"/>
      <c r="S18" s="48"/>
      <c r="T18" s="48"/>
      <c r="U18" s="48"/>
    </row>
    <row r="19" spans="1:21" x14ac:dyDescent="0.2">
      <c r="A19" t="s">
        <v>11</v>
      </c>
      <c r="B19" s="11">
        <f t="shared" si="0"/>
        <v>585.12614405198121</v>
      </c>
      <c r="C19" s="11">
        <f t="shared" si="1"/>
        <v>600.37622530569774</v>
      </c>
      <c r="D19" s="11">
        <f t="shared" si="2"/>
        <v>616.09225485313266</v>
      </c>
      <c r="E19" s="11">
        <f t="shared" si="3"/>
        <v>635.83726210342138</v>
      </c>
      <c r="G19" s="11"/>
      <c r="H19" s="11"/>
      <c r="I19" s="11"/>
      <c r="J19" s="43"/>
      <c r="K19" s="43"/>
      <c r="L19" s="43"/>
      <c r="M19" s="126"/>
      <c r="N19" s="51"/>
      <c r="O19" s="51"/>
      <c r="P19" s="51"/>
      <c r="Q19" s="6"/>
      <c r="R19" s="52"/>
      <c r="S19" s="48"/>
      <c r="T19" s="48"/>
      <c r="U19" s="48"/>
    </row>
    <row r="20" spans="1:21" x14ac:dyDescent="0.2">
      <c r="A20" t="s">
        <v>12</v>
      </c>
      <c r="B20" s="11">
        <f t="shared" si="0"/>
        <v>748.46583427641849</v>
      </c>
      <c r="C20" s="11">
        <f t="shared" si="1"/>
        <v>767.37187415316373</v>
      </c>
      <c r="D20" s="11">
        <f t="shared" si="2"/>
        <v>785.54261108942933</v>
      </c>
      <c r="E20" s="11">
        <f t="shared" si="3"/>
        <v>808.29316381697765</v>
      </c>
      <c r="G20" s="11"/>
      <c r="H20" s="11"/>
      <c r="I20" s="11"/>
      <c r="J20" s="43"/>
      <c r="K20" s="43"/>
      <c r="L20" s="43"/>
      <c r="M20" s="126"/>
      <c r="N20" s="51"/>
      <c r="O20" s="51"/>
      <c r="P20" s="51"/>
      <c r="Q20" s="6"/>
      <c r="R20" s="52"/>
      <c r="S20" s="48"/>
      <c r="T20" s="48"/>
      <c r="U20" s="48"/>
    </row>
    <row r="21" spans="1:21" x14ac:dyDescent="0.2">
      <c r="A21" t="s">
        <v>13</v>
      </c>
      <c r="B21" s="11">
        <f t="shared" si="0"/>
        <v>1271.1330468993906</v>
      </c>
      <c r="C21" s="11">
        <f t="shared" si="1"/>
        <v>1312.9858928338267</v>
      </c>
      <c r="D21" s="11">
        <f t="shared" si="2"/>
        <v>1353.2061432867172</v>
      </c>
      <c r="E21" s="11">
        <f t="shared" si="3"/>
        <v>1400.4934903761723</v>
      </c>
      <c r="G21" s="11"/>
      <c r="H21" s="11"/>
      <c r="I21" s="11"/>
      <c r="J21" s="43"/>
      <c r="K21" s="43"/>
      <c r="L21" s="43"/>
      <c r="M21" s="126"/>
      <c r="N21" s="51"/>
      <c r="O21" s="51"/>
      <c r="P21" s="51"/>
      <c r="Q21" s="6"/>
      <c r="R21" s="52"/>
      <c r="S21" s="48"/>
      <c r="T21" s="48"/>
      <c r="U21" s="48"/>
    </row>
    <row r="22" spans="1:21" x14ac:dyDescent="0.2">
      <c r="A22" t="s">
        <v>14</v>
      </c>
      <c r="B22" s="11">
        <f t="shared" si="0"/>
        <v>829.93814346950592</v>
      </c>
      <c r="C22" s="11">
        <f t="shared" si="1"/>
        <v>862.88306845504167</v>
      </c>
      <c r="D22" s="11">
        <f t="shared" si="2"/>
        <v>898.75383000669262</v>
      </c>
      <c r="E22" s="11">
        <f t="shared" si="3"/>
        <v>938.34425440502491</v>
      </c>
      <c r="G22" s="11"/>
      <c r="H22" s="11"/>
      <c r="I22" s="11"/>
      <c r="J22" s="43"/>
      <c r="K22" s="43"/>
      <c r="L22" s="43"/>
      <c r="M22" s="126"/>
      <c r="N22" s="51"/>
      <c r="O22" s="51"/>
      <c r="P22" s="51"/>
      <c r="Q22" s="6"/>
      <c r="R22" s="52"/>
      <c r="S22" s="48"/>
      <c r="T22" s="48"/>
      <c r="U22" s="48"/>
    </row>
    <row r="23" spans="1:21" x14ac:dyDescent="0.2">
      <c r="A23" t="s">
        <v>15</v>
      </c>
      <c r="B23" s="11">
        <f t="shared" si="0"/>
        <v>1248.5476196298509</v>
      </c>
      <c r="C23" s="11">
        <f t="shared" si="1"/>
        <v>1285.9232625946518</v>
      </c>
      <c r="D23" s="11">
        <f t="shared" si="2"/>
        <v>1322.6024067741764</v>
      </c>
      <c r="E23" s="11">
        <f t="shared" si="3"/>
        <v>1368.6841665241157</v>
      </c>
      <c r="G23" s="11"/>
      <c r="H23" s="11"/>
      <c r="I23" s="11"/>
      <c r="J23" s="43"/>
      <c r="K23" s="43"/>
      <c r="L23" s="43"/>
      <c r="M23" s="126"/>
      <c r="N23" s="51"/>
      <c r="O23" s="51"/>
      <c r="P23" s="51"/>
      <c r="Q23" s="6"/>
      <c r="R23" s="52"/>
      <c r="S23" s="48"/>
      <c r="T23" s="48"/>
      <c r="U23" s="48"/>
    </row>
    <row r="24" spans="1:21" x14ac:dyDescent="0.2">
      <c r="A24" t="s">
        <v>36</v>
      </c>
      <c r="B24" s="11">
        <f t="shared" si="0"/>
        <v>952.80611626851839</v>
      </c>
      <c r="C24" s="11">
        <f t="shared" si="1"/>
        <v>982.12479222690285</v>
      </c>
      <c r="D24" s="11">
        <f t="shared" si="2"/>
        <v>1009.0980252931187</v>
      </c>
      <c r="E24" s="11">
        <f t="shared" si="3"/>
        <v>1043.1962615114173</v>
      </c>
      <c r="G24" s="11"/>
      <c r="H24" s="11"/>
      <c r="I24" s="11"/>
      <c r="J24" s="43"/>
      <c r="K24" s="43"/>
      <c r="L24" s="43"/>
      <c r="M24" s="126"/>
      <c r="N24" s="51"/>
      <c r="O24" s="51"/>
      <c r="P24" s="51"/>
      <c r="Q24" s="6"/>
      <c r="R24" s="52"/>
      <c r="S24" s="48"/>
      <c r="T24" s="48"/>
      <c r="U24" s="48"/>
    </row>
    <row r="25" spans="1:21" x14ac:dyDescent="0.2">
      <c r="A25" t="s">
        <v>16</v>
      </c>
      <c r="B25" s="11">
        <f t="shared" si="0"/>
        <v>823.62056938143576</v>
      </c>
      <c r="C25" s="11">
        <f t="shared" si="1"/>
        <v>848.21611358546591</v>
      </c>
      <c r="D25" s="11">
        <f t="shared" si="2"/>
        <v>872.986888052567</v>
      </c>
      <c r="E25" s="11">
        <f t="shared" si="3"/>
        <v>904.01996019319608</v>
      </c>
      <c r="G25" s="11"/>
      <c r="H25" s="11"/>
      <c r="I25" s="11"/>
      <c r="J25" s="43"/>
      <c r="K25" s="43"/>
      <c r="L25" s="43"/>
      <c r="M25" s="126"/>
      <c r="N25" s="51"/>
      <c r="O25" s="51"/>
      <c r="P25" s="51"/>
      <c r="Q25" s="6"/>
      <c r="R25" s="52"/>
      <c r="S25" s="48"/>
      <c r="T25" s="48"/>
      <c r="U25" s="48"/>
    </row>
    <row r="26" spans="1:21" x14ac:dyDescent="0.2">
      <c r="A26" t="s">
        <v>17</v>
      </c>
      <c r="B26" s="11">
        <f t="shared" si="0"/>
        <v>327.54481271636519</v>
      </c>
      <c r="C26" s="11">
        <f t="shared" si="1"/>
        <v>340.52665863469588</v>
      </c>
      <c r="D26" s="11">
        <f t="shared" si="2"/>
        <v>355.60372023561894</v>
      </c>
      <c r="E26" s="11">
        <f t="shared" si="3"/>
        <v>371.4564546142928</v>
      </c>
      <c r="G26" s="11"/>
      <c r="H26" s="11"/>
      <c r="I26" s="11"/>
      <c r="J26" s="43"/>
      <c r="K26" s="43"/>
      <c r="L26" s="43"/>
      <c r="M26" s="126"/>
      <c r="N26" s="51"/>
      <c r="O26" s="51"/>
      <c r="P26" s="51"/>
      <c r="Q26" s="6"/>
      <c r="R26" s="52"/>
      <c r="S26" s="48"/>
      <c r="T26" s="48"/>
      <c r="U26" s="48"/>
    </row>
    <row r="27" spans="1:21" x14ac:dyDescent="0.2">
      <c r="A27" t="s">
        <v>18</v>
      </c>
      <c r="B27" s="11">
        <f t="shared" si="0"/>
        <v>1957.3357958228339</v>
      </c>
      <c r="C27" s="11">
        <f t="shared" si="1"/>
        <v>2037.5415746487997</v>
      </c>
      <c r="D27" s="11">
        <f t="shared" si="2"/>
        <v>2110.6481988935866</v>
      </c>
      <c r="E27" s="11">
        <f t="shared" si="3"/>
        <v>2188.3055042077081</v>
      </c>
      <c r="G27" s="11"/>
      <c r="H27" s="11"/>
      <c r="I27" s="11"/>
      <c r="J27" s="43"/>
      <c r="K27" s="43"/>
      <c r="L27" s="43"/>
      <c r="M27" s="126"/>
      <c r="N27" s="51"/>
      <c r="O27" s="51"/>
      <c r="P27" s="51"/>
      <c r="Q27" s="6"/>
      <c r="R27" s="52"/>
      <c r="S27" s="48"/>
      <c r="T27" s="48"/>
      <c r="U27" s="48"/>
    </row>
    <row r="28" spans="1:21" x14ac:dyDescent="0.2">
      <c r="A28" t="s">
        <v>19</v>
      </c>
      <c r="B28" s="11">
        <f t="shared" si="0"/>
        <v>396.95308327169818</v>
      </c>
      <c r="C28" s="11">
        <f t="shared" si="1"/>
        <v>407.6301268136765</v>
      </c>
      <c r="D28" s="11">
        <f t="shared" si="2"/>
        <v>418.76535976756742</v>
      </c>
      <c r="E28" s="11">
        <f t="shared" si="3"/>
        <v>430.49531000471029</v>
      </c>
      <c r="G28" s="11"/>
      <c r="H28" s="11"/>
      <c r="I28" s="11"/>
      <c r="J28" s="43"/>
      <c r="K28" s="43"/>
      <c r="L28" s="43"/>
      <c r="M28" s="126"/>
      <c r="N28" s="51"/>
      <c r="O28" s="51"/>
      <c r="P28" s="51"/>
      <c r="Q28" s="6"/>
      <c r="R28" s="52"/>
      <c r="S28" s="48"/>
      <c r="T28" s="48"/>
      <c r="U28" s="48"/>
    </row>
    <row r="29" spans="1:21" x14ac:dyDescent="0.2">
      <c r="A29" t="s">
        <v>20</v>
      </c>
      <c r="B29" s="11">
        <f t="shared" si="0"/>
        <v>995.63621951273501</v>
      </c>
      <c r="C29" s="11">
        <f t="shared" si="1"/>
        <v>1034.3449457469119</v>
      </c>
      <c r="D29" s="11">
        <f t="shared" si="2"/>
        <v>1077.1697524211681</v>
      </c>
      <c r="E29" s="11">
        <f t="shared" si="3"/>
        <v>1123.5955672997491</v>
      </c>
      <c r="G29" s="11"/>
      <c r="H29" s="11"/>
      <c r="I29" s="11"/>
      <c r="J29" s="43"/>
      <c r="K29" s="43"/>
      <c r="L29" s="43"/>
      <c r="M29" s="126"/>
      <c r="N29" s="51"/>
      <c r="O29" s="51"/>
      <c r="P29" s="51"/>
      <c r="Q29" s="6"/>
      <c r="R29" s="52"/>
      <c r="S29" s="48"/>
      <c r="T29" s="48"/>
      <c r="U29" s="48"/>
    </row>
    <row r="30" spans="1:21" ht="15" x14ac:dyDescent="0.25">
      <c r="A30" s="4" t="s">
        <v>21</v>
      </c>
      <c r="B30" s="18">
        <f t="shared" si="0"/>
        <v>25855.418487080231</v>
      </c>
      <c r="C30" s="18">
        <f>SUM(C8:C29)</f>
        <v>26781.996070104778</v>
      </c>
      <c r="D30" s="18">
        <f t="shared" ref="D30:E30" si="4">SUM(D8:D29)</f>
        <v>27747.17152717365</v>
      </c>
      <c r="E30" s="18">
        <f t="shared" si="4"/>
        <v>28829.88486495375</v>
      </c>
      <c r="G30" s="11"/>
      <c r="H30" s="11"/>
      <c r="I30" s="11"/>
      <c r="J30" s="43"/>
      <c r="K30" s="43"/>
      <c r="L30" s="43"/>
      <c r="M30" s="126"/>
      <c r="N30" s="51"/>
      <c r="O30" s="51"/>
      <c r="P30" s="51"/>
      <c r="Q30" s="6"/>
      <c r="R30" s="52"/>
      <c r="S30" s="48"/>
      <c r="T30" s="48"/>
      <c r="U30" s="48"/>
    </row>
    <row r="31" spans="1:21" ht="13.5" customHeight="1" x14ac:dyDescent="0.2">
      <c r="A31" s="9"/>
    </row>
    <row r="32" spans="1:21" ht="15" x14ac:dyDescent="0.25">
      <c r="A32" s="99" t="s">
        <v>50</v>
      </c>
      <c r="B32" s="100"/>
      <c r="C32" s="100"/>
      <c r="D32" s="100"/>
      <c r="E32" s="100"/>
      <c r="G32" s="26"/>
      <c r="J32" s="28"/>
      <c r="K32" s="28"/>
    </row>
    <row r="33" spans="1:25" ht="15" x14ac:dyDescent="0.25">
      <c r="A33" s="130" t="s">
        <v>43</v>
      </c>
      <c r="B33" s="153" t="s">
        <v>46</v>
      </c>
      <c r="C33" s="154" t="s">
        <v>23</v>
      </c>
      <c r="D33" s="154" t="s">
        <v>24</v>
      </c>
      <c r="E33" s="155" t="s">
        <v>25</v>
      </c>
      <c r="G33" s="3"/>
      <c r="H33" s="3"/>
      <c r="I33" s="3"/>
      <c r="J33" s="29"/>
      <c r="K33" s="29"/>
      <c r="L33" s="4"/>
      <c r="M33" s="4"/>
    </row>
    <row r="34" spans="1:25" ht="15" x14ac:dyDescent="0.25">
      <c r="A34" s="156" t="s">
        <v>47</v>
      </c>
      <c r="B34" s="142"/>
      <c r="C34" s="166">
        <v>26781.996070104775</v>
      </c>
      <c r="D34" s="166">
        <v>27747.171527173654</v>
      </c>
      <c r="E34" s="167">
        <v>28829.884864953747</v>
      </c>
      <c r="G34" s="12"/>
      <c r="H34" s="12"/>
      <c r="I34" s="12"/>
      <c r="J34" s="28"/>
      <c r="K34" s="28"/>
    </row>
    <row r="35" spans="1:25" ht="15" x14ac:dyDescent="0.25">
      <c r="A35" s="105" t="s">
        <v>27</v>
      </c>
      <c r="B35" s="157"/>
      <c r="C35" s="158">
        <f>C34/'Rahoitus ilman jk-tarkistusta'!C61</f>
        <v>0.99854390751309696</v>
      </c>
      <c r="D35" s="158">
        <f>D34/'Rahoitus ilman jk-tarkistusta'!D61</f>
        <v>0.99521642351192452</v>
      </c>
      <c r="E35" s="159">
        <f>E34/'Rahoitus ilman jk-tarkistusta'!E61</f>
        <v>0.9953252297981765</v>
      </c>
      <c r="G35" s="12"/>
      <c r="H35" s="12"/>
      <c r="I35" s="12"/>
      <c r="J35" s="28"/>
      <c r="K35" s="28"/>
    </row>
    <row r="36" spans="1:25" x14ac:dyDescent="0.2">
      <c r="A36" s="9"/>
      <c r="C36" s="12"/>
      <c r="J36" s="3"/>
      <c r="K36" s="3"/>
      <c r="L36" s="6"/>
      <c r="M36" s="6"/>
      <c r="N36" s="6"/>
      <c r="O36" s="6"/>
      <c r="P36" s="6"/>
      <c r="Q36" s="6"/>
      <c r="R36" s="6"/>
    </row>
    <row r="37" spans="1:25" s="9" customFormat="1" ht="15" x14ac:dyDescent="0.25">
      <c r="A37" s="75" t="s">
        <v>45</v>
      </c>
      <c r="B37" s="75"/>
      <c r="C37" s="75"/>
      <c r="D37" s="75"/>
      <c r="E37" s="75"/>
      <c r="F37" s="30"/>
      <c r="G37" s="93"/>
      <c r="H37" s="93"/>
      <c r="I37" s="93"/>
      <c r="Q37" s="5"/>
      <c r="R37" s="5"/>
      <c r="S37" s="5"/>
      <c r="T37" s="5"/>
      <c r="U37" s="5"/>
      <c r="V37" s="5"/>
      <c r="W37" s="5"/>
      <c r="X37" s="5"/>
      <c r="Y37" s="5"/>
    </row>
    <row r="38" spans="1:25" s="9" customFormat="1" x14ac:dyDescent="0.2">
      <c r="A38" s="9" t="s">
        <v>0</v>
      </c>
      <c r="B38" s="96" t="s">
        <v>22</v>
      </c>
      <c r="C38" s="96" t="s">
        <v>23</v>
      </c>
      <c r="D38" s="96" t="s">
        <v>24</v>
      </c>
      <c r="E38" s="96" t="s">
        <v>25</v>
      </c>
      <c r="F38" s="17"/>
      <c r="G38" s="17"/>
      <c r="H38" s="17"/>
      <c r="Q38" s="5"/>
      <c r="R38" s="5"/>
      <c r="S38" s="5"/>
      <c r="T38" s="5"/>
      <c r="U38" s="5"/>
      <c r="V38" s="5"/>
      <c r="W38" s="5"/>
      <c r="X38" s="5"/>
      <c r="Y38" s="5"/>
    </row>
    <row r="39" spans="1:25" s="9" customFormat="1" x14ac:dyDescent="0.2">
      <c r="A39" s="9" t="s">
        <v>1</v>
      </c>
      <c r="B39" s="21">
        <f t="shared" ref="B39:E54" si="5">B103+B130+B157</f>
        <v>2914.1623978393063</v>
      </c>
      <c r="C39" s="21">
        <f t="shared" si="5"/>
        <v>3019.8056967827997</v>
      </c>
      <c r="D39" s="21">
        <f t="shared" si="5"/>
        <v>3153.8403863776548</v>
      </c>
      <c r="E39" s="21">
        <f t="shared" si="5"/>
        <v>3278.9596890700163</v>
      </c>
      <c r="F39" s="79"/>
      <c r="H39" s="79"/>
      <c r="I39" s="21"/>
      <c r="J39" s="28"/>
      <c r="K39" s="28"/>
      <c r="L39" s="28"/>
      <c r="M39" s="28"/>
      <c r="N39" s="28"/>
      <c r="O39" s="28"/>
      <c r="Q39" s="5"/>
      <c r="R39" s="5"/>
      <c r="S39" s="5"/>
      <c r="T39" s="5"/>
      <c r="U39" s="5"/>
      <c r="V39" s="5"/>
      <c r="W39" s="5"/>
      <c r="X39" s="5"/>
      <c r="Y39" s="5"/>
    </row>
    <row r="40" spans="1:25" s="9" customFormat="1" x14ac:dyDescent="0.2">
      <c r="A40" s="9" t="s">
        <v>37</v>
      </c>
      <c r="B40" s="21">
        <f t="shared" si="5"/>
        <v>1185.7342593057863</v>
      </c>
      <c r="C40" s="21">
        <f t="shared" si="5"/>
        <v>1235.9820537736966</v>
      </c>
      <c r="D40" s="21">
        <f t="shared" si="5"/>
        <v>1290.3005031399725</v>
      </c>
      <c r="E40" s="21">
        <f t="shared" si="5"/>
        <v>1345.6782407460767</v>
      </c>
      <c r="F40" s="79"/>
      <c r="H40" s="79"/>
      <c r="I40" s="21"/>
      <c r="J40" s="28"/>
      <c r="K40" s="28"/>
      <c r="L40" s="28"/>
      <c r="M40" s="28"/>
      <c r="N40" s="28"/>
      <c r="O40" s="28"/>
      <c r="Q40" s="5"/>
      <c r="R40" s="5"/>
      <c r="S40" s="5"/>
      <c r="T40" s="5"/>
      <c r="U40" s="5"/>
      <c r="V40" s="5"/>
      <c r="W40" s="5"/>
      <c r="X40" s="5"/>
      <c r="Y40" s="5"/>
    </row>
    <row r="41" spans="1:25" s="9" customFormat="1" x14ac:dyDescent="0.2">
      <c r="A41" s="9" t="s">
        <v>2</v>
      </c>
      <c r="B41" s="21">
        <f t="shared" si="5"/>
        <v>1938.3399074929134</v>
      </c>
      <c r="C41" s="21">
        <f t="shared" si="5"/>
        <v>2021.5506953972347</v>
      </c>
      <c r="D41" s="21">
        <f t="shared" si="5"/>
        <v>2109.2639020166125</v>
      </c>
      <c r="E41" s="21">
        <f t="shared" si="5"/>
        <v>2198.7610270163673</v>
      </c>
      <c r="F41" s="79"/>
      <c r="H41" s="79"/>
      <c r="I41" s="21"/>
      <c r="J41" s="28"/>
      <c r="K41" s="28"/>
      <c r="L41" s="28"/>
      <c r="M41" s="28"/>
      <c r="N41" s="28"/>
      <c r="O41" s="28"/>
      <c r="Q41" s="5"/>
      <c r="R41" s="5"/>
      <c r="S41" s="5"/>
      <c r="T41" s="5"/>
      <c r="U41" s="5"/>
      <c r="V41" s="5"/>
      <c r="W41" s="5"/>
      <c r="X41" s="5"/>
      <c r="Y41" s="5"/>
    </row>
    <row r="42" spans="1:25" s="9" customFormat="1" x14ac:dyDescent="0.2">
      <c r="A42" s="9" t="s">
        <v>3</v>
      </c>
      <c r="B42" s="21">
        <f t="shared" si="5"/>
        <v>416.24392692541562</v>
      </c>
      <c r="C42" s="21">
        <f t="shared" si="5"/>
        <v>435.85220160031997</v>
      </c>
      <c r="D42" s="21">
        <f t="shared" si="5"/>
        <v>459.43695855299154</v>
      </c>
      <c r="E42" s="21">
        <f t="shared" si="5"/>
        <v>483.00394357475085</v>
      </c>
      <c r="F42" s="79"/>
      <c r="H42" s="79"/>
      <c r="I42" s="21"/>
      <c r="J42" s="28"/>
      <c r="K42" s="28"/>
      <c r="L42" s="28"/>
      <c r="M42" s="28"/>
      <c r="N42" s="28"/>
      <c r="O42" s="28"/>
      <c r="Q42" s="5"/>
      <c r="R42" s="5"/>
      <c r="S42" s="5"/>
      <c r="T42" s="5"/>
      <c r="U42" s="5"/>
      <c r="V42" s="5"/>
      <c r="W42" s="5"/>
      <c r="X42" s="5"/>
      <c r="Y42" s="5"/>
    </row>
    <row r="43" spans="1:25" s="9" customFormat="1" x14ac:dyDescent="0.2">
      <c r="A43" s="9" t="s">
        <v>4</v>
      </c>
      <c r="B43" s="21">
        <f t="shared" si="5"/>
        <v>841.1548926747322</v>
      </c>
      <c r="C43" s="21">
        <f t="shared" si="5"/>
        <v>873.34183527363916</v>
      </c>
      <c r="D43" s="21">
        <f t="shared" si="5"/>
        <v>907.14415534159275</v>
      </c>
      <c r="E43" s="21">
        <f t="shared" si="5"/>
        <v>943.87000787074919</v>
      </c>
      <c r="F43" s="79"/>
      <c r="H43" s="79"/>
      <c r="I43" s="21"/>
      <c r="J43" s="28"/>
      <c r="K43" s="28"/>
      <c r="L43" s="28"/>
      <c r="M43" s="28"/>
      <c r="N43" s="28"/>
      <c r="O43" s="28"/>
      <c r="Q43" s="5"/>
      <c r="R43" s="5"/>
      <c r="S43" s="5"/>
      <c r="T43" s="5"/>
      <c r="U43" s="5"/>
      <c r="V43" s="5"/>
      <c r="W43" s="5"/>
      <c r="X43" s="5"/>
      <c r="Y43" s="5"/>
    </row>
    <row r="44" spans="1:25" s="9" customFormat="1" x14ac:dyDescent="0.2">
      <c r="A44" s="9" t="s">
        <v>5</v>
      </c>
      <c r="B44" s="21">
        <f t="shared" si="5"/>
        <v>2319.4333872315842</v>
      </c>
      <c r="C44" s="21">
        <f t="shared" si="5"/>
        <v>2421.9264730998134</v>
      </c>
      <c r="D44" s="21">
        <f t="shared" si="5"/>
        <v>2543.6495219906606</v>
      </c>
      <c r="E44" s="21">
        <f t="shared" si="5"/>
        <v>2666.2469121012264</v>
      </c>
      <c r="F44" s="79"/>
      <c r="H44" s="79"/>
      <c r="I44" s="21"/>
      <c r="J44" s="28"/>
      <c r="K44" s="28"/>
      <c r="L44" s="28"/>
      <c r="M44" s="28"/>
      <c r="N44" s="28"/>
      <c r="O44" s="28"/>
      <c r="Q44" s="5"/>
      <c r="R44" s="5"/>
      <c r="S44" s="5"/>
      <c r="T44" s="5"/>
      <c r="U44" s="5"/>
      <c r="V44" s="5"/>
      <c r="W44" s="5"/>
      <c r="X44" s="5"/>
      <c r="Y44" s="5"/>
    </row>
    <row r="45" spans="1:25" s="9" customFormat="1" x14ac:dyDescent="0.2">
      <c r="A45" s="9" t="s">
        <v>6</v>
      </c>
      <c r="B45" s="21">
        <f t="shared" si="5"/>
        <v>1037.834405237418</v>
      </c>
      <c r="C45" s="21">
        <f t="shared" si="5"/>
        <v>1065.6130925811945</v>
      </c>
      <c r="D45" s="21">
        <f t="shared" si="5"/>
        <v>1094.7409155702062</v>
      </c>
      <c r="E45" s="21">
        <f t="shared" si="5"/>
        <v>1127.7823902135663</v>
      </c>
      <c r="F45" s="79"/>
      <c r="H45" s="79"/>
      <c r="I45" s="21"/>
      <c r="J45" s="28"/>
      <c r="K45" s="28"/>
      <c r="L45" s="28"/>
      <c r="M45" s="28"/>
      <c r="N45" s="28"/>
      <c r="O45" s="28"/>
      <c r="Q45" s="5"/>
      <c r="R45" s="5"/>
      <c r="S45" s="5"/>
      <c r="T45" s="5"/>
      <c r="U45" s="5"/>
      <c r="V45" s="5"/>
      <c r="W45" s="5"/>
      <c r="X45" s="5"/>
      <c r="Y45" s="5"/>
    </row>
    <row r="46" spans="1:25" s="9" customFormat="1" x14ac:dyDescent="0.2">
      <c r="A46" s="9" t="s">
        <v>7</v>
      </c>
      <c r="B46" s="21">
        <f t="shared" si="5"/>
        <v>790.29186773128697</v>
      </c>
      <c r="C46" s="21">
        <f t="shared" si="5"/>
        <v>822.03886989416708</v>
      </c>
      <c r="D46" s="21">
        <f t="shared" si="5"/>
        <v>850.51925065942112</v>
      </c>
      <c r="E46" s="21">
        <f t="shared" si="5"/>
        <v>880.22769529723303</v>
      </c>
      <c r="F46" s="79"/>
      <c r="H46" s="79"/>
      <c r="I46" s="21"/>
      <c r="J46" s="28"/>
      <c r="K46" s="28"/>
      <c r="L46" s="28"/>
      <c r="M46" s="28"/>
      <c r="N46" s="28"/>
      <c r="O46" s="28"/>
      <c r="Q46" s="5"/>
      <c r="R46" s="5"/>
      <c r="S46" s="5"/>
      <c r="T46" s="5"/>
      <c r="U46" s="5"/>
      <c r="V46" s="5"/>
      <c r="W46" s="5"/>
      <c r="X46" s="5"/>
      <c r="Y46" s="5"/>
    </row>
    <row r="47" spans="1:25" s="9" customFormat="1" x14ac:dyDescent="0.2">
      <c r="A47" s="9" t="s">
        <v>8</v>
      </c>
      <c r="B47" s="21">
        <f t="shared" si="5"/>
        <v>2464.8387464832927</v>
      </c>
      <c r="C47" s="21">
        <f t="shared" si="5"/>
        <v>2560.461707686437</v>
      </c>
      <c r="D47" s="21">
        <f t="shared" si="5"/>
        <v>2660.4647166280442</v>
      </c>
      <c r="E47" s="21">
        <f t="shared" si="5"/>
        <v>2767.0548983500257</v>
      </c>
      <c r="F47" s="79"/>
      <c r="H47" s="79"/>
      <c r="I47" s="21"/>
      <c r="J47" s="28"/>
      <c r="K47" s="28"/>
      <c r="L47" s="28"/>
      <c r="M47" s="28"/>
      <c r="N47" s="28"/>
      <c r="O47" s="28"/>
      <c r="Q47" s="5"/>
      <c r="R47" s="5"/>
      <c r="S47" s="5"/>
      <c r="T47" s="5"/>
      <c r="U47" s="5"/>
      <c r="V47" s="5"/>
      <c r="W47" s="5"/>
      <c r="X47" s="5"/>
      <c r="Y47" s="5"/>
    </row>
    <row r="48" spans="1:25" s="9" customFormat="1" x14ac:dyDescent="0.2">
      <c r="A48" s="9" t="s">
        <v>9</v>
      </c>
      <c r="B48" s="21">
        <f t="shared" si="5"/>
        <v>946.82863066406867</v>
      </c>
      <c r="C48" s="21">
        <f t="shared" si="5"/>
        <v>986.01073155846518</v>
      </c>
      <c r="D48" s="21">
        <f t="shared" si="5"/>
        <v>1032.7647843080845</v>
      </c>
      <c r="E48" s="21">
        <f t="shared" si="5"/>
        <v>1078.6466988538414</v>
      </c>
      <c r="F48" s="79"/>
      <c r="H48" s="79"/>
      <c r="I48" s="21"/>
      <c r="J48" s="28"/>
      <c r="K48" s="28"/>
      <c r="L48" s="28"/>
      <c r="M48" s="28"/>
      <c r="N48" s="28"/>
      <c r="O48" s="28"/>
      <c r="Q48" s="5"/>
      <c r="R48" s="5"/>
      <c r="S48" s="5"/>
      <c r="T48" s="5"/>
      <c r="U48" s="5"/>
      <c r="V48" s="5"/>
      <c r="W48" s="5"/>
      <c r="X48" s="5"/>
      <c r="Y48" s="5"/>
    </row>
    <row r="49" spans="1:25" s="9" customFormat="1" x14ac:dyDescent="0.2">
      <c r="A49" s="9" t="s">
        <v>10</v>
      </c>
      <c r="B49" s="21">
        <f t="shared" si="5"/>
        <v>863.44868019369289</v>
      </c>
      <c r="C49" s="21">
        <f t="shared" si="5"/>
        <v>883.260115481752</v>
      </c>
      <c r="D49" s="21">
        <f t="shared" si="5"/>
        <v>905.93660597315738</v>
      </c>
      <c r="E49" s="21">
        <f t="shared" si="5"/>
        <v>929.67496212176286</v>
      </c>
      <c r="F49" s="79"/>
      <c r="H49" s="79"/>
      <c r="I49" s="21"/>
      <c r="J49" s="28"/>
      <c r="K49" s="28"/>
      <c r="L49" s="28"/>
      <c r="M49" s="28"/>
      <c r="N49" s="28"/>
      <c r="O49" s="28"/>
      <c r="Q49" s="5"/>
      <c r="R49" s="5"/>
      <c r="S49" s="5"/>
      <c r="T49" s="5"/>
      <c r="U49" s="5"/>
      <c r="V49" s="5"/>
      <c r="W49" s="5"/>
      <c r="X49" s="5"/>
      <c r="Y49" s="5"/>
    </row>
    <row r="50" spans="1:25" s="9" customFormat="1" x14ac:dyDescent="0.2">
      <c r="A50" s="9" t="s">
        <v>11</v>
      </c>
      <c r="B50" s="21">
        <f t="shared" si="5"/>
        <v>585.12614405198121</v>
      </c>
      <c r="C50" s="21">
        <f t="shared" si="5"/>
        <v>601.25170339374699</v>
      </c>
      <c r="D50" s="21">
        <f t="shared" si="5"/>
        <v>619.05354483506551</v>
      </c>
      <c r="E50" s="21">
        <f t="shared" si="5"/>
        <v>638.82361570634657</v>
      </c>
      <c r="F50" s="79"/>
      <c r="H50" s="79"/>
      <c r="I50" s="21"/>
      <c r="J50" s="28"/>
      <c r="K50" s="28"/>
      <c r="L50" s="28"/>
      <c r="M50" s="28"/>
      <c r="N50" s="28"/>
      <c r="O50" s="28"/>
      <c r="Q50" s="5"/>
      <c r="R50" s="5"/>
      <c r="S50" s="5"/>
      <c r="T50" s="5"/>
      <c r="U50" s="5"/>
      <c r="V50" s="5"/>
      <c r="W50" s="5"/>
      <c r="X50" s="5"/>
      <c r="Y50" s="5"/>
    </row>
    <row r="51" spans="1:25" s="9" customFormat="1" x14ac:dyDescent="0.2">
      <c r="A51" s="9" t="s">
        <v>12</v>
      </c>
      <c r="B51" s="21">
        <f t="shared" si="5"/>
        <v>748.46583427641849</v>
      </c>
      <c r="C51" s="21">
        <f t="shared" si="5"/>
        <v>768.4908679322134</v>
      </c>
      <c r="D51" s="21">
        <f t="shared" si="5"/>
        <v>789.3183759140577</v>
      </c>
      <c r="E51" s="21">
        <f t="shared" si="5"/>
        <v>812.08949559218593</v>
      </c>
      <c r="F51" s="79"/>
      <c r="H51" s="79"/>
      <c r="I51" s="21"/>
      <c r="J51" s="28"/>
      <c r="K51" s="28"/>
      <c r="L51" s="28"/>
      <c r="M51" s="28"/>
      <c r="N51" s="28"/>
      <c r="O51" s="28"/>
      <c r="Q51" s="5"/>
      <c r="R51" s="5"/>
      <c r="S51" s="5"/>
      <c r="T51" s="5"/>
      <c r="U51" s="5"/>
      <c r="V51" s="5"/>
      <c r="W51" s="5"/>
      <c r="X51" s="5"/>
      <c r="Y51" s="5"/>
    </row>
    <row r="52" spans="1:25" s="9" customFormat="1" x14ac:dyDescent="0.2">
      <c r="A52" s="9" t="s">
        <v>13</v>
      </c>
      <c r="B52" s="21">
        <f t="shared" si="5"/>
        <v>1271.1330468993906</v>
      </c>
      <c r="C52" s="21">
        <f t="shared" si="5"/>
        <v>1314.9005095868611</v>
      </c>
      <c r="D52" s="21">
        <f t="shared" si="5"/>
        <v>1359.7104220924298</v>
      </c>
      <c r="E52" s="21">
        <f t="shared" si="5"/>
        <v>1407.0712250106956</v>
      </c>
      <c r="F52" s="79"/>
      <c r="H52" s="79"/>
      <c r="I52" s="21"/>
      <c r="J52" s="28"/>
      <c r="K52" s="28"/>
      <c r="L52" s="28"/>
      <c r="M52" s="28"/>
      <c r="N52" s="28"/>
      <c r="O52" s="28"/>
      <c r="Q52" s="5"/>
      <c r="R52" s="5"/>
      <c r="S52" s="5"/>
      <c r="T52" s="5"/>
      <c r="U52" s="5"/>
      <c r="V52" s="5"/>
      <c r="W52" s="5"/>
      <c r="X52" s="5"/>
      <c r="Y52" s="5"/>
    </row>
    <row r="53" spans="1:25" s="9" customFormat="1" x14ac:dyDescent="0.2">
      <c r="A53" s="9" t="s">
        <v>14</v>
      </c>
      <c r="B53" s="21">
        <f t="shared" si="5"/>
        <v>829.93814346950592</v>
      </c>
      <c r="C53" s="21">
        <f t="shared" si="5"/>
        <v>864.1413381651663</v>
      </c>
      <c r="D53" s="21">
        <f t="shared" si="5"/>
        <v>903.07375237555448</v>
      </c>
      <c r="E53" s="21">
        <f t="shared" si="5"/>
        <v>942.75140056009059</v>
      </c>
      <c r="F53" s="79"/>
      <c r="H53" s="79"/>
      <c r="I53" s="21"/>
      <c r="J53" s="28"/>
      <c r="K53" s="28"/>
      <c r="L53" s="28"/>
      <c r="M53" s="28"/>
      <c r="N53" s="28"/>
      <c r="O53" s="28"/>
    </row>
    <row r="54" spans="1:25" s="9" customFormat="1" x14ac:dyDescent="0.2">
      <c r="A54" s="9" t="s">
        <v>15</v>
      </c>
      <c r="B54" s="21">
        <f t="shared" si="5"/>
        <v>1248.5476196298509</v>
      </c>
      <c r="C54" s="21">
        <f t="shared" si="5"/>
        <v>1287.7984161931163</v>
      </c>
      <c r="D54" s="21">
        <f t="shared" si="5"/>
        <v>1328.9595866062687</v>
      </c>
      <c r="E54" s="21">
        <f t="shared" si="5"/>
        <v>1375.1125014701433</v>
      </c>
      <c r="F54" s="79"/>
      <c r="H54" s="79"/>
      <c r="I54" s="21"/>
      <c r="J54" s="28"/>
      <c r="K54" s="28"/>
      <c r="L54" s="28"/>
      <c r="M54" s="28"/>
      <c r="N54" s="28"/>
      <c r="O54" s="28"/>
    </row>
    <row r="55" spans="1:25" s="9" customFormat="1" x14ac:dyDescent="0.2">
      <c r="A55" s="9" t="s">
        <v>36</v>
      </c>
      <c r="B55" s="21">
        <f t="shared" ref="B55:E61" si="6">B119+B146+B173</f>
        <v>952.80611626851839</v>
      </c>
      <c r="C55" s="21">
        <f t="shared" si="6"/>
        <v>983.55694210073705</v>
      </c>
      <c r="D55" s="21">
        <f t="shared" si="6"/>
        <v>1013.9483246590813</v>
      </c>
      <c r="E55" s="21">
        <f t="shared" si="6"/>
        <v>1048.0958688477613</v>
      </c>
      <c r="F55" s="79"/>
      <c r="H55" s="79"/>
      <c r="I55" s="21"/>
      <c r="J55" s="28"/>
      <c r="K55" s="28"/>
      <c r="L55" s="28"/>
      <c r="M55" s="28"/>
      <c r="N55" s="28"/>
      <c r="O55" s="28"/>
    </row>
    <row r="56" spans="1:25" s="9" customFormat="1" x14ac:dyDescent="0.2">
      <c r="A56" s="9" t="s">
        <v>16</v>
      </c>
      <c r="B56" s="21">
        <f t="shared" si="6"/>
        <v>823.62056938143576</v>
      </c>
      <c r="C56" s="21">
        <f t="shared" si="6"/>
        <v>849.45299571049725</v>
      </c>
      <c r="D56" s="21">
        <f t="shared" si="6"/>
        <v>877.18295983497399</v>
      </c>
      <c r="E56" s="21">
        <f t="shared" si="6"/>
        <v>908.26589453228814</v>
      </c>
      <c r="F56" s="79"/>
      <c r="H56" s="79"/>
      <c r="I56" s="21"/>
      <c r="J56" s="28"/>
      <c r="K56" s="28"/>
      <c r="L56" s="28"/>
      <c r="M56" s="28"/>
      <c r="N56" s="28"/>
      <c r="O56" s="28"/>
    </row>
    <row r="57" spans="1:25" s="9" customFormat="1" x14ac:dyDescent="0.2">
      <c r="A57" s="9" t="s">
        <v>17</v>
      </c>
      <c r="B57" s="21">
        <f t="shared" si="6"/>
        <v>327.54481271636519</v>
      </c>
      <c r="C57" s="21">
        <f t="shared" si="6"/>
        <v>341.02321998317285</v>
      </c>
      <c r="D57" s="21">
        <f t="shared" si="6"/>
        <v>357.31295408164868</v>
      </c>
      <c r="E57" s="21">
        <f t="shared" si="6"/>
        <v>373.20108392069346</v>
      </c>
      <c r="F57" s="79"/>
      <c r="H57" s="79"/>
      <c r="I57" s="21"/>
      <c r="J57" s="28"/>
      <c r="K57" s="28"/>
      <c r="L57" s="28"/>
      <c r="M57" s="28"/>
      <c r="N57" s="28"/>
      <c r="O57" s="28"/>
    </row>
    <row r="58" spans="1:25" s="9" customFormat="1" x14ac:dyDescent="0.2">
      <c r="A58" s="9" t="s">
        <v>18</v>
      </c>
      <c r="B58" s="21">
        <f t="shared" si="6"/>
        <v>1957.3357958228339</v>
      </c>
      <c r="C58" s="21">
        <f t="shared" si="6"/>
        <v>2040.5127499334076</v>
      </c>
      <c r="D58" s="21">
        <f t="shared" si="6"/>
        <v>2120.7931752628447</v>
      </c>
      <c r="E58" s="21">
        <f t="shared" si="6"/>
        <v>2198.5833762612788</v>
      </c>
      <c r="F58" s="79"/>
      <c r="H58" s="79"/>
      <c r="I58" s="21"/>
      <c r="J58" s="28"/>
      <c r="K58" s="28"/>
      <c r="L58" s="28"/>
      <c r="M58" s="28"/>
      <c r="N58" s="28"/>
      <c r="O58" s="28"/>
    </row>
    <row r="59" spans="1:25" s="9" customFormat="1" x14ac:dyDescent="0.2">
      <c r="A59" s="9" t="s">
        <v>19</v>
      </c>
      <c r="B59" s="21">
        <f t="shared" si="6"/>
        <v>396.95308327169818</v>
      </c>
      <c r="C59" s="21">
        <f t="shared" si="6"/>
        <v>408.22453949860989</v>
      </c>
      <c r="D59" s="21">
        <f t="shared" si="6"/>
        <v>420.77818439714468</v>
      </c>
      <c r="E59" s="21">
        <f t="shared" si="6"/>
        <v>432.51722865701134</v>
      </c>
      <c r="F59" s="79"/>
      <c r="H59" s="79"/>
      <c r="I59" s="21"/>
      <c r="J59" s="28"/>
      <c r="K59" s="28"/>
      <c r="L59" s="28"/>
      <c r="M59" s="28"/>
      <c r="N59" s="28"/>
      <c r="O59" s="28"/>
    </row>
    <row r="60" spans="1:25" s="9" customFormat="1" x14ac:dyDescent="0.2">
      <c r="A60" s="9" t="s">
        <v>20</v>
      </c>
      <c r="B60" s="21">
        <f t="shared" si="6"/>
        <v>995.63621951273501</v>
      </c>
      <c r="C60" s="21">
        <f t="shared" si="6"/>
        <v>1035.8532438728494</v>
      </c>
      <c r="D60" s="21">
        <f t="shared" si="6"/>
        <v>1082.3472432458925</v>
      </c>
      <c r="E60" s="21">
        <f t="shared" si="6"/>
        <v>1128.8727881715429</v>
      </c>
      <c r="F60" s="79"/>
      <c r="H60" s="79"/>
      <c r="I60" s="21"/>
      <c r="J60" s="28"/>
      <c r="K60" s="28"/>
      <c r="L60" s="28"/>
      <c r="M60" s="28"/>
      <c r="N60" s="28"/>
      <c r="O60" s="28"/>
    </row>
    <row r="61" spans="1:25" s="9" customFormat="1" ht="15" x14ac:dyDescent="0.25">
      <c r="A61" s="4" t="s">
        <v>21</v>
      </c>
      <c r="B61" s="20">
        <f t="shared" si="6"/>
        <v>25855.418487080231</v>
      </c>
      <c r="C61" s="20">
        <f t="shared" si="6"/>
        <v>26821.049999499897</v>
      </c>
      <c r="D61" s="20">
        <f t="shared" si="6"/>
        <v>27880.540223863369</v>
      </c>
      <c r="E61" s="20">
        <f t="shared" si="6"/>
        <v>28965.290943945653</v>
      </c>
      <c r="F61" s="64"/>
      <c r="I61" s="20"/>
      <c r="J61" s="28"/>
      <c r="K61" s="28"/>
      <c r="L61" s="28"/>
      <c r="M61" s="28"/>
      <c r="N61" s="28"/>
      <c r="O61" s="28"/>
    </row>
    <row r="62" spans="1:25" ht="32.450000000000003" customHeight="1" x14ac:dyDescent="0.2">
      <c r="A62" s="9"/>
    </row>
    <row r="63" spans="1:25" s="9" customFormat="1" ht="15.75" customHeight="1" x14ac:dyDescent="0.25">
      <c r="A63" s="4" t="s">
        <v>62</v>
      </c>
      <c r="D63" s="26"/>
      <c r="H63" s="33"/>
    </row>
    <row r="64" spans="1:25" s="9" customFormat="1" ht="15" x14ac:dyDescent="0.25">
      <c r="A64" s="15" t="s">
        <v>0</v>
      </c>
      <c r="B64" s="94" t="s">
        <v>22</v>
      </c>
      <c r="C64" s="94" t="s">
        <v>23</v>
      </c>
      <c r="D64" s="94" t="s">
        <v>24</v>
      </c>
      <c r="E64" s="94" t="s">
        <v>25</v>
      </c>
      <c r="F64" s="94" t="s">
        <v>26</v>
      </c>
      <c r="G64" s="94" t="s">
        <v>54</v>
      </c>
      <c r="H64" s="34"/>
      <c r="I64" s="23"/>
    </row>
    <row r="65" spans="1:32" s="9" customFormat="1" x14ac:dyDescent="0.2">
      <c r="A65" s="14" t="s">
        <v>1</v>
      </c>
      <c r="B65" s="13">
        <v>1.7561304481093831E-2</v>
      </c>
      <c r="C65" s="31">
        <v>1.64639195701759E-2</v>
      </c>
      <c r="D65" s="31">
        <v>1.580779731337123E-2</v>
      </c>
      <c r="E65" s="31">
        <v>1.5366531558011154E-2</v>
      </c>
      <c r="F65" s="31">
        <v>1.5213236141605746E-2</v>
      </c>
      <c r="G65" s="31">
        <v>1.4594914915986301E-2</v>
      </c>
      <c r="H65" s="24"/>
      <c r="I65" s="113"/>
      <c r="J65" s="113"/>
      <c r="K65" s="113"/>
      <c r="L65" s="113"/>
      <c r="M65" s="113"/>
      <c r="N65" s="113"/>
      <c r="O65" s="5"/>
      <c r="P65" s="5"/>
      <c r="Q65" s="5"/>
      <c r="S65" s="5"/>
      <c r="T65" s="5"/>
      <c r="U65" s="5"/>
      <c r="V65" s="5"/>
      <c r="W65" s="5"/>
      <c r="X65" s="5"/>
      <c r="Y65" s="5"/>
      <c r="Z65" s="77"/>
      <c r="AA65" s="77"/>
      <c r="AB65" s="77"/>
      <c r="AC65" s="77"/>
      <c r="AD65" s="77"/>
      <c r="AE65" s="77"/>
      <c r="AF65" s="77"/>
    </row>
    <row r="66" spans="1:32" s="9" customFormat="1" x14ac:dyDescent="0.2">
      <c r="A66" s="14" t="s">
        <v>37</v>
      </c>
      <c r="B66" s="13">
        <v>2.2212686995183972E-2</v>
      </c>
      <c r="C66" s="13">
        <v>1.7876878159640786E-2</v>
      </c>
      <c r="D66" s="13">
        <v>1.9191555594208376E-2</v>
      </c>
      <c r="E66" s="13">
        <v>1.7779185068746983E-2</v>
      </c>
      <c r="F66" s="13">
        <v>1.7590615481593241E-2</v>
      </c>
      <c r="G66" s="13">
        <v>1.7161423360717354E-2</v>
      </c>
      <c r="H66" s="24"/>
      <c r="I66" s="113"/>
      <c r="J66" s="113"/>
      <c r="K66" s="113"/>
      <c r="L66" s="113"/>
      <c r="M66" s="113"/>
      <c r="N66" s="113"/>
      <c r="O66" s="5"/>
      <c r="P66" s="5"/>
      <c r="Q66" s="5"/>
      <c r="R66" s="5"/>
      <c r="S66" s="5"/>
      <c r="T66" s="5"/>
      <c r="U66" s="5"/>
      <c r="V66" s="5"/>
      <c r="W66" s="5"/>
      <c r="X66" s="5"/>
      <c r="Y66" s="5"/>
      <c r="Z66" s="77"/>
      <c r="AA66" s="77"/>
      <c r="AB66" s="77"/>
      <c r="AC66" s="77"/>
      <c r="AD66" s="77"/>
      <c r="AE66" s="77"/>
      <c r="AF66" s="77"/>
    </row>
    <row r="67" spans="1:32" s="9" customFormat="1" x14ac:dyDescent="0.2">
      <c r="A67" s="14" t="s">
        <v>2</v>
      </c>
      <c r="B67" s="13">
        <v>2.0098760435175445E-2</v>
      </c>
      <c r="C67" s="13">
        <v>1.8602350645838373E-2</v>
      </c>
      <c r="D67" s="13">
        <v>1.853506485302292E-2</v>
      </c>
      <c r="E67" s="13">
        <v>1.7207866452557452E-2</v>
      </c>
      <c r="F67" s="13">
        <v>1.6737092633690054E-2</v>
      </c>
      <c r="G67" s="13">
        <v>1.7429532817290205E-2</v>
      </c>
      <c r="H67" s="24"/>
      <c r="I67" s="113"/>
      <c r="J67" s="113"/>
      <c r="K67" s="113"/>
      <c r="L67" s="113"/>
      <c r="M67" s="113"/>
      <c r="N67" s="113"/>
      <c r="O67" s="5"/>
      <c r="P67" s="5"/>
      <c r="Q67" s="5"/>
      <c r="R67" s="5"/>
      <c r="S67" s="5"/>
      <c r="T67" s="5"/>
      <c r="U67" s="5"/>
      <c r="V67" s="5"/>
      <c r="W67" s="5"/>
      <c r="X67" s="5"/>
      <c r="Y67" s="5"/>
      <c r="Z67" s="27"/>
      <c r="AA67" s="27"/>
      <c r="AB67" s="27"/>
      <c r="AC67" s="27"/>
      <c r="AD67" s="27"/>
      <c r="AE67" s="27"/>
      <c r="AF67" s="27"/>
    </row>
    <row r="68" spans="1:32" s="9" customFormat="1" x14ac:dyDescent="0.2">
      <c r="A68" s="14" t="s">
        <v>3</v>
      </c>
      <c r="B68" s="13">
        <v>1.4405902096671142E-2</v>
      </c>
      <c r="C68" s="13">
        <v>1.2818728550419101E-2</v>
      </c>
      <c r="D68" s="13">
        <v>1.3262068663379312E-2</v>
      </c>
      <c r="E68" s="13">
        <v>1.3852930639209893E-2</v>
      </c>
      <c r="F68" s="13">
        <v>1.3096277811661894E-2</v>
      </c>
      <c r="G68" s="13">
        <v>1.5247097739380822E-2</v>
      </c>
      <c r="H68" s="24"/>
      <c r="I68" s="113"/>
      <c r="J68" s="113"/>
      <c r="K68" s="113"/>
      <c r="L68" s="113"/>
      <c r="M68" s="113"/>
      <c r="N68" s="113"/>
      <c r="O68" s="5"/>
      <c r="P68" s="5"/>
      <c r="Q68" s="5"/>
      <c r="R68" s="5"/>
      <c r="S68" s="5"/>
      <c r="T68" s="5"/>
      <c r="U68" s="5"/>
      <c r="V68" s="5"/>
      <c r="W68" s="5"/>
      <c r="X68" s="5"/>
      <c r="Y68" s="5"/>
      <c r="Z68" s="77"/>
      <c r="AA68" s="77"/>
      <c r="AB68" s="77"/>
      <c r="AC68" s="77"/>
      <c r="AD68" s="77"/>
      <c r="AE68" s="77"/>
      <c r="AF68" s="77"/>
    </row>
    <row r="69" spans="1:32" s="9" customFormat="1" x14ac:dyDescent="0.2">
      <c r="A69" s="14" t="s">
        <v>4</v>
      </c>
      <c r="B69" s="13">
        <v>1.8215521798312873E-2</v>
      </c>
      <c r="C69" s="13">
        <v>1.6532089989262477E-2</v>
      </c>
      <c r="D69" s="13">
        <v>1.6189974864155188E-2</v>
      </c>
      <c r="E69" s="13">
        <v>1.5287819304167227E-2</v>
      </c>
      <c r="F69" s="13">
        <v>1.7025677822597673E-2</v>
      </c>
      <c r="G69" s="13">
        <v>1.4843138580497017E-2</v>
      </c>
      <c r="H69" s="24"/>
      <c r="I69" s="113"/>
      <c r="J69" s="113"/>
      <c r="K69" s="113"/>
      <c r="L69" s="113"/>
      <c r="M69" s="113"/>
      <c r="N69" s="113"/>
      <c r="O69" s="5"/>
      <c r="P69" s="5"/>
      <c r="Q69" s="5"/>
      <c r="R69" s="5"/>
      <c r="S69" s="5"/>
      <c r="T69" s="5"/>
      <c r="U69" s="5"/>
      <c r="V69" s="5"/>
      <c r="W69" s="5"/>
      <c r="X69" s="5"/>
      <c r="Y69" s="5"/>
      <c r="Z69" s="77"/>
      <c r="AA69" s="77"/>
      <c r="AB69" s="77"/>
      <c r="AC69" s="77"/>
      <c r="AD69" s="77"/>
      <c r="AE69" s="77"/>
      <c r="AF69" s="77"/>
    </row>
    <row r="70" spans="1:32" s="9" customFormat="1" x14ac:dyDescent="0.2">
      <c r="A70" s="14" t="s">
        <v>5</v>
      </c>
      <c r="B70" s="13">
        <v>1.3107245629732533E-2</v>
      </c>
      <c r="C70" s="13">
        <v>1.0882457020286118E-2</v>
      </c>
      <c r="D70" s="13">
        <v>1.102805477018487E-2</v>
      </c>
      <c r="E70" s="13">
        <v>1.1968212796021893E-2</v>
      </c>
      <c r="F70" s="13">
        <v>1.1566252952513567E-2</v>
      </c>
      <c r="G70" s="13">
        <v>1.1295037498645799E-2</v>
      </c>
      <c r="H70" s="24"/>
      <c r="I70" s="113"/>
      <c r="J70" s="113"/>
      <c r="K70" s="113"/>
      <c r="L70" s="113"/>
      <c r="M70" s="113"/>
      <c r="N70" s="113"/>
      <c r="O70" s="5"/>
      <c r="P70" s="5"/>
      <c r="Q70" s="5"/>
      <c r="R70" s="5"/>
      <c r="S70" s="5"/>
      <c r="T70" s="5"/>
      <c r="U70" s="5"/>
      <c r="V70" s="5"/>
      <c r="W70" s="5"/>
      <c r="X70" s="5"/>
      <c r="Y70" s="5"/>
      <c r="Z70" s="77"/>
      <c r="AA70" s="77"/>
      <c r="AB70" s="77"/>
      <c r="AC70" s="77"/>
      <c r="AD70" s="77"/>
      <c r="AE70" s="77"/>
      <c r="AF70" s="77"/>
    </row>
    <row r="71" spans="1:32" s="9" customFormat="1" x14ac:dyDescent="0.2">
      <c r="A71" s="14" t="s">
        <v>6</v>
      </c>
      <c r="B71" s="13">
        <v>3.2371683872793877E-3</v>
      </c>
      <c r="C71" s="13">
        <v>1.7866566805952999E-3</v>
      </c>
      <c r="D71" s="13">
        <v>1.7186260798043307E-3</v>
      </c>
      <c r="E71" s="13">
        <v>2.5460198974915915E-3</v>
      </c>
      <c r="F71" s="13">
        <v>2.6425271002019635E-3</v>
      </c>
      <c r="G71" s="13">
        <v>2.6252998253106785E-3</v>
      </c>
      <c r="H71" s="24"/>
      <c r="I71" s="113"/>
      <c r="J71" s="113"/>
      <c r="K71" s="113"/>
      <c r="L71" s="113"/>
      <c r="M71" s="113"/>
      <c r="N71" s="113"/>
      <c r="O71" s="5"/>
      <c r="P71" s="5"/>
      <c r="Q71" s="5"/>
      <c r="R71" s="5"/>
      <c r="S71" s="5"/>
      <c r="T71" s="5"/>
      <c r="U71" s="5"/>
      <c r="V71" s="5"/>
      <c r="W71" s="5"/>
      <c r="X71" s="5"/>
      <c r="Y71" s="5"/>
      <c r="Z71" s="77"/>
      <c r="AA71" s="77"/>
      <c r="AB71" s="77"/>
      <c r="AC71" s="77"/>
      <c r="AD71" s="77"/>
      <c r="AE71" s="77"/>
      <c r="AF71" s="77"/>
    </row>
    <row r="72" spans="1:32" s="9" customFormat="1" x14ac:dyDescent="0.2">
      <c r="A72" s="14" t="s">
        <v>7</v>
      </c>
      <c r="B72" s="13">
        <v>8.4264697762845842E-3</v>
      </c>
      <c r="C72" s="13">
        <v>6.7999350249665635E-3</v>
      </c>
      <c r="D72" s="13">
        <v>7.3216665333306619E-3</v>
      </c>
      <c r="E72" s="13">
        <v>7.8601169365648538E-3</v>
      </c>
      <c r="F72" s="13">
        <v>8.8940536023889294E-3</v>
      </c>
      <c r="G72" s="13">
        <v>7.3931712623362955E-3</v>
      </c>
      <c r="H72" s="24"/>
      <c r="I72" s="113"/>
      <c r="J72" s="113"/>
      <c r="K72" s="113"/>
      <c r="L72" s="113"/>
      <c r="M72" s="113"/>
      <c r="N72" s="113"/>
      <c r="O72" s="5"/>
      <c r="P72" s="5"/>
      <c r="Q72" s="5"/>
      <c r="R72" s="5"/>
      <c r="S72" s="5"/>
      <c r="T72" s="5"/>
      <c r="U72" s="5"/>
      <c r="V72" s="5"/>
      <c r="W72" s="5"/>
      <c r="X72" s="5"/>
      <c r="Y72" s="5"/>
      <c r="Z72" s="77"/>
      <c r="AA72" s="77"/>
      <c r="AB72" s="77"/>
      <c r="AC72" s="77"/>
      <c r="AD72" s="77"/>
      <c r="AE72" s="77"/>
      <c r="AF72" s="77"/>
    </row>
    <row r="73" spans="1:32" s="9" customFormat="1" x14ac:dyDescent="0.2">
      <c r="A73" s="14" t="s">
        <v>8</v>
      </c>
      <c r="B73" s="13">
        <v>1.5247045129874737E-2</v>
      </c>
      <c r="C73" s="13">
        <v>1.3410123468462709E-2</v>
      </c>
      <c r="D73" s="13">
        <v>1.3102876494136106E-2</v>
      </c>
      <c r="E73" s="13">
        <v>1.422527537004159E-2</v>
      </c>
      <c r="F73" s="13">
        <v>1.2311040969911424E-2</v>
      </c>
      <c r="G73" s="13">
        <v>1.2721682325273598E-2</v>
      </c>
      <c r="H73" s="24"/>
      <c r="I73" s="113"/>
      <c r="J73" s="113"/>
      <c r="K73" s="113"/>
      <c r="L73" s="113"/>
      <c r="M73" s="113"/>
      <c r="N73" s="113"/>
      <c r="O73" s="5"/>
      <c r="P73" s="5"/>
      <c r="Q73" s="5"/>
      <c r="R73" s="5"/>
      <c r="S73" s="5"/>
      <c r="T73" s="5"/>
      <c r="U73" s="5"/>
      <c r="V73" s="5"/>
      <c r="W73" s="5"/>
      <c r="X73" s="5"/>
      <c r="Y73" s="5"/>
      <c r="Z73" s="77"/>
      <c r="AA73" s="77"/>
      <c r="AB73" s="77"/>
      <c r="AC73" s="77"/>
      <c r="AD73" s="77"/>
      <c r="AE73" s="77"/>
      <c r="AF73" s="77"/>
    </row>
    <row r="74" spans="1:32" s="9" customFormat="1" x14ac:dyDescent="0.2">
      <c r="A74" s="14" t="s">
        <v>9</v>
      </c>
      <c r="B74" s="13">
        <v>7.6536241764575408E-3</v>
      </c>
      <c r="C74" s="13">
        <v>6.8749898525959363E-3</v>
      </c>
      <c r="D74" s="13">
        <v>6.6044515524996683E-3</v>
      </c>
      <c r="E74" s="13">
        <v>6.503920014215625E-3</v>
      </c>
      <c r="F74" s="13">
        <v>7.8077313378772661E-3</v>
      </c>
      <c r="G74" s="13">
        <v>7.0313508425365878E-3</v>
      </c>
      <c r="H74" s="24"/>
      <c r="I74" s="113"/>
      <c r="J74" s="113"/>
      <c r="K74" s="113"/>
      <c r="L74" s="113"/>
      <c r="M74" s="113"/>
      <c r="N74" s="113"/>
      <c r="O74" s="5"/>
      <c r="P74" s="5"/>
      <c r="Q74" s="5"/>
      <c r="R74" s="5"/>
      <c r="S74" s="5"/>
      <c r="T74" s="5"/>
      <c r="U74" s="5"/>
      <c r="V74" s="5"/>
      <c r="W74" s="5"/>
      <c r="X74" s="5"/>
      <c r="Y74" s="5"/>
      <c r="Z74" s="77"/>
      <c r="AA74" s="77"/>
      <c r="AB74" s="77"/>
      <c r="AC74" s="77"/>
      <c r="AD74" s="77"/>
      <c r="AE74" s="77"/>
      <c r="AF74" s="77"/>
    </row>
    <row r="75" spans="1:32" s="9" customFormat="1" x14ac:dyDescent="0.2">
      <c r="A75" s="14" t="s">
        <v>10</v>
      </c>
      <c r="B75" s="13">
        <v>1.627244673663153E-4</v>
      </c>
      <c r="C75" s="13">
        <v>-2.5071749501005547E-3</v>
      </c>
      <c r="D75" s="13">
        <v>2.615807963188832E-4</v>
      </c>
      <c r="E75" s="13">
        <v>-1.668110089363406E-3</v>
      </c>
      <c r="F75" s="13">
        <v>4.6840728931818454E-4</v>
      </c>
      <c r="G75" s="13">
        <v>-2.9044347738083065E-4</v>
      </c>
      <c r="H75" s="24"/>
      <c r="I75" s="113"/>
      <c r="J75" s="113"/>
      <c r="K75" s="113"/>
      <c r="L75" s="113"/>
      <c r="M75" s="113"/>
      <c r="N75" s="113"/>
      <c r="O75" s="5"/>
      <c r="P75" s="5"/>
      <c r="Q75" s="5"/>
      <c r="R75" s="5"/>
      <c r="S75" s="5"/>
      <c r="T75" s="5"/>
      <c r="U75" s="5"/>
      <c r="V75" s="5"/>
      <c r="W75" s="5"/>
      <c r="X75" s="5"/>
      <c r="Y75" s="5"/>
      <c r="Z75" s="77"/>
      <c r="AA75" s="77"/>
      <c r="AB75" s="77"/>
      <c r="AC75" s="77"/>
      <c r="AD75" s="77"/>
      <c r="AE75" s="77"/>
      <c r="AF75" s="77"/>
    </row>
    <row r="76" spans="1:32" s="9" customFormat="1" x14ac:dyDescent="0.2">
      <c r="A76" s="14" t="s">
        <v>11</v>
      </c>
      <c r="B76" s="13">
        <v>5.7787943766838268E-3</v>
      </c>
      <c r="C76" s="13">
        <v>2.2825649073048293E-3</v>
      </c>
      <c r="D76" s="13">
        <v>3.1945382284228607E-3</v>
      </c>
      <c r="E76" s="13">
        <v>4.1466389578812546E-3</v>
      </c>
      <c r="F76" s="13">
        <v>3.4442981472315726E-3</v>
      </c>
      <c r="G76" s="13">
        <v>3.9085184669840345E-3</v>
      </c>
      <c r="H76" s="24"/>
      <c r="I76" s="113"/>
      <c r="J76" s="113"/>
      <c r="K76" s="113"/>
      <c r="L76" s="113"/>
      <c r="M76" s="113"/>
      <c r="N76" s="113"/>
      <c r="O76" s="5"/>
      <c r="P76" s="5"/>
      <c r="Q76" s="5"/>
      <c r="R76" s="5"/>
      <c r="S76" s="5"/>
      <c r="T76" s="5"/>
      <c r="U76" s="5"/>
      <c r="V76" s="5"/>
      <c r="W76" s="5"/>
      <c r="X76" s="5"/>
      <c r="Y76" s="5"/>
      <c r="Z76" s="27"/>
      <c r="AA76" s="27"/>
      <c r="AB76" s="27"/>
      <c r="AC76" s="27"/>
      <c r="AD76" s="27"/>
      <c r="AE76" s="27"/>
      <c r="AF76" s="27"/>
    </row>
    <row r="77" spans="1:32" s="9" customFormat="1" x14ac:dyDescent="0.2">
      <c r="A77" s="14" t="s">
        <v>12</v>
      </c>
      <c r="B77" s="13">
        <v>4.3714299988821814E-3</v>
      </c>
      <c r="C77" s="13">
        <v>2.2967417869907969E-3</v>
      </c>
      <c r="D77" s="13">
        <v>1.951589247998653E-3</v>
      </c>
      <c r="E77" s="13">
        <v>1.7451933247329965E-3</v>
      </c>
      <c r="F77" s="13">
        <v>2.4044219165499925E-3</v>
      </c>
      <c r="G77" s="13">
        <v>1.5704439286592375E-3</v>
      </c>
      <c r="H77" s="24"/>
      <c r="I77" s="113"/>
      <c r="J77" s="113"/>
      <c r="K77" s="113"/>
      <c r="L77" s="113"/>
      <c r="M77" s="113"/>
      <c r="N77" s="113"/>
      <c r="O77" s="5"/>
      <c r="P77" s="5"/>
      <c r="Q77" s="5"/>
      <c r="R77" s="5"/>
      <c r="S77" s="5"/>
      <c r="T77" s="5"/>
      <c r="U77" s="5"/>
      <c r="V77" s="5"/>
      <c r="W77" s="5"/>
      <c r="X77" s="5"/>
      <c r="Y77" s="5"/>
      <c r="Z77" s="77"/>
      <c r="AA77" s="77"/>
      <c r="AB77" s="77"/>
      <c r="AC77" s="77"/>
      <c r="AD77" s="77"/>
      <c r="AE77" s="77"/>
      <c r="AF77" s="77"/>
    </row>
    <row r="78" spans="1:32" s="9" customFormat="1" x14ac:dyDescent="0.2">
      <c r="A78" s="14" t="s">
        <v>13</v>
      </c>
      <c r="B78" s="13">
        <v>9.0245580384868962E-3</v>
      </c>
      <c r="C78" s="13">
        <v>7.7312624132754859E-3</v>
      </c>
      <c r="D78" s="13">
        <v>6.9083036575061652E-3</v>
      </c>
      <c r="E78" s="13">
        <v>7.7163646081361836E-3</v>
      </c>
      <c r="F78" s="13">
        <v>7.9456207085550901E-3</v>
      </c>
      <c r="G78" s="13">
        <v>7.6902399405154309E-3</v>
      </c>
      <c r="H78" s="24"/>
      <c r="I78" s="113"/>
      <c r="J78" s="113"/>
      <c r="K78" s="113"/>
      <c r="L78" s="113"/>
      <c r="M78" s="113"/>
      <c r="N78" s="113"/>
      <c r="O78" s="5"/>
      <c r="P78" s="5"/>
      <c r="Q78" s="5"/>
      <c r="R78" s="5"/>
      <c r="S78" s="5"/>
      <c r="T78" s="5"/>
      <c r="U78" s="5"/>
      <c r="V78" s="5"/>
      <c r="W78" s="5"/>
      <c r="X78" s="5"/>
      <c r="Y78" s="5"/>
      <c r="Z78" s="77"/>
      <c r="AA78" s="77"/>
      <c r="AB78" s="77"/>
      <c r="AC78" s="77"/>
      <c r="AD78" s="77"/>
      <c r="AE78" s="77"/>
      <c r="AF78" s="77"/>
    </row>
    <row r="79" spans="1:32" s="9" customFormat="1" x14ac:dyDescent="0.2">
      <c r="A79" s="14" t="s">
        <v>14</v>
      </c>
      <c r="B79" s="13">
        <v>8.2920733953302239E-3</v>
      </c>
      <c r="C79" s="13">
        <v>6.2158365938715932E-3</v>
      </c>
      <c r="D79" s="13">
        <v>4.0405471650504232E-3</v>
      </c>
      <c r="E79" s="13">
        <v>5.8255410087899584E-3</v>
      </c>
      <c r="F79" s="13">
        <v>3.5822268128378187E-3</v>
      </c>
      <c r="G79" s="13">
        <v>6.2228796823320387E-3</v>
      </c>
      <c r="H79" s="24"/>
      <c r="I79" s="113"/>
      <c r="J79" s="113"/>
      <c r="K79" s="113"/>
      <c r="L79" s="113"/>
      <c r="M79" s="113"/>
      <c r="N79" s="113"/>
      <c r="O79" s="5"/>
      <c r="P79" s="5"/>
      <c r="Q79" s="5"/>
      <c r="R79" s="5"/>
      <c r="S79" s="5"/>
      <c r="T79" s="5"/>
      <c r="U79" s="5"/>
      <c r="V79" s="5"/>
      <c r="W79" s="5"/>
      <c r="X79" s="5"/>
      <c r="Y79" s="5"/>
      <c r="Z79" s="77"/>
      <c r="AA79" s="77"/>
      <c r="AB79" s="77"/>
      <c r="AC79" s="77"/>
      <c r="AD79" s="77"/>
      <c r="AE79" s="77"/>
      <c r="AF79" s="77"/>
    </row>
    <row r="80" spans="1:32" s="9" customFormat="1" x14ac:dyDescent="0.2">
      <c r="A80" s="14" t="s">
        <v>15</v>
      </c>
      <c r="B80" s="13">
        <v>8.5209887002031248E-3</v>
      </c>
      <c r="C80" s="13">
        <v>7.6112643449077755E-3</v>
      </c>
      <c r="D80" s="13">
        <v>7.4504667240891109E-3</v>
      </c>
      <c r="E80" s="13">
        <v>8.0341127873957419E-3</v>
      </c>
      <c r="F80" s="13">
        <v>6.5744511344132395E-3</v>
      </c>
      <c r="G80" s="13">
        <v>7.5286868971442544E-3</v>
      </c>
      <c r="H80" s="24"/>
      <c r="I80" s="113"/>
      <c r="J80" s="113"/>
      <c r="K80" s="113"/>
      <c r="L80" s="113"/>
      <c r="M80" s="113"/>
      <c r="N80" s="113"/>
      <c r="O80" s="5"/>
      <c r="P80" s="5"/>
      <c r="Q80" s="5"/>
      <c r="R80" s="5"/>
      <c r="S80" s="5"/>
      <c r="T80" s="5"/>
      <c r="U80" s="5"/>
      <c r="V80" s="5"/>
      <c r="W80" s="5"/>
      <c r="X80" s="5"/>
      <c r="Y80" s="5"/>
      <c r="Z80" s="27"/>
      <c r="AA80" s="27"/>
      <c r="AB80" s="27"/>
      <c r="AC80" s="27"/>
      <c r="AD80" s="27"/>
      <c r="AE80" s="27"/>
      <c r="AF80" s="27"/>
    </row>
    <row r="81" spans="1:32" s="9" customFormat="1" x14ac:dyDescent="0.2">
      <c r="A81" s="14" t="s">
        <v>36</v>
      </c>
      <c r="B81" s="13">
        <v>5.4310596622610952E-3</v>
      </c>
      <c r="C81" s="13">
        <v>5.3123052591896869E-3</v>
      </c>
      <c r="D81" s="13">
        <v>2.9757535514172151E-3</v>
      </c>
      <c r="E81" s="13">
        <v>6.306359018988017E-3</v>
      </c>
      <c r="F81" s="13">
        <v>3.6765671199687766E-3</v>
      </c>
      <c r="G81" s="13">
        <v>4.7110245608668055E-3</v>
      </c>
      <c r="H81" s="24"/>
      <c r="I81" s="113"/>
      <c r="J81" s="113"/>
      <c r="K81" s="113"/>
      <c r="L81" s="113"/>
      <c r="M81" s="113"/>
      <c r="N81" s="113"/>
      <c r="O81" s="5"/>
      <c r="P81" s="5"/>
      <c r="Q81" s="5"/>
      <c r="R81" s="5"/>
      <c r="S81" s="5"/>
      <c r="T81" s="5"/>
      <c r="U81" s="5"/>
      <c r="V81" s="5"/>
      <c r="W81" s="5"/>
      <c r="X81" s="5"/>
      <c r="Y81" s="5"/>
      <c r="Z81" s="77"/>
      <c r="AA81" s="77"/>
      <c r="AB81" s="77"/>
      <c r="AC81" s="77"/>
      <c r="AD81" s="77"/>
      <c r="AE81" s="77"/>
      <c r="AF81" s="77"/>
    </row>
    <row r="82" spans="1:32" s="9" customFormat="1" x14ac:dyDescent="0.2">
      <c r="A82" s="14" t="s">
        <v>16</v>
      </c>
      <c r="B82" s="13">
        <v>1.0132912266305638E-2</v>
      </c>
      <c r="C82" s="13">
        <v>7.6368657030441156E-3</v>
      </c>
      <c r="D82" s="13">
        <v>8.4315224198476812E-3</v>
      </c>
      <c r="E82" s="13">
        <v>9.1016456767021303E-3</v>
      </c>
      <c r="F82" s="13">
        <v>8.08253878795262E-3</v>
      </c>
      <c r="G82" s="13">
        <v>8.9084044930998196E-3</v>
      </c>
      <c r="H82" s="24"/>
      <c r="I82" s="113"/>
      <c r="J82" s="113"/>
      <c r="K82" s="113"/>
      <c r="L82" s="113"/>
      <c r="M82" s="113"/>
      <c r="N82" s="113"/>
      <c r="O82" s="5"/>
      <c r="P82" s="5"/>
      <c r="Q82" s="5"/>
      <c r="R82" s="5"/>
      <c r="S82" s="5"/>
      <c r="T82" s="5"/>
      <c r="U82" s="5"/>
      <c r="V82" s="5"/>
      <c r="W82" s="5"/>
      <c r="X82" s="5"/>
      <c r="Y82" s="5"/>
      <c r="Z82" s="77"/>
      <c r="AA82" s="77"/>
      <c r="AB82" s="77"/>
      <c r="AC82" s="77"/>
      <c r="AD82" s="77"/>
      <c r="AE82" s="77"/>
      <c r="AF82" s="77"/>
    </row>
    <row r="83" spans="1:32" s="9" customFormat="1" x14ac:dyDescent="0.2">
      <c r="A83" s="14" t="s">
        <v>17</v>
      </c>
      <c r="B83" s="13">
        <v>8.3351259347028694E-3</v>
      </c>
      <c r="C83" s="13">
        <v>6.6924068708773543E-3</v>
      </c>
      <c r="D83" s="13">
        <v>7.4338013516430657E-3</v>
      </c>
      <c r="E83" s="13">
        <v>6.8224519335235989E-3</v>
      </c>
      <c r="F83" s="13">
        <v>6.8412249079985443E-3</v>
      </c>
      <c r="G83" s="13">
        <v>6.712568507384109E-3</v>
      </c>
      <c r="H83" s="24"/>
      <c r="I83" s="113"/>
      <c r="J83" s="113"/>
      <c r="K83" s="113"/>
      <c r="L83" s="113"/>
      <c r="M83" s="113"/>
      <c r="N83" s="113"/>
      <c r="O83" s="5"/>
      <c r="P83" s="5"/>
      <c r="Q83" s="5"/>
      <c r="R83" s="5"/>
      <c r="S83" s="5"/>
      <c r="T83" s="5"/>
      <c r="U83" s="5"/>
      <c r="V83" s="5"/>
      <c r="W83" s="5"/>
      <c r="X83" s="5"/>
      <c r="Y83" s="5"/>
      <c r="Z83" s="77"/>
      <c r="AA83" s="77"/>
      <c r="AB83" s="77"/>
      <c r="AC83" s="77"/>
      <c r="AD83" s="77"/>
      <c r="AE83" s="77"/>
      <c r="AF83" s="77"/>
    </row>
    <row r="84" spans="1:32" s="9" customFormat="1" x14ac:dyDescent="0.2">
      <c r="A84" s="14" t="s">
        <v>18</v>
      </c>
      <c r="B84" s="13">
        <v>1.1389495932505378E-2</v>
      </c>
      <c r="C84" s="13">
        <v>9.7195064505093409E-3</v>
      </c>
      <c r="D84" s="13">
        <v>9.7518764219395315E-3</v>
      </c>
      <c r="E84" s="13">
        <v>1.0034467208819509E-2</v>
      </c>
      <c r="F84" s="13">
        <v>1.1202265605372297E-2</v>
      </c>
      <c r="G84" s="13">
        <v>8.6233559560389139E-3</v>
      </c>
      <c r="H84" s="24"/>
      <c r="I84" s="113"/>
      <c r="J84" s="113"/>
      <c r="K84" s="113"/>
      <c r="L84" s="113"/>
      <c r="M84" s="113"/>
      <c r="N84" s="113"/>
      <c r="O84" s="5"/>
      <c r="P84" s="5"/>
      <c r="Q84" s="5"/>
      <c r="R84" s="5"/>
      <c r="S84" s="5"/>
      <c r="T84" s="5"/>
      <c r="U84" s="5"/>
      <c r="V84" s="5"/>
      <c r="W84" s="5"/>
      <c r="X84" s="5"/>
      <c r="Y84" s="5"/>
      <c r="Z84" s="77"/>
      <c r="AA84" s="77"/>
      <c r="AB84" s="77"/>
      <c r="AC84" s="77"/>
      <c r="AD84" s="77"/>
      <c r="AE84" s="77"/>
      <c r="AF84" s="77"/>
    </row>
    <row r="85" spans="1:32" s="9" customFormat="1" x14ac:dyDescent="0.2">
      <c r="A85" s="14" t="s">
        <v>19</v>
      </c>
      <c r="B85" s="38">
        <v>1.8510790733885507E-3</v>
      </c>
      <c r="C85" s="38">
        <v>-1.8610040102919889E-3</v>
      </c>
      <c r="D85" s="38">
        <v>2.7958618490531162E-3</v>
      </c>
      <c r="E85" s="38">
        <v>-8.815956835461769E-4</v>
      </c>
      <c r="F85" s="38">
        <v>1.7762100391751634E-3</v>
      </c>
      <c r="G85" s="38">
        <v>-1.8822253887240681E-3</v>
      </c>
      <c r="H85" s="24"/>
      <c r="I85" s="113"/>
      <c r="J85" s="113"/>
      <c r="K85" s="113"/>
      <c r="L85" s="113"/>
      <c r="M85" s="113"/>
      <c r="N85" s="113"/>
      <c r="O85" s="5"/>
      <c r="P85" s="5"/>
      <c r="Q85" s="5"/>
      <c r="R85" s="5"/>
      <c r="S85" s="5"/>
      <c r="T85" s="5"/>
      <c r="U85" s="5"/>
      <c r="V85" s="5"/>
      <c r="W85" s="5"/>
      <c r="X85" s="5"/>
      <c r="Y85" s="5"/>
      <c r="Z85" s="27"/>
      <c r="AA85" s="27"/>
      <c r="AB85" s="27"/>
      <c r="AC85" s="27"/>
      <c r="AD85" s="27"/>
      <c r="AE85" s="27"/>
      <c r="AF85" s="27"/>
    </row>
    <row r="86" spans="1:32" s="9" customFormat="1" x14ac:dyDescent="0.2">
      <c r="A86" s="14" t="s">
        <v>20</v>
      </c>
      <c r="B86" s="13">
        <v>7.4112890652802133E-3</v>
      </c>
      <c r="C86" s="13">
        <v>7.0261579872201718E-3</v>
      </c>
      <c r="D86" s="13">
        <v>6.1675295459904245E-3</v>
      </c>
      <c r="E86" s="13">
        <v>6.712371003137374E-3</v>
      </c>
      <c r="F86" s="13">
        <v>6.1938838045592082E-3</v>
      </c>
      <c r="G86" s="13">
        <v>5.8367872962723499E-3</v>
      </c>
      <c r="H86" s="24"/>
      <c r="I86" s="113"/>
      <c r="J86" s="113"/>
      <c r="K86" s="113"/>
      <c r="L86" s="113"/>
      <c r="M86" s="113"/>
      <c r="N86" s="113"/>
      <c r="O86" s="5"/>
      <c r="P86" s="5"/>
      <c r="Q86" s="5"/>
      <c r="R86" s="5"/>
      <c r="S86" s="5"/>
      <c r="T86" s="5"/>
      <c r="U86" s="5"/>
      <c r="V86" s="5"/>
      <c r="W86" s="5"/>
      <c r="X86" s="5"/>
      <c r="Y86" s="5"/>
      <c r="Z86" s="77"/>
      <c r="AA86" s="77"/>
      <c r="AB86" s="77"/>
      <c r="AC86" s="77"/>
      <c r="AD86" s="77"/>
      <c r="AE86" s="77"/>
      <c r="AF86" s="77"/>
    </row>
    <row r="87" spans="1:32" s="9" customFormat="1" ht="15" x14ac:dyDescent="0.25">
      <c r="A87" s="16" t="s">
        <v>81</v>
      </c>
      <c r="B87" s="17"/>
      <c r="D87" s="5"/>
      <c r="E87" s="5"/>
      <c r="F87" s="5"/>
      <c r="G87" s="5"/>
      <c r="H87" s="5"/>
      <c r="N87" s="113"/>
    </row>
    <row r="88" spans="1:32" s="9" customFormat="1" ht="15" x14ac:dyDescent="0.25">
      <c r="A88" s="171" t="s">
        <v>29</v>
      </c>
      <c r="B88" s="172" t="s">
        <v>28</v>
      </c>
      <c r="D88" s="5"/>
      <c r="E88" s="5"/>
      <c r="F88" s="5"/>
      <c r="G88" s="5"/>
      <c r="H88" s="5"/>
      <c r="Q88" s="5"/>
      <c r="R88" s="5"/>
      <c r="S88" s="5"/>
      <c r="T88" s="5"/>
      <c r="U88" s="5"/>
      <c r="V88" s="5"/>
      <c r="W88" s="5"/>
      <c r="X88" s="5"/>
      <c r="Y88" s="5"/>
    </row>
    <row r="89" spans="1:32" s="9" customFormat="1" x14ac:dyDescent="0.2">
      <c r="A89" s="151" t="s">
        <v>85</v>
      </c>
      <c r="B89" s="173">
        <v>2E-3</v>
      </c>
      <c r="C89" s="5"/>
      <c r="D89" s="5"/>
      <c r="E89" s="5"/>
      <c r="F89" s="5"/>
      <c r="G89" s="5"/>
      <c r="H89" s="5"/>
      <c r="Q89" s="5"/>
      <c r="R89" s="5"/>
      <c r="S89" s="5"/>
      <c r="T89" s="5"/>
      <c r="U89" s="5"/>
      <c r="V89" s="5"/>
      <c r="W89" s="5"/>
      <c r="X89" s="5"/>
      <c r="Y89" s="5"/>
    </row>
    <row r="90" spans="1:32" s="9" customFormat="1" ht="15" x14ac:dyDescent="0.25">
      <c r="A90" s="30" t="s">
        <v>80</v>
      </c>
      <c r="B90" s="35"/>
      <c r="C90" s="5"/>
      <c r="D90" s="5"/>
      <c r="E90" s="5"/>
      <c r="F90" s="5"/>
      <c r="G90" s="5"/>
      <c r="H90" s="5"/>
      <c r="Q90" s="5"/>
      <c r="R90" s="5"/>
      <c r="S90" s="5"/>
      <c r="T90" s="5"/>
      <c r="U90" s="5"/>
      <c r="V90" s="5"/>
      <c r="W90" s="5"/>
      <c r="X90" s="5"/>
      <c r="Y90" s="5"/>
    </row>
    <row r="91" spans="1:32" s="9" customFormat="1" ht="15" x14ac:dyDescent="0.25">
      <c r="A91" s="149" t="s">
        <v>29</v>
      </c>
      <c r="B91" s="150" t="s">
        <v>32</v>
      </c>
      <c r="C91" s="5"/>
      <c r="D91" s="5"/>
      <c r="E91" s="5"/>
      <c r="F91" s="5"/>
      <c r="G91" s="5"/>
      <c r="H91" s="5"/>
      <c r="Q91" s="5"/>
      <c r="R91" s="5"/>
      <c r="S91" s="5"/>
      <c r="T91" s="5"/>
      <c r="U91" s="5"/>
      <c r="V91" s="5"/>
      <c r="W91" s="5"/>
      <c r="X91" s="5"/>
      <c r="Y91" s="5"/>
    </row>
    <row r="92" spans="1:32" s="9" customFormat="1" x14ac:dyDescent="0.2">
      <c r="A92" s="151" t="s">
        <v>33</v>
      </c>
      <c r="B92" s="152">
        <v>0.8</v>
      </c>
      <c r="C92" s="5"/>
      <c r="D92" s="5"/>
      <c r="E92" s="5"/>
      <c r="F92" s="5"/>
      <c r="G92" s="5"/>
      <c r="H92" s="5"/>
      <c r="Q92" s="5"/>
      <c r="R92" s="5"/>
      <c r="S92" s="5"/>
      <c r="T92" s="5"/>
      <c r="U92" s="5"/>
      <c r="V92" s="5"/>
      <c r="W92" s="5"/>
      <c r="X92" s="5"/>
      <c r="Y92" s="5"/>
    </row>
    <row r="93" spans="1:32" s="9" customFormat="1" x14ac:dyDescent="0.2">
      <c r="A93" s="17"/>
      <c r="B93" s="41"/>
      <c r="C93" s="5"/>
      <c r="D93" s="5"/>
      <c r="E93" s="5"/>
      <c r="F93" s="5"/>
      <c r="G93" s="5"/>
      <c r="H93" s="5"/>
      <c r="Q93" s="5"/>
      <c r="R93" s="5"/>
      <c r="S93" s="5"/>
      <c r="T93" s="5"/>
      <c r="U93" s="5"/>
      <c r="V93" s="5"/>
      <c r="W93" s="5"/>
      <c r="X93" s="5"/>
      <c r="Y93" s="5"/>
    </row>
    <row r="94" spans="1:32" s="9" customFormat="1" ht="15" x14ac:dyDescent="0.25">
      <c r="A94" s="30" t="s">
        <v>63</v>
      </c>
      <c r="B94" s="25"/>
      <c r="H94" s="17"/>
      <c r="Q94" s="5"/>
      <c r="R94" s="5"/>
      <c r="S94" s="5"/>
      <c r="T94" s="5"/>
      <c r="U94" s="5"/>
      <c r="V94" s="5"/>
      <c r="W94" s="5"/>
      <c r="X94" s="5"/>
      <c r="Y94" s="5"/>
    </row>
    <row r="95" spans="1:32" s="9" customFormat="1" ht="15" x14ac:dyDescent="0.25">
      <c r="A95" s="78" t="s">
        <v>29</v>
      </c>
      <c r="B95" s="95" t="s">
        <v>22</v>
      </c>
      <c r="C95" s="95" t="s">
        <v>23</v>
      </c>
      <c r="D95" s="95" t="s">
        <v>24</v>
      </c>
      <c r="E95" s="95" t="s">
        <v>25</v>
      </c>
      <c r="F95" s="34"/>
      <c r="G95" s="34"/>
      <c r="H95" s="34"/>
      <c r="Q95" s="5"/>
      <c r="R95" s="5"/>
      <c r="S95" s="5"/>
      <c r="T95" s="5"/>
      <c r="U95" s="5"/>
      <c r="V95" s="5"/>
      <c r="W95" s="5"/>
      <c r="X95" s="5"/>
      <c r="Y95" s="5"/>
    </row>
    <row r="96" spans="1:32" s="9" customFormat="1" x14ac:dyDescent="0.2">
      <c r="A96" s="40" t="s">
        <v>30</v>
      </c>
      <c r="B96" s="110">
        <v>3.7999999999999999E-2</v>
      </c>
      <c r="C96" s="110">
        <v>0.03</v>
      </c>
      <c r="D96" s="110">
        <v>0.03</v>
      </c>
      <c r="E96" s="110">
        <v>0.03</v>
      </c>
      <c r="F96" s="116"/>
      <c r="G96" s="63"/>
      <c r="Q96" s="5"/>
      <c r="R96" s="5"/>
      <c r="S96" s="5"/>
      <c r="T96" s="5"/>
      <c r="U96" s="5"/>
      <c r="V96" s="5"/>
      <c r="W96" s="5"/>
      <c r="X96" s="5"/>
      <c r="Y96" s="5"/>
    </row>
    <row r="97" spans="1:25" s="9" customFormat="1" x14ac:dyDescent="0.2">
      <c r="A97" s="40" t="s">
        <v>31</v>
      </c>
      <c r="B97" s="110">
        <v>1.6E-2</v>
      </c>
      <c r="C97" s="110">
        <v>1.7999999999999999E-2</v>
      </c>
      <c r="D97" s="110">
        <v>0.02</v>
      </c>
      <c r="E97" s="110">
        <v>0.02</v>
      </c>
      <c r="F97" s="63"/>
      <c r="G97" s="63"/>
      <c r="H97" s="70"/>
      <c r="Q97" s="5"/>
      <c r="R97" s="5"/>
      <c r="S97" s="5"/>
      <c r="T97" s="5"/>
      <c r="U97" s="5"/>
      <c r="V97" s="5"/>
      <c r="W97" s="5"/>
      <c r="X97" s="5"/>
      <c r="Y97" s="5"/>
    </row>
    <row r="98" spans="1:25" s="9" customFormat="1" x14ac:dyDescent="0.2">
      <c r="A98" s="40" t="s">
        <v>34</v>
      </c>
      <c r="B98" s="110">
        <v>4.7699999999999999E-2</v>
      </c>
      <c r="C98" s="110">
        <v>2.9499999999999998E-2</v>
      </c>
      <c r="D98" s="110">
        <v>2.86E-2</v>
      </c>
      <c r="E98" s="110">
        <v>0.03</v>
      </c>
      <c r="F98" s="63"/>
      <c r="G98" s="63"/>
      <c r="H98" s="70"/>
      <c r="Q98" s="5"/>
      <c r="R98" s="5"/>
      <c r="S98" s="5"/>
      <c r="T98" s="5"/>
      <c r="U98" s="5"/>
      <c r="V98" s="5"/>
      <c r="W98" s="5"/>
      <c r="X98" s="5"/>
      <c r="Y98" s="5"/>
    </row>
    <row r="99" spans="1:25" s="9" customFormat="1" ht="15" x14ac:dyDescent="0.25">
      <c r="A99" s="55" t="s">
        <v>35</v>
      </c>
      <c r="B99" s="110">
        <v>3.2399999999999998E-2</v>
      </c>
      <c r="C99" s="110">
        <v>2.64E-2</v>
      </c>
      <c r="D99" s="110">
        <v>2.69E-2</v>
      </c>
      <c r="E99" s="110">
        <v>2.7E-2</v>
      </c>
      <c r="F99" s="63"/>
      <c r="G99" s="63"/>
      <c r="H99" s="70"/>
      <c r="Q99" s="5"/>
      <c r="R99" s="5"/>
      <c r="S99" s="5"/>
      <c r="T99" s="5"/>
      <c r="U99" s="5"/>
      <c r="V99" s="5"/>
      <c r="W99" s="5"/>
      <c r="X99" s="5"/>
      <c r="Y99" s="5"/>
    </row>
    <row r="100" spans="1:25" s="9" customFormat="1" x14ac:dyDescent="0.2">
      <c r="B100" s="109"/>
      <c r="C100" s="109"/>
      <c r="D100" s="109"/>
      <c r="E100" s="109"/>
      <c r="Q100" s="5"/>
      <c r="R100" s="5"/>
      <c r="S100" s="5"/>
      <c r="T100" s="5"/>
      <c r="U100" s="5"/>
      <c r="V100" s="5"/>
      <c r="W100" s="5"/>
      <c r="X100" s="5"/>
      <c r="Y100" s="5"/>
    </row>
    <row r="101" spans="1:25" s="9" customFormat="1" ht="15" x14ac:dyDescent="0.25">
      <c r="A101" s="75" t="s">
        <v>40</v>
      </c>
      <c r="B101" s="80"/>
      <c r="C101" s="80"/>
      <c r="D101" s="80"/>
      <c r="E101" s="80"/>
      <c r="F101" s="33"/>
      <c r="G101" s="3"/>
      <c r="H101" s="3"/>
      <c r="I101" s="3"/>
      <c r="J101" s="3"/>
    </row>
    <row r="102" spans="1:25" s="9" customFormat="1" ht="15" x14ac:dyDescent="0.25">
      <c r="A102" s="144" t="s">
        <v>0</v>
      </c>
      <c r="B102" s="145" t="s">
        <v>64</v>
      </c>
      <c r="C102" s="145" t="s">
        <v>23</v>
      </c>
      <c r="D102" s="145" t="s">
        <v>24</v>
      </c>
      <c r="E102" s="146" t="s">
        <v>25</v>
      </c>
      <c r="F102" s="34"/>
      <c r="G102" s="163"/>
      <c r="H102" s="71"/>
      <c r="I102" s="71"/>
      <c r="J102" s="71"/>
    </row>
    <row r="103" spans="1:25" s="9" customFormat="1" x14ac:dyDescent="0.2">
      <c r="A103" s="142" t="s">
        <v>1</v>
      </c>
      <c r="B103" s="131">
        <v>2762.2229982881795</v>
      </c>
      <c r="C103" s="37">
        <f t="shared" ref="C103:C124" si="7">B103*(1+(C65+$B$89)*$B$92)*(1+$C$99)</f>
        <v>2877.0240069675874</v>
      </c>
      <c r="D103" s="37">
        <f t="shared" ref="D103:D124" si="8">C103*(1+(D65+$B$89)*$B$92)*(1+$D$99)</f>
        <v>2996.5052651278565</v>
      </c>
      <c r="E103" s="37">
        <f t="shared" ref="E103:E124" si="9">D103*(1+(E65+$B$89)*$B$92)*(1+$E$99)</f>
        <v>3120.1660701969931</v>
      </c>
      <c r="F103" s="67"/>
      <c r="G103" s="181"/>
      <c r="H103" s="181"/>
      <c r="I103" s="181"/>
      <c r="J103" s="67"/>
      <c r="M103" s="82"/>
    </row>
    <row r="104" spans="1:25" s="9" customFormat="1" x14ac:dyDescent="0.2">
      <c r="A104" s="142" t="s">
        <v>37</v>
      </c>
      <c r="B104" s="131">
        <v>1160.7168225024448</v>
      </c>
      <c r="C104" s="37">
        <f t="shared" si="7"/>
        <v>1210.3041566387469</v>
      </c>
      <c r="D104" s="37">
        <f t="shared" si="8"/>
        <v>1263.9318705720927</v>
      </c>
      <c r="E104" s="37">
        <f t="shared" si="9"/>
        <v>1318.5976550988639</v>
      </c>
      <c r="F104" s="67"/>
      <c r="G104" s="181"/>
      <c r="H104" s="181"/>
      <c r="I104" s="181"/>
      <c r="J104" s="67"/>
      <c r="M104" s="82"/>
    </row>
    <row r="105" spans="1:25" s="9" customFormat="1" x14ac:dyDescent="0.2">
      <c r="A105" s="142" t="s">
        <v>2</v>
      </c>
      <c r="B105" s="131">
        <v>1893.8706775061332</v>
      </c>
      <c r="C105" s="37">
        <f t="shared" si="7"/>
        <v>1975.9074777388034</v>
      </c>
      <c r="D105" s="37">
        <f t="shared" si="8"/>
        <v>2062.3928818031695</v>
      </c>
      <c r="E105" s="37">
        <f t="shared" si="9"/>
        <v>2150.6244892571613</v>
      </c>
      <c r="F105" s="67"/>
      <c r="G105" s="181"/>
      <c r="H105" s="181"/>
      <c r="I105" s="181"/>
      <c r="J105" s="67"/>
      <c r="M105" s="82"/>
    </row>
    <row r="106" spans="1:25" s="9" customFormat="1" x14ac:dyDescent="0.2">
      <c r="A106" s="142" t="s">
        <v>3</v>
      </c>
      <c r="B106" s="131">
        <v>425.42436387687724</v>
      </c>
      <c r="C106" s="37">
        <f t="shared" si="7"/>
        <v>441.83211133813535</v>
      </c>
      <c r="D106" s="37">
        <f t="shared" si="8"/>
        <v>459.25712796376428</v>
      </c>
      <c r="E106" s="37">
        <f t="shared" si="9"/>
        <v>477.63878787705949</v>
      </c>
      <c r="F106" s="67"/>
      <c r="G106" s="181"/>
      <c r="H106" s="181"/>
      <c r="I106" s="181"/>
      <c r="J106" s="67"/>
      <c r="M106" s="82"/>
    </row>
    <row r="107" spans="1:25" s="9" customFormat="1" x14ac:dyDescent="0.2">
      <c r="A107" s="142" t="s">
        <v>4</v>
      </c>
      <c r="B107" s="131">
        <v>808.81544688403801</v>
      </c>
      <c r="C107" s="37">
        <f t="shared" si="7"/>
        <v>842.47597573731616</v>
      </c>
      <c r="D107" s="37">
        <f t="shared" si="8"/>
        <v>877.72805869651916</v>
      </c>
      <c r="E107" s="37">
        <f t="shared" si="9"/>
        <v>913.89367803094149</v>
      </c>
      <c r="F107" s="67"/>
      <c r="G107" s="181"/>
      <c r="H107" s="181"/>
      <c r="I107" s="181"/>
      <c r="J107" s="67"/>
      <c r="M107" s="82"/>
    </row>
    <row r="108" spans="1:25" s="9" customFormat="1" x14ac:dyDescent="0.2">
      <c r="A108" s="142" t="s">
        <v>5</v>
      </c>
      <c r="B108" s="131">
        <v>2347.5592004074128</v>
      </c>
      <c r="C108" s="37">
        <f t="shared" si="7"/>
        <v>2434.3673457198279</v>
      </c>
      <c r="D108" s="37">
        <f t="shared" si="8"/>
        <v>2525.9063925386254</v>
      </c>
      <c r="E108" s="37">
        <f t="shared" si="9"/>
        <v>2623.0938833288833</v>
      </c>
      <c r="F108" s="67"/>
      <c r="G108" s="181"/>
      <c r="H108" s="181"/>
      <c r="I108" s="181"/>
      <c r="J108" s="67"/>
      <c r="M108" s="82"/>
    </row>
    <row r="109" spans="1:25" s="9" customFormat="1" x14ac:dyDescent="0.2">
      <c r="A109" s="142" t="s">
        <v>6</v>
      </c>
      <c r="B109" s="131">
        <v>993.70788795777912</v>
      </c>
      <c r="C109" s="37">
        <f t="shared" si="7"/>
        <v>1023.0315116723968</v>
      </c>
      <c r="D109" s="37">
        <f t="shared" si="8"/>
        <v>1053.6763445903157</v>
      </c>
      <c r="E109" s="37">
        <f t="shared" si="9"/>
        <v>1086.0610975230386</v>
      </c>
      <c r="F109" s="67"/>
      <c r="G109" s="181"/>
      <c r="H109" s="181"/>
      <c r="I109" s="181"/>
      <c r="J109" s="67"/>
      <c r="M109" s="82"/>
    </row>
    <row r="110" spans="1:25" s="9" customFormat="1" x14ac:dyDescent="0.2">
      <c r="A110" s="142" t="s">
        <v>7</v>
      </c>
      <c r="B110" s="131">
        <v>778.54598007637003</v>
      </c>
      <c r="C110" s="37">
        <f t="shared" si="7"/>
        <v>804.72521355457866</v>
      </c>
      <c r="D110" s="37">
        <f t="shared" si="8"/>
        <v>832.53485557214583</v>
      </c>
      <c r="E110" s="37">
        <f t="shared" si="9"/>
        <v>861.7577215426013</v>
      </c>
      <c r="F110" s="67"/>
      <c r="G110" s="181"/>
      <c r="H110" s="181"/>
      <c r="I110" s="181"/>
      <c r="J110" s="67"/>
      <c r="M110" s="82"/>
    </row>
    <row r="111" spans="1:25" s="9" customFormat="1" x14ac:dyDescent="0.2">
      <c r="A111" s="142" t="s">
        <v>8</v>
      </c>
      <c r="B111" s="131">
        <v>2414.4364818880376</v>
      </c>
      <c r="C111" s="37">
        <f t="shared" si="7"/>
        <v>2508.7288233058671</v>
      </c>
      <c r="D111" s="37">
        <f t="shared" si="8"/>
        <v>2607.3402176576374</v>
      </c>
      <c r="E111" s="37">
        <f t="shared" si="9"/>
        <v>2712.4960379074178</v>
      </c>
      <c r="F111" s="67"/>
      <c r="G111" s="181"/>
      <c r="H111" s="181"/>
      <c r="I111" s="181"/>
      <c r="J111" s="67"/>
      <c r="M111" s="82"/>
    </row>
    <row r="112" spans="1:25" s="9" customFormat="1" x14ac:dyDescent="0.2">
      <c r="A112" s="142" t="s">
        <v>9</v>
      </c>
      <c r="B112" s="131">
        <v>963.6959260054748</v>
      </c>
      <c r="C112" s="37">
        <f t="shared" si="7"/>
        <v>996.16036666128628</v>
      </c>
      <c r="D112" s="37">
        <f t="shared" si="8"/>
        <v>1029.9986682362023</v>
      </c>
      <c r="E112" s="37">
        <f t="shared" si="9"/>
        <v>1065.0050482779748</v>
      </c>
      <c r="F112" s="67"/>
      <c r="G112" s="181"/>
      <c r="H112" s="181"/>
      <c r="I112" s="181"/>
      <c r="J112" s="67"/>
      <c r="M112" s="82"/>
    </row>
    <row r="113" spans="1:13" s="9" customFormat="1" x14ac:dyDescent="0.2">
      <c r="A113" s="142" t="s">
        <v>10</v>
      </c>
      <c r="B113" s="131">
        <v>807.65496190468593</v>
      </c>
      <c r="C113" s="37">
        <f t="shared" si="7"/>
        <v>828.64070378261874</v>
      </c>
      <c r="D113" s="37">
        <f t="shared" si="8"/>
        <v>852.4706983322161</v>
      </c>
      <c r="E113" s="37">
        <f t="shared" si="9"/>
        <v>875.71985953705382</v>
      </c>
      <c r="F113" s="67"/>
      <c r="G113" s="181"/>
      <c r="H113" s="181"/>
      <c r="I113" s="181"/>
      <c r="J113" s="67"/>
      <c r="M113" s="82"/>
    </row>
    <row r="114" spans="1:13" s="9" customFormat="1" x14ac:dyDescent="0.2">
      <c r="A114" s="142" t="s">
        <v>11</v>
      </c>
      <c r="B114" s="131">
        <v>569.73217334001356</v>
      </c>
      <c r="C114" s="37">
        <f t="shared" si="7"/>
        <v>586.77656573093236</v>
      </c>
      <c r="D114" s="37">
        <f t="shared" si="8"/>
        <v>605.06487566754413</v>
      </c>
      <c r="E114" s="37">
        <f t="shared" si="9"/>
        <v>624.45725247130213</v>
      </c>
      <c r="F114" s="67"/>
      <c r="G114" s="181"/>
      <c r="H114" s="181"/>
      <c r="I114" s="181"/>
      <c r="J114" s="67"/>
      <c r="M114" s="82"/>
    </row>
    <row r="115" spans="1:13" s="9" customFormat="1" x14ac:dyDescent="0.2">
      <c r="A115" s="142" t="s">
        <v>12</v>
      </c>
      <c r="B115" s="131">
        <v>700.96930633747593</v>
      </c>
      <c r="C115" s="37">
        <f t="shared" si="7"/>
        <v>721.94801430513769</v>
      </c>
      <c r="D115" s="37">
        <f t="shared" si="8"/>
        <v>743.71208265877499</v>
      </c>
      <c r="E115" s="37">
        <f t="shared" si="9"/>
        <v>766.08074877595334</v>
      </c>
      <c r="F115" s="67"/>
      <c r="G115" s="181"/>
      <c r="H115" s="181"/>
      <c r="I115" s="181"/>
      <c r="J115" s="67"/>
      <c r="M115" s="82"/>
    </row>
    <row r="116" spans="1:13" s="9" customFormat="1" x14ac:dyDescent="0.2">
      <c r="A116" s="142" t="s">
        <v>13</v>
      </c>
      <c r="B116" s="131">
        <v>1246.9021702134985</v>
      </c>
      <c r="C116" s="37">
        <f t="shared" si="7"/>
        <v>1289.7838019332885</v>
      </c>
      <c r="D116" s="37">
        <f t="shared" si="8"/>
        <v>1333.9180750029759</v>
      </c>
      <c r="E116" s="37">
        <f t="shared" si="9"/>
        <v>1380.5824845498266</v>
      </c>
      <c r="F116" s="67"/>
      <c r="G116" s="181"/>
      <c r="H116" s="181"/>
      <c r="I116" s="181"/>
      <c r="J116" s="67"/>
      <c r="M116" s="82"/>
    </row>
    <row r="117" spans="1:13" s="9" customFormat="1" x14ac:dyDescent="0.2">
      <c r="A117" s="142" t="s">
        <v>14</v>
      </c>
      <c r="B117" s="131">
        <v>869.95756195729666</v>
      </c>
      <c r="C117" s="37">
        <f t="shared" si="7"/>
        <v>898.79333863521083</v>
      </c>
      <c r="D117" s="37">
        <f t="shared" si="8"/>
        <v>927.43107874789996</v>
      </c>
      <c r="E117" s="37">
        <f t="shared" si="9"/>
        <v>958.43460306444229</v>
      </c>
      <c r="F117" s="67"/>
      <c r="G117" s="181"/>
      <c r="H117" s="181"/>
      <c r="I117" s="181"/>
      <c r="J117" s="67"/>
      <c r="M117" s="82"/>
    </row>
    <row r="118" spans="1:13" s="9" customFormat="1" x14ac:dyDescent="0.2">
      <c r="A118" s="142" t="s">
        <v>15</v>
      </c>
      <c r="B118" s="131">
        <v>1203.2871650834888</v>
      </c>
      <c r="C118" s="37">
        <f t="shared" si="7"/>
        <v>1244.5502902077335</v>
      </c>
      <c r="D118" s="37">
        <f t="shared" si="8"/>
        <v>1287.6910671229318</v>
      </c>
      <c r="E118" s="37">
        <f t="shared" si="9"/>
        <v>1333.0744859454189</v>
      </c>
      <c r="F118" s="67"/>
      <c r="G118" s="181"/>
      <c r="H118" s="181"/>
      <c r="I118" s="181"/>
      <c r="J118" s="67"/>
      <c r="M118" s="82"/>
    </row>
    <row r="119" spans="1:13" s="9" customFormat="1" x14ac:dyDescent="0.2">
      <c r="A119" s="142" t="s">
        <v>36</v>
      </c>
      <c r="B119" s="131">
        <v>932.12579605095493</v>
      </c>
      <c r="C119" s="37">
        <f t="shared" si="7"/>
        <v>962.33066142942982</v>
      </c>
      <c r="D119" s="37">
        <f t="shared" si="8"/>
        <v>992.15105703771599</v>
      </c>
      <c r="E119" s="37">
        <f t="shared" si="9"/>
        <v>1025.7100750006191</v>
      </c>
      <c r="F119" s="67"/>
      <c r="G119" s="181"/>
      <c r="H119" s="181"/>
      <c r="I119" s="181"/>
      <c r="J119" s="67"/>
      <c r="M119" s="82"/>
    </row>
    <row r="120" spans="1:13" s="9" customFormat="1" x14ac:dyDescent="0.2">
      <c r="A120" s="142" t="s">
        <v>16</v>
      </c>
      <c r="B120" s="131">
        <v>790.1474802262552</v>
      </c>
      <c r="C120" s="37">
        <f t="shared" si="7"/>
        <v>817.25982901988118</v>
      </c>
      <c r="D120" s="37">
        <f t="shared" si="8"/>
        <v>846.24779349013909</v>
      </c>
      <c r="E120" s="37">
        <f t="shared" si="9"/>
        <v>876.81520489300078</v>
      </c>
      <c r="F120" s="67"/>
      <c r="G120" s="181"/>
      <c r="H120" s="181"/>
      <c r="I120" s="181"/>
      <c r="J120" s="67"/>
      <c r="M120" s="82"/>
    </row>
    <row r="121" spans="1:13" s="9" customFormat="1" x14ac:dyDescent="0.2">
      <c r="A121" s="142" t="s">
        <v>17</v>
      </c>
      <c r="B121" s="131">
        <v>335.47505130186903</v>
      </c>
      <c r="C121" s="37">
        <f t="shared" si="7"/>
        <v>346.72604889773055</v>
      </c>
      <c r="D121" s="37">
        <f t="shared" si="8"/>
        <v>358.7401260773438</v>
      </c>
      <c r="E121" s="37">
        <f t="shared" si="9"/>
        <v>371.0264467949961</v>
      </c>
      <c r="F121" s="67"/>
      <c r="G121" s="181"/>
      <c r="H121" s="181"/>
      <c r="I121" s="181"/>
      <c r="J121" s="67"/>
      <c r="M121" s="82"/>
    </row>
    <row r="122" spans="1:13" s="9" customFormat="1" x14ac:dyDescent="0.2">
      <c r="A122" s="142" t="s">
        <v>18</v>
      </c>
      <c r="B122" s="131">
        <v>1933.3674634431334</v>
      </c>
      <c r="C122" s="37">
        <f t="shared" si="7"/>
        <v>2003.0133937803882</v>
      </c>
      <c r="D122" s="37">
        <f t="shared" si="8"/>
        <v>2076.2323496228723</v>
      </c>
      <c r="E122" s="37">
        <f t="shared" si="9"/>
        <v>2152.8194083290268</v>
      </c>
      <c r="F122" s="67"/>
      <c r="G122" s="181"/>
      <c r="H122" s="181"/>
      <c r="I122" s="181"/>
      <c r="J122" s="67"/>
      <c r="M122" s="82"/>
    </row>
    <row r="123" spans="1:13" s="9" customFormat="1" x14ac:dyDescent="0.2">
      <c r="A123" s="142" t="s">
        <v>19</v>
      </c>
      <c r="B123" s="131">
        <v>388.78958208418965</v>
      </c>
      <c r="C123" s="37">
        <f t="shared" si="7"/>
        <v>399.09800053428313</v>
      </c>
      <c r="D123" s="37">
        <f t="shared" si="8"/>
        <v>411.40614153467754</v>
      </c>
      <c r="E123" s="37">
        <f t="shared" si="9"/>
        <v>422.89214063725757</v>
      </c>
      <c r="F123" s="67"/>
      <c r="G123" s="181"/>
      <c r="H123" s="181"/>
      <c r="I123" s="181"/>
      <c r="J123" s="67"/>
      <c r="M123" s="82"/>
    </row>
    <row r="124" spans="1:13" s="9" customFormat="1" x14ac:dyDescent="0.2">
      <c r="A124" s="142" t="s">
        <v>20</v>
      </c>
      <c r="B124" s="131">
        <v>1013.4583222475777</v>
      </c>
      <c r="C124" s="37">
        <f t="shared" si="7"/>
        <v>1047.7249279486928</v>
      </c>
      <c r="D124" s="37">
        <f t="shared" si="8"/>
        <v>1082.9387415736314</v>
      </c>
      <c r="E124" s="37">
        <f t="shared" si="9"/>
        <v>1119.929854092677</v>
      </c>
      <c r="F124" s="67"/>
      <c r="G124" s="181"/>
      <c r="H124" s="181"/>
      <c r="I124" s="181"/>
      <c r="J124" s="67"/>
      <c r="M124" s="82"/>
    </row>
    <row r="125" spans="1:13" s="9" customFormat="1" ht="15" x14ac:dyDescent="0.25">
      <c r="A125" s="147" t="s">
        <v>21</v>
      </c>
      <c r="B125" s="132">
        <v>25340.862819583188</v>
      </c>
      <c r="C125" s="61">
        <f t="shared" ref="C125:E125" si="10">SUM(C103:C124)</f>
        <v>26261.202565539876</v>
      </c>
      <c r="D125" s="61">
        <f t="shared" si="10"/>
        <v>27227.275769627056</v>
      </c>
      <c r="E125" s="61">
        <f t="shared" si="10"/>
        <v>28236.877033132507</v>
      </c>
      <c r="F125" s="68"/>
      <c r="G125" s="181"/>
      <c r="H125" s="181"/>
      <c r="I125" s="181"/>
      <c r="J125" s="67"/>
      <c r="M125" s="82"/>
    </row>
    <row r="126" spans="1:13" s="9" customFormat="1" x14ac:dyDescent="0.2">
      <c r="A126" s="58" t="s">
        <v>78</v>
      </c>
      <c r="C126" s="59"/>
      <c r="D126" s="60"/>
      <c r="E126" s="59"/>
      <c r="F126" s="59"/>
      <c r="G126" s="59"/>
      <c r="H126" s="81"/>
      <c r="I126" s="81"/>
      <c r="K126" s="82"/>
    </row>
    <row r="127" spans="1:13" s="9" customFormat="1" x14ac:dyDescent="0.2">
      <c r="B127" s="109"/>
      <c r="C127" s="81"/>
      <c r="D127" s="36"/>
      <c r="E127" s="81"/>
      <c r="F127" s="43"/>
      <c r="G127" s="43"/>
      <c r="H127" s="81"/>
      <c r="I127" s="81"/>
      <c r="K127" s="82"/>
    </row>
    <row r="128" spans="1:13" s="9" customFormat="1" ht="15" x14ac:dyDescent="0.25">
      <c r="A128" s="75" t="s">
        <v>41</v>
      </c>
      <c r="B128" s="75"/>
      <c r="C128" s="80"/>
      <c r="D128" s="8"/>
      <c r="E128" s="8"/>
      <c r="F128" s="70"/>
      <c r="G128" s="70"/>
      <c r="H128" s="56"/>
      <c r="J128" s="82"/>
    </row>
    <row r="129" spans="1:12" s="9" customFormat="1" ht="15" x14ac:dyDescent="0.25">
      <c r="A129" s="45" t="s">
        <v>0</v>
      </c>
      <c r="B129" s="96" t="s">
        <v>64</v>
      </c>
      <c r="C129" s="96" t="s">
        <v>23</v>
      </c>
      <c r="D129" s="96" t="s">
        <v>24</v>
      </c>
      <c r="E129" s="96" t="s">
        <v>25</v>
      </c>
      <c r="F129" s="97"/>
      <c r="G129" s="83"/>
      <c r="H129" s="84"/>
      <c r="I129" s="85"/>
    </row>
    <row r="130" spans="1:12" s="9" customFormat="1" x14ac:dyDescent="0.2">
      <c r="A130" s="44" t="s">
        <v>1</v>
      </c>
      <c r="B130" s="133">
        <v>51.25038879113697</v>
      </c>
      <c r="C130" s="86">
        <f>B130*(1+$C$99)</f>
        <v>52.603399055222987</v>
      </c>
      <c r="D130" s="86">
        <f>C130*(1+$D$99)</f>
        <v>54.01843048980848</v>
      </c>
      <c r="E130" s="86">
        <f>D130*(1+$E$99)</f>
        <v>55.476928113033303</v>
      </c>
      <c r="F130" s="86"/>
      <c r="G130" s="181"/>
      <c r="H130" s="181"/>
      <c r="I130" s="181"/>
      <c r="J130" s="87"/>
      <c r="K130" s="88"/>
      <c r="L130" s="88"/>
    </row>
    <row r="131" spans="1:12" s="9" customFormat="1" x14ac:dyDescent="0.2">
      <c r="A131" s="44" t="s">
        <v>37</v>
      </c>
      <c r="B131" s="133">
        <v>25.017436803341532</v>
      </c>
      <c r="C131" s="86">
        <f t="shared" ref="C131:C151" si="11">B131*(1+$C$99)</f>
        <v>25.677897134949749</v>
      </c>
      <c r="D131" s="86">
        <f t="shared" ref="D131:D151" si="12">C131*(1+$D$99)</f>
        <v>26.368632567879896</v>
      </c>
      <c r="E131" s="86">
        <f t="shared" ref="E131:E151" si="13">D131*(1+$E$99)</f>
        <v>27.080585647212651</v>
      </c>
      <c r="F131" s="86"/>
      <c r="G131" s="181"/>
      <c r="H131" s="181"/>
      <c r="I131" s="181"/>
      <c r="J131" s="87"/>
      <c r="K131" s="88"/>
      <c r="L131" s="88"/>
    </row>
    <row r="132" spans="1:12" s="9" customFormat="1" x14ac:dyDescent="0.2">
      <c r="A132" s="44" t="s">
        <v>2</v>
      </c>
      <c r="B132" s="133">
        <v>44.469229986780199</v>
      </c>
      <c r="C132" s="86">
        <f t="shared" si="11"/>
        <v>45.643217658431197</v>
      </c>
      <c r="D132" s="86">
        <f t="shared" si="12"/>
        <v>46.871020213442996</v>
      </c>
      <c r="E132" s="86">
        <f t="shared" si="13"/>
        <v>48.13653775920595</v>
      </c>
      <c r="F132" s="86"/>
      <c r="G132" s="181"/>
      <c r="H132" s="181"/>
      <c r="I132" s="181"/>
      <c r="J132" s="87"/>
      <c r="K132" s="88"/>
      <c r="L132" s="88"/>
    </row>
    <row r="133" spans="1:12" s="9" customFormat="1" x14ac:dyDescent="0.2">
      <c r="A133" s="44" t="s">
        <v>3</v>
      </c>
      <c r="B133" s="133">
        <v>9.5798186987211764</v>
      </c>
      <c r="C133" s="86">
        <f t="shared" si="11"/>
        <v>9.8327259123674153</v>
      </c>
      <c r="D133" s="86">
        <f t="shared" si="12"/>
        <v>10.097226239410098</v>
      </c>
      <c r="E133" s="86">
        <f t="shared" si="13"/>
        <v>10.369851347874169</v>
      </c>
      <c r="F133" s="86"/>
      <c r="G133" s="181"/>
      <c r="H133" s="181"/>
      <c r="I133" s="181"/>
      <c r="J133" s="87"/>
      <c r="K133" s="88"/>
      <c r="L133" s="88"/>
    </row>
    <row r="134" spans="1:12" s="9" customFormat="1" x14ac:dyDescent="0.2">
      <c r="A134" s="44" t="s">
        <v>4</v>
      </c>
      <c r="B134" s="133">
        <v>19.686126728368748</v>
      </c>
      <c r="C134" s="86">
        <f t="shared" si="11"/>
        <v>20.205840473997682</v>
      </c>
      <c r="D134" s="86">
        <f t="shared" si="12"/>
        <v>20.749377582748217</v>
      </c>
      <c r="E134" s="86">
        <f t="shared" si="13"/>
        <v>21.309610777482416</v>
      </c>
      <c r="F134" s="86"/>
      <c r="G134" s="181"/>
      <c r="H134" s="181"/>
      <c r="I134" s="181"/>
      <c r="J134" s="87"/>
      <c r="K134" s="88"/>
      <c r="L134" s="88"/>
    </row>
    <row r="135" spans="1:12" s="9" customFormat="1" x14ac:dyDescent="0.2">
      <c r="A135" s="44" t="s">
        <v>5</v>
      </c>
      <c r="B135" s="133">
        <v>47.077672568715641</v>
      </c>
      <c r="C135" s="86">
        <f t="shared" si="11"/>
        <v>48.320523124529736</v>
      </c>
      <c r="D135" s="86">
        <f t="shared" si="12"/>
        <v>49.620345196579585</v>
      </c>
      <c r="E135" s="86">
        <f t="shared" si="13"/>
        <v>50.960094516887231</v>
      </c>
      <c r="F135" s="86"/>
      <c r="G135" s="181"/>
      <c r="H135" s="181"/>
      <c r="I135" s="181"/>
      <c r="J135" s="87"/>
      <c r="K135" s="88"/>
      <c r="L135" s="88"/>
    </row>
    <row r="136" spans="1:12" s="9" customFormat="1" x14ac:dyDescent="0.2">
      <c r="A136" s="44" t="s">
        <v>6</v>
      </c>
      <c r="B136" s="133">
        <v>23.076652619647707</v>
      </c>
      <c r="C136" s="86">
        <f t="shared" si="11"/>
        <v>23.685876248806405</v>
      </c>
      <c r="D136" s="86">
        <f t="shared" si="12"/>
        <v>24.323026319899295</v>
      </c>
      <c r="E136" s="86">
        <f t="shared" si="13"/>
        <v>24.979748030536573</v>
      </c>
      <c r="F136" s="86"/>
      <c r="G136" s="181"/>
      <c r="H136" s="181"/>
      <c r="I136" s="181"/>
      <c r="J136" s="87"/>
      <c r="K136" s="88"/>
      <c r="L136" s="88"/>
    </row>
    <row r="137" spans="1:12" s="9" customFormat="1" x14ac:dyDescent="0.2">
      <c r="A137" s="44" t="s">
        <v>7</v>
      </c>
      <c r="B137" s="133">
        <v>17.062828964832068</v>
      </c>
      <c r="C137" s="86">
        <f t="shared" si="11"/>
        <v>17.513287649503635</v>
      </c>
      <c r="D137" s="86">
        <f t="shared" si="12"/>
        <v>17.984395087275281</v>
      </c>
      <c r="E137" s="86">
        <f t="shared" si="13"/>
        <v>18.469973754631713</v>
      </c>
      <c r="F137" s="86"/>
      <c r="G137" s="181"/>
      <c r="H137" s="181"/>
      <c r="I137" s="181"/>
      <c r="J137" s="87"/>
      <c r="K137" s="88"/>
      <c r="L137" s="88"/>
    </row>
    <row r="138" spans="1:12" s="9" customFormat="1" x14ac:dyDescent="0.2">
      <c r="A138" s="44" t="s">
        <v>8</v>
      </c>
      <c r="B138" s="133">
        <v>50.402264595255026</v>
      </c>
      <c r="C138" s="86">
        <f t="shared" si="11"/>
        <v>51.732884380569757</v>
      </c>
      <c r="D138" s="86">
        <f t="shared" si="12"/>
        <v>53.124498970407082</v>
      </c>
      <c r="E138" s="86">
        <f t="shared" si="13"/>
        <v>54.558860442608065</v>
      </c>
      <c r="F138" s="86"/>
      <c r="G138" s="181"/>
      <c r="H138" s="181"/>
      <c r="I138" s="181"/>
      <c r="J138" s="87"/>
      <c r="K138" s="88"/>
      <c r="L138" s="88"/>
    </row>
    <row r="139" spans="1:12" s="9" customFormat="1" x14ac:dyDescent="0.2">
      <c r="A139" s="44" t="s">
        <v>9</v>
      </c>
      <c r="B139" s="133">
        <v>20.626145400947284</v>
      </c>
      <c r="C139" s="86">
        <f t="shared" si="11"/>
        <v>21.170675639532291</v>
      </c>
      <c r="D139" s="86">
        <f t="shared" si="12"/>
        <v>21.740166814235707</v>
      </c>
      <c r="E139" s="86">
        <f t="shared" si="13"/>
        <v>22.327151318220068</v>
      </c>
      <c r="F139" s="86"/>
      <c r="G139" s="181"/>
      <c r="H139" s="181"/>
      <c r="I139" s="181"/>
      <c r="J139" s="87"/>
      <c r="K139" s="88"/>
      <c r="L139" s="88"/>
    </row>
    <row r="140" spans="1:12" s="9" customFormat="1" x14ac:dyDescent="0.2">
      <c r="A140" s="44" t="s">
        <v>10</v>
      </c>
      <c r="B140" s="133">
        <v>17.189901898724042</v>
      </c>
      <c r="C140" s="86">
        <f t="shared" si="11"/>
        <v>17.643715308850357</v>
      </c>
      <c r="D140" s="86">
        <f t="shared" si="12"/>
        <v>18.118331250658429</v>
      </c>
      <c r="E140" s="86">
        <f t="shared" si="13"/>
        <v>18.607526194426203</v>
      </c>
      <c r="F140" s="86"/>
      <c r="G140" s="181"/>
      <c r="H140" s="181"/>
      <c r="I140" s="181"/>
      <c r="J140" s="87"/>
      <c r="K140" s="88"/>
      <c r="L140" s="88"/>
    </row>
    <row r="141" spans="1:12" s="9" customFormat="1" x14ac:dyDescent="0.2">
      <c r="A141" s="44" t="s">
        <v>11</v>
      </c>
      <c r="B141" s="133">
        <v>13.271854198750191</v>
      </c>
      <c r="C141" s="86">
        <f t="shared" si="11"/>
        <v>13.622231149597196</v>
      </c>
      <c r="D141" s="86">
        <f t="shared" si="12"/>
        <v>13.98866916752136</v>
      </c>
      <c r="E141" s="86">
        <f t="shared" si="13"/>
        <v>14.366363235044435</v>
      </c>
      <c r="F141" s="86"/>
      <c r="G141" s="181"/>
      <c r="H141" s="181"/>
      <c r="I141" s="181"/>
      <c r="J141" s="87"/>
      <c r="K141" s="88"/>
      <c r="L141" s="88"/>
    </row>
    <row r="142" spans="1:12" s="9" customFormat="1" x14ac:dyDescent="0.2">
      <c r="A142" s="44" t="s">
        <v>12</v>
      </c>
      <c r="B142" s="133">
        <v>14.141882126251419</v>
      </c>
      <c r="C142" s="86">
        <f t="shared" si="11"/>
        <v>14.515227814384456</v>
      </c>
      <c r="D142" s="86">
        <f t="shared" si="12"/>
        <v>14.905687442591397</v>
      </c>
      <c r="E142" s="86">
        <f t="shared" si="13"/>
        <v>15.308141003541364</v>
      </c>
      <c r="F142" s="86"/>
      <c r="G142" s="181"/>
      <c r="H142" s="181"/>
      <c r="I142" s="181"/>
      <c r="J142" s="87"/>
      <c r="K142" s="88"/>
      <c r="L142" s="88"/>
    </row>
    <row r="143" spans="1:12" s="9" customFormat="1" x14ac:dyDescent="0.2">
      <c r="A143" s="44" t="s">
        <v>13</v>
      </c>
      <c r="B143" s="133">
        <v>24.470681657806562</v>
      </c>
      <c r="C143" s="86">
        <f t="shared" si="11"/>
        <v>25.116707653572654</v>
      </c>
      <c r="D143" s="86">
        <f t="shared" si="12"/>
        <v>25.792347089453756</v>
      </c>
      <c r="E143" s="86">
        <f t="shared" si="13"/>
        <v>26.488740460869003</v>
      </c>
      <c r="F143" s="86"/>
      <c r="G143" s="181"/>
      <c r="H143" s="181"/>
      <c r="I143" s="181"/>
      <c r="J143" s="87"/>
      <c r="K143" s="88"/>
      <c r="L143" s="88"/>
    </row>
    <row r="144" spans="1:12" s="9" customFormat="1" x14ac:dyDescent="0.2">
      <c r="A144" s="44" t="s">
        <v>14</v>
      </c>
      <c r="B144" s="133">
        <v>17.473788550992335</v>
      </c>
      <c r="C144" s="86">
        <f t="shared" si="11"/>
        <v>17.935096568738533</v>
      </c>
      <c r="D144" s="86">
        <f t="shared" si="12"/>
        <v>18.417550666437599</v>
      </c>
      <c r="E144" s="86">
        <f t="shared" si="13"/>
        <v>18.914824534431411</v>
      </c>
      <c r="F144" s="86"/>
      <c r="G144" s="181"/>
      <c r="H144" s="181"/>
      <c r="I144" s="181"/>
      <c r="J144" s="87"/>
      <c r="K144" s="88"/>
      <c r="L144" s="88"/>
    </row>
    <row r="145" spans="1:14" s="9" customFormat="1" x14ac:dyDescent="0.2">
      <c r="A145" s="44" t="s">
        <v>15</v>
      </c>
      <c r="B145" s="133">
        <v>27.039448447751933</v>
      </c>
      <c r="C145" s="86">
        <f t="shared" si="11"/>
        <v>27.753289886772585</v>
      </c>
      <c r="D145" s="86">
        <f t="shared" si="12"/>
        <v>28.499853384726766</v>
      </c>
      <c r="E145" s="86">
        <f t="shared" si="13"/>
        <v>29.269349426114385</v>
      </c>
      <c r="F145" s="86"/>
      <c r="G145" s="181"/>
      <c r="H145" s="181"/>
      <c r="I145" s="181"/>
      <c r="J145" s="87"/>
      <c r="K145" s="88"/>
      <c r="L145" s="88"/>
    </row>
    <row r="146" spans="1:14" s="9" customFormat="1" x14ac:dyDescent="0.2">
      <c r="A146" s="9" t="s">
        <v>36</v>
      </c>
      <c r="B146" s="133">
        <v>20.680320217563494</v>
      </c>
      <c r="C146" s="86">
        <f t="shared" si="11"/>
        <v>21.226280671307169</v>
      </c>
      <c r="D146" s="86">
        <f t="shared" si="12"/>
        <v>21.797267621365329</v>
      </c>
      <c r="E146" s="86">
        <f t="shared" si="13"/>
        <v>22.385793847142189</v>
      </c>
      <c r="F146" s="86"/>
      <c r="G146" s="181"/>
      <c r="H146" s="181"/>
      <c r="I146" s="181"/>
      <c r="J146" s="87"/>
      <c r="K146" s="88"/>
      <c r="L146" s="88"/>
    </row>
    <row r="147" spans="1:14" s="9" customFormat="1" x14ac:dyDescent="0.2">
      <c r="A147" s="44" t="s">
        <v>16</v>
      </c>
      <c r="B147" s="133">
        <v>18.115058160435549</v>
      </c>
      <c r="C147" s="86">
        <f t="shared" si="11"/>
        <v>18.593295695871046</v>
      </c>
      <c r="D147" s="86">
        <f t="shared" si="12"/>
        <v>19.093455350089975</v>
      </c>
      <c r="E147" s="86">
        <f t="shared" si="13"/>
        <v>19.608978644542404</v>
      </c>
      <c r="F147" s="86"/>
      <c r="G147" s="181"/>
      <c r="H147" s="181"/>
      <c r="I147" s="181"/>
      <c r="J147" s="87"/>
      <c r="K147" s="88"/>
      <c r="L147" s="88"/>
    </row>
    <row r="148" spans="1:14" s="9" customFormat="1" x14ac:dyDescent="0.2">
      <c r="A148" s="44" t="s">
        <v>17</v>
      </c>
      <c r="B148" s="133">
        <v>7.1124875358399482</v>
      </c>
      <c r="C148" s="86">
        <f t="shared" si="11"/>
        <v>7.3002572067861227</v>
      </c>
      <c r="D148" s="86">
        <f t="shared" si="12"/>
        <v>7.4966341256486686</v>
      </c>
      <c r="E148" s="86">
        <f t="shared" si="13"/>
        <v>7.6990432470411818</v>
      </c>
      <c r="F148" s="86"/>
      <c r="G148" s="181"/>
      <c r="H148" s="181"/>
      <c r="I148" s="181"/>
      <c r="J148" s="87"/>
      <c r="K148" s="88"/>
      <c r="L148" s="88"/>
    </row>
    <row r="149" spans="1:14" s="9" customFormat="1" x14ac:dyDescent="0.2">
      <c r="A149" s="44" t="s">
        <v>18</v>
      </c>
      <c r="B149" s="133">
        <v>42.277415656005218</v>
      </c>
      <c r="C149" s="86">
        <f t="shared" si="11"/>
        <v>43.393539429323752</v>
      </c>
      <c r="D149" s="86">
        <f t="shared" si="12"/>
        <v>44.560825639972556</v>
      </c>
      <c r="E149" s="86">
        <f t="shared" si="13"/>
        <v>45.763967932251809</v>
      </c>
      <c r="F149" s="86"/>
      <c r="G149" s="181"/>
      <c r="H149" s="181"/>
      <c r="I149" s="181"/>
      <c r="J149" s="87"/>
      <c r="K149" s="88"/>
      <c r="L149" s="88"/>
    </row>
    <row r="150" spans="1:14" s="9" customFormat="1" x14ac:dyDescent="0.2">
      <c r="A150" s="44" t="s">
        <v>19</v>
      </c>
      <c r="B150" s="133">
        <v>8.8917955615030788</v>
      </c>
      <c r="C150" s="86">
        <f t="shared" si="11"/>
        <v>9.1265389643267607</v>
      </c>
      <c r="D150" s="86">
        <f t="shared" si="12"/>
        <v>9.3720428624671506</v>
      </c>
      <c r="E150" s="86">
        <f t="shared" si="13"/>
        <v>9.6250880197537629</v>
      </c>
      <c r="F150" s="86"/>
      <c r="G150" s="181"/>
      <c r="H150" s="181"/>
      <c r="I150" s="181"/>
      <c r="J150" s="87"/>
      <c r="K150" s="88"/>
      <c r="L150" s="88"/>
    </row>
    <row r="151" spans="1:14" s="9" customFormat="1" x14ac:dyDescent="0.2">
      <c r="A151" s="44" t="s">
        <v>20</v>
      </c>
      <c r="B151" s="133">
        <v>24.638964356034791</v>
      </c>
      <c r="C151" s="86">
        <f t="shared" si="11"/>
        <v>25.28943301503411</v>
      </c>
      <c r="D151" s="86">
        <f t="shared" si="12"/>
        <v>25.969718763138527</v>
      </c>
      <c r="E151" s="86">
        <f t="shared" si="13"/>
        <v>26.670901169743264</v>
      </c>
      <c r="F151" s="86"/>
      <c r="G151" s="181"/>
      <c r="H151" s="181"/>
      <c r="I151" s="181"/>
      <c r="J151" s="87"/>
      <c r="K151" s="88"/>
      <c r="L151" s="88"/>
    </row>
    <row r="152" spans="1:14" s="9" customFormat="1" ht="15" x14ac:dyDescent="0.25">
      <c r="A152" s="46" t="s">
        <v>21</v>
      </c>
      <c r="B152" s="134">
        <v>543.55216352540492</v>
      </c>
      <c r="C152" s="47">
        <f t="shared" ref="C152:E152" si="14">SUM(C130:C151)</f>
        <v>557.90194064247555</v>
      </c>
      <c r="D152" s="47">
        <f t="shared" si="14"/>
        <v>572.9095028457582</v>
      </c>
      <c r="E152" s="47">
        <f t="shared" si="14"/>
        <v>588.37805942259354</v>
      </c>
      <c r="F152" s="86"/>
      <c r="G152" s="181"/>
      <c r="H152" s="181"/>
      <c r="I152" s="181"/>
      <c r="J152" s="87"/>
      <c r="K152" s="88"/>
      <c r="L152" s="88"/>
    </row>
    <row r="153" spans="1:14" s="9" customFormat="1" ht="15" x14ac:dyDescent="0.25">
      <c r="A153" s="58" t="s">
        <v>79</v>
      </c>
      <c r="C153" s="54"/>
      <c r="D153" s="54"/>
      <c r="E153" s="54"/>
      <c r="F153" s="54"/>
      <c r="G153" s="54"/>
      <c r="H153" s="57"/>
      <c r="I153" s="22"/>
      <c r="J153" s="87"/>
    </row>
    <row r="154" spans="1:14" s="9" customFormat="1" x14ac:dyDescent="0.2">
      <c r="B154" s="26"/>
      <c r="F154" s="78"/>
      <c r="G154" s="78"/>
      <c r="H154" s="17"/>
    </row>
    <row r="155" spans="1:14" s="9" customFormat="1" ht="15" x14ac:dyDescent="0.25">
      <c r="A155" s="89" t="s">
        <v>42</v>
      </c>
      <c r="B155" s="80"/>
      <c r="C155" s="80"/>
      <c r="D155" s="80"/>
      <c r="E155" s="80"/>
      <c r="F155" s="17"/>
      <c r="G155" s="17"/>
      <c r="H155" s="17"/>
      <c r="I155" s="2"/>
      <c r="J155" s="2"/>
    </row>
    <row r="156" spans="1:14" s="9" customFormat="1" ht="15" x14ac:dyDescent="0.25">
      <c r="A156" s="144" t="s">
        <v>0</v>
      </c>
      <c r="B156" s="145" t="s">
        <v>22</v>
      </c>
      <c r="C156" s="145" t="s">
        <v>23</v>
      </c>
      <c r="D156" s="145" t="s">
        <v>24</v>
      </c>
      <c r="E156" s="146" t="s">
        <v>25</v>
      </c>
      <c r="F156" s="17"/>
      <c r="H156" s="17"/>
      <c r="I156" s="34"/>
      <c r="J156" s="34"/>
    </row>
    <row r="157" spans="1:14" s="9" customFormat="1" x14ac:dyDescent="0.2">
      <c r="A157" s="142" t="s">
        <v>1</v>
      </c>
      <c r="B157" s="108">
        <v>100.68901075998974</v>
      </c>
      <c r="C157" s="108">
        <v>90.178290759989736</v>
      </c>
      <c r="D157" s="108">
        <v>103.31669075998974</v>
      </c>
      <c r="E157" s="108">
        <v>103.31669075998974</v>
      </c>
      <c r="F157" s="91"/>
      <c r="G157" s="90"/>
      <c r="H157" s="17"/>
      <c r="I157" s="33"/>
      <c r="J157" s="33"/>
      <c r="K157" s="33"/>
      <c r="L157" s="33"/>
      <c r="M157" s="33"/>
      <c r="N157" s="33"/>
    </row>
    <row r="158" spans="1:14" s="9" customFormat="1" x14ac:dyDescent="0.2">
      <c r="A158" s="142" t="s">
        <v>37</v>
      </c>
      <c r="B158" s="108">
        <v>0</v>
      </c>
      <c r="C158" s="108">
        <v>0</v>
      </c>
      <c r="D158" s="108">
        <v>0</v>
      </c>
      <c r="E158" s="108">
        <v>0</v>
      </c>
      <c r="F158" s="91"/>
      <c r="G158" s="90"/>
      <c r="H158" s="17"/>
      <c r="I158" s="33"/>
      <c r="J158" s="33"/>
      <c r="K158" s="33"/>
      <c r="L158" s="33"/>
      <c r="M158" s="33"/>
      <c r="N158" s="33"/>
    </row>
    <row r="159" spans="1:14" s="9" customFormat="1" x14ac:dyDescent="0.2">
      <c r="A159" s="142" t="s">
        <v>2</v>
      </c>
      <c r="B159" s="108">
        <v>0</v>
      </c>
      <c r="C159" s="108">
        <v>0</v>
      </c>
      <c r="D159" s="108">
        <v>0</v>
      </c>
      <c r="E159" s="108">
        <v>0</v>
      </c>
      <c r="F159" s="91"/>
      <c r="G159" s="90"/>
      <c r="H159" s="17"/>
      <c r="I159" s="33"/>
      <c r="J159" s="33"/>
      <c r="K159" s="33"/>
      <c r="L159" s="33"/>
      <c r="M159" s="33"/>
      <c r="N159" s="33"/>
    </row>
    <row r="160" spans="1:14" s="9" customFormat="1" x14ac:dyDescent="0.2">
      <c r="A160" s="142" t="s">
        <v>3</v>
      </c>
      <c r="B160" s="108">
        <v>-18.760255650182785</v>
      </c>
      <c r="C160" s="108">
        <v>-15.812635650182784</v>
      </c>
      <c r="D160" s="108">
        <v>-9.9173956501827831</v>
      </c>
      <c r="E160" s="108">
        <v>-5.004695650182784</v>
      </c>
      <c r="F160" s="91"/>
      <c r="G160" s="90"/>
      <c r="H160" s="17"/>
      <c r="I160" s="33"/>
      <c r="J160" s="33"/>
      <c r="K160" s="33"/>
      <c r="L160" s="33"/>
      <c r="M160" s="33"/>
      <c r="N160" s="33"/>
    </row>
    <row r="161" spans="1:14" s="9" customFormat="1" x14ac:dyDescent="0.2">
      <c r="A161" s="142" t="s">
        <v>4</v>
      </c>
      <c r="B161" s="108">
        <v>12.653319062325359</v>
      </c>
      <c r="C161" s="108">
        <v>10.660019062325359</v>
      </c>
      <c r="D161" s="108">
        <v>8.6667190623253578</v>
      </c>
      <c r="E161" s="108">
        <v>8.6667190623253578</v>
      </c>
      <c r="F161" s="91"/>
      <c r="G161" s="90"/>
      <c r="H161" s="17"/>
      <c r="I161" s="33"/>
      <c r="J161" s="33"/>
      <c r="K161" s="33"/>
      <c r="L161" s="33"/>
      <c r="M161" s="33"/>
      <c r="N161" s="33"/>
    </row>
    <row r="162" spans="1:14" s="9" customFormat="1" x14ac:dyDescent="0.2">
      <c r="A162" s="142" t="s">
        <v>5</v>
      </c>
      <c r="B162" s="108">
        <v>-75.203485744544025</v>
      </c>
      <c r="C162" s="108">
        <v>-60.761395744544025</v>
      </c>
      <c r="D162" s="108">
        <v>-31.877215744544021</v>
      </c>
      <c r="E162" s="108">
        <v>-7.8070657445440226</v>
      </c>
      <c r="F162" s="91"/>
      <c r="G162" s="90"/>
      <c r="H162" s="17"/>
      <c r="I162" s="33"/>
      <c r="J162" s="33"/>
      <c r="K162" s="33"/>
      <c r="L162" s="33"/>
      <c r="M162" s="33"/>
      <c r="N162" s="33"/>
    </row>
    <row r="163" spans="1:14" s="9" customFormat="1" x14ac:dyDescent="0.2">
      <c r="A163" s="142" t="s">
        <v>6</v>
      </c>
      <c r="B163" s="108">
        <v>21.049864659991265</v>
      </c>
      <c r="C163" s="108">
        <v>18.895704659991264</v>
      </c>
      <c r="D163" s="108">
        <v>16.741544659991263</v>
      </c>
      <c r="E163" s="108">
        <v>16.741544659991263</v>
      </c>
      <c r="F163" s="91"/>
      <c r="G163" s="90"/>
      <c r="H163" s="17"/>
      <c r="I163" s="33"/>
      <c r="J163" s="33"/>
      <c r="K163" s="33"/>
      <c r="L163" s="33"/>
      <c r="M163" s="33"/>
      <c r="N163" s="33"/>
    </row>
    <row r="164" spans="1:14" s="9" customFormat="1" x14ac:dyDescent="0.2">
      <c r="A164" s="142" t="s">
        <v>7</v>
      </c>
      <c r="B164" s="108">
        <v>-5.3169413099151859</v>
      </c>
      <c r="C164" s="108">
        <v>-0.19963130991518602</v>
      </c>
      <c r="D164" s="108">
        <v>0</v>
      </c>
      <c r="E164" s="108">
        <v>0</v>
      </c>
      <c r="F164" s="91"/>
      <c r="G164" s="90"/>
      <c r="H164" s="17"/>
      <c r="I164" s="33"/>
      <c r="J164" s="33"/>
      <c r="K164" s="33"/>
      <c r="L164" s="33"/>
      <c r="M164" s="33"/>
      <c r="N164" s="33"/>
    </row>
    <row r="165" spans="1:14" s="9" customFormat="1" x14ac:dyDescent="0.2">
      <c r="A165" s="142" t="s">
        <v>8</v>
      </c>
      <c r="B165" s="108">
        <v>0</v>
      </c>
      <c r="C165" s="108">
        <v>0</v>
      </c>
      <c r="D165" s="108">
        <v>0</v>
      </c>
      <c r="E165" s="108">
        <v>0</v>
      </c>
      <c r="F165" s="91"/>
      <c r="G165" s="90"/>
      <c r="H165" s="17"/>
      <c r="I165" s="33"/>
      <c r="J165" s="33"/>
      <c r="K165" s="33"/>
      <c r="L165" s="33"/>
      <c r="M165" s="33"/>
      <c r="N165" s="33"/>
    </row>
    <row r="166" spans="1:14" s="9" customFormat="1" x14ac:dyDescent="0.2">
      <c r="A166" s="142" t="s">
        <v>9</v>
      </c>
      <c r="B166" s="108">
        <v>-37.493440742353442</v>
      </c>
      <c r="C166" s="108">
        <v>-31.320310742353438</v>
      </c>
      <c r="D166" s="108">
        <v>-18.974050742353441</v>
      </c>
      <c r="E166" s="108">
        <v>-8.6855007423534367</v>
      </c>
      <c r="F166" s="91"/>
      <c r="G166" s="90"/>
      <c r="H166" s="17"/>
      <c r="I166" s="33"/>
      <c r="J166" s="33"/>
      <c r="K166" s="33"/>
      <c r="L166" s="33"/>
      <c r="M166" s="33"/>
      <c r="N166" s="33"/>
    </row>
    <row r="167" spans="1:14" s="9" customFormat="1" x14ac:dyDescent="0.2">
      <c r="A167" s="142" t="s">
        <v>10</v>
      </c>
      <c r="B167" s="108">
        <v>38.603816390282873</v>
      </c>
      <c r="C167" s="108">
        <v>36.97569639028287</v>
      </c>
      <c r="D167" s="108">
        <v>35.347576390282867</v>
      </c>
      <c r="E167" s="108">
        <v>35.347576390282867</v>
      </c>
      <c r="F167" s="91"/>
      <c r="G167" s="90"/>
      <c r="H167" s="17"/>
      <c r="I167" s="33"/>
      <c r="J167" s="33"/>
      <c r="K167" s="33"/>
      <c r="L167" s="33"/>
      <c r="M167" s="33"/>
      <c r="N167" s="33"/>
    </row>
    <row r="168" spans="1:14" s="9" customFormat="1" x14ac:dyDescent="0.2">
      <c r="A168" s="142" t="s">
        <v>11</v>
      </c>
      <c r="B168" s="108">
        <v>2.1221165132175086</v>
      </c>
      <c r="C168" s="108">
        <v>0.85290651321750877</v>
      </c>
      <c r="D168" s="108">
        <v>0</v>
      </c>
      <c r="E168" s="108">
        <v>0</v>
      </c>
      <c r="F168" s="91"/>
      <c r="G168" s="90"/>
      <c r="H168" s="17"/>
      <c r="I168" s="33"/>
      <c r="J168" s="33"/>
      <c r="K168" s="33"/>
      <c r="L168" s="33"/>
      <c r="M168" s="33"/>
      <c r="N168" s="33"/>
    </row>
    <row r="169" spans="1:14" s="9" customFormat="1" x14ac:dyDescent="0.2">
      <c r="A169" s="142" t="s">
        <v>12</v>
      </c>
      <c r="B169" s="108">
        <v>33.35464581269121</v>
      </c>
      <c r="C169" s="108">
        <v>32.027625812691213</v>
      </c>
      <c r="D169" s="108">
        <v>30.700605812691212</v>
      </c>
      <c r="E169" s="108">
        <v>30.700605812691212</v>
      </c>
      <c r="F169" s="91"/>
      <c r="G169" s="90"/>
      <c r="H169" s="17"/>
      <c r="I169" s="33"/>
      <c r="J169" s="33"/>
      <c r="K169" s="33"/>
      <c r="L169" s="33"/>
      <c r="M169" s="33"/>
      <c r="N169" s="33"/>
    </row>
    <row r="170" spans="1:14" s="9" customFormat="1" x14ac:dyDescent="0.2">
      <c r="A170" s="142" t="s">
        <v>13</v>
      </c>
      <c r="B170" s="108">
        <v>-0.23980497191453065</v>
      </c>
      <c r="C170" s="108">
        <v>0</v>
      </c>
      <c r="D170" s="108">
        <v>0</v>
      </c>
      <c r="E170" s="108">
        <v>0</v>
      </c>
      <c r="F170" s="91"/>
      <c r="G170" s="90"/>
      <c r="H170" s="17"/>
      <c r="I170" s="33"/>
      <c r="J170" s="33"/>
      <c r="K170" s="33"/>
      <c r="L170" s="33"/>
      <c r="M170" s="33"/>
      <c r="N170" s="33"/>
    </row>
    <row r="171" spans="1:14" s="9" customFormat="1" x14ac:dyDescent="0.2">
      <c r="A171" s="142" t="s">
        <v>14</v>
      </c>
      <c r="B171" s="108">
        <v>-57.493207038783076</v>
      </c>
      <c r="C171" s="108">
        <v>-52.587097038783071</v>
      </c>
      <c r="D171" s="108">
        <v>-42.774877038783075</v>
      </c>
      <c r="E171" s="108">
        <v>-34.598027038783073</v>
      </c>
      <c r="F171" s="91"/>
      <c r="G171" s="90"/>
      <c r="H171" s="17"/>
      <c r="I171" s="33"/>
      <c r="J171" s="33"/>
      <c r="K171" s="33"/>
      <c r="L171" s="33"/>
      <c r="M171" s="33"/>
      <c r="N171" s="33"/>
    </row>
    <row r="172" spans="1:14" s="9" customFormat="1" x14ac:dyDescent="0.2">
      <c r="A172" s="142" t="s">
        <v>15</v>
      </c>
      <c r="B172" s="108">
        <v>18.221006098610161</v>
      </c>
      <c r="C172" s="108">
        <v>15.494836098610163</v>
      </c>
      <c r="D172" s="108">
        <v>12.768666098610163</v>
      </c>
      <c r="E172" s="108">
        <v>12.768666098610163</v>
      </c>
      <c r="F172" s="91"/>
      <c r="G172" s="90"/>
      <c r="H172" s="17"/>
      <c r="I172" s="33"/>
      <c r="J172" s="33"/>
      <c r="K172" s="33"/>
      <c r="L172" s="33"/>
      <c r="M172" s="33"/>
      <c r="N172" s="33"/>
    </row>
    <row r="173" spans="1:14" s="9" customFormat="1" x14ac:dyDescent="0.2">
      <c r="A173" s="142" t="s">
        <v>36</v>
      </c>
      <c r="B173" s="108">
        <v>0</v>
      </c>
      <c r="C173" s="108">
        <v>0</v>
      </c>
      <c r="D173" s="108">
        <v>0</v>
      </c>
      <c r="E173" s="108">
        <v>0</v>
      </c>
      <c r="F173" s="91"/>
      <c r="G173" s="90"/>
      <c r="H173" s="17"/>
      <c r="I173" s="33"/>
      <c r="J173" s="33"/>
      <c r="K173" s="33"/>
      <c r="L173" s="33"/>
      <c r="M173" s="33"/>
      <c r="N173" s="33"/>
    </row>
    <row r="174" spans="1:14" s="9" customFormat="1" x14ac:dyDescent="0.2">
      <c r="A174" s="142" t="s">
        <v>16</v>
      </c>
      <c r="B174" s="108">
        <v>15.358030994745016</v>
      </c>
      <c r="C174" s="108">
        <v>13.599870994745016</v>
      </c>
      <c r="D174" s="108">
        <v>11.841710994745016</v>
      </c>
      <c r="E174" s="108">
        <v>11.841710994745016</v>
      </c>
      <c r="F174" s="91"/>
      <c r="G174" s="90"/>
      <c r="H174" s="17"/>
      <c r="I174" s="33"/>
      <c r="J174" s="33"/>
      <c r="K174" s="33"/>
      <c r="L174" s="33"/>
      <c r="M174" s="33"/>
      <c r="N174" s="33"/>
    </row>
    <row r="175" spans="1:14" s="9" customFormat="1" x14ac:dyDescent="0.2">
      <c r="A175" s="142" t="s">
        <v>17</v>
      </c>
      <c r="B175" s="108">
        <v>-15.042726121343792</v>
      </c>
      <c r="C175" s="108">
        <v>-13.003086121343792</v>
      </c>
      <c r="D175" s="108">
        <v>-8.9238061213437909</v>
      </c>
      <c r="E175" s="108">
        <v>-5.5244061213437918</v>
      </c>
      <c r="F175" s="91"/>
      <c r="G175" s="90"/>
      <c r="H175" s="17"/>
      <c r="I175" s="33"/>
      <c r="J175" s="33"/>
      <c r="K175" s="33"/>
      <c r="L175" s="33"/>
      <c r="M175" s="33"/>
      <c r="N175" s="33"/>
    </row>
    <row r="176" spans="1:14" s="9" customFormat="1" x14ac:dyDescent="0.2">
      <c r="A176" s="142" t="s">
        <v>18</v>
      </c>
      <c r="B176" s="108">
        <v>-18.309083276304484</v>
      </c>
      <c r="C176" s="108">
        <v>-5.8941832763044832</v>
      </c>
      <c r="D176" s="108">
        <v>0</v>
      </c>
      <c r="E176" s="108">
        <v>0</v>
      </c>
      <c r="F176" s="91"/>
      <c r="G176" s="90"/>
      <c r="H176" s="17"/>
      <c r="I176" s="33"/>
      <c r="J176" s="33"/>
      <c r="K176" s="33"/>
      <c r="L176" s="33"/>
      <c r="M176" s="33"/>
      <c r="N176" s="33"/>
    </row>
    <row r="177" spans="1:14" s="9" customFormat="1" x14ac:dyDescent="0.2">
      <c r="A177" s="142" t="s">
        <v>19</v>
      </c>
      <c r="B177" s="108">
        <v>-0.72829437399458874</v>
      </c>
      <c r="C177" s="108">
        <v>0</v>
      </c>
      <c r="D177" s="108">
        <v>0</v>
      </c>
      <c r="E177" s="108">
        <v>0</v>
      </c>
      <c r="F177" s="91"/>
      <c r="G177" s="90"/>
      <c r="I177" s="33"/>
      <c r="J177" s="33"/>
      <c r="K177" s="33"/>
      <c r="L177" s="33"/>
      <c r="M177" s="33"/>
      <c r="N177" s="33"/>
    </row>
    <row r="178" spans="1:14" s="9" customFormat="1" x14ac:dyDescent="0.2">
      <c r="A178" s="142" t="s">
        <v>20</v>
      </c>
      <c r="B178" s="108">
        <v>-42.461067090877414</v>
      </c>
      <c r="C178" s="108">
        <v>-37.161117090877411</v>
      </c>
      <c r="D178" s="108">
        <v>-26.56121709087741</v>
      </c>
      <c r="E178" s="108">
        <v>-17.72796709087741</v>
      </c>
      <c r="F178" s="91"/>
      <c r="G178" s="90"/>
      <c r="I178" s="33"/>
      <c r="J178" s="33"/>
      <c r="K178" s="33"/>
      <c r="L178" s="33"/>
      <c r="M178" s="33"/>
      <c r="N178" s="33"/>
    </row>
    <row r="179" spans="1:14" s="9" customFormat="1" ht="15" x14ac:dyDescent="0.25">
      <c r="A179" s="143" t="s">
        <v>21</v>
      </c>
      <c r="B179" s="141">
        <v>-28.996496028360188</v>
      </c>
      <c r="C179" s="141">
        <v>1.9454933175489306</v>
      </c>
      <c r="D179" s="141">
        <v>80.354951390551093</v>
      </c>
      <c r="E179" s="141">
        <v>140.0358513905511</v>
      </c>
      <c r="F179" s="69"/>
      <c r="G179" s="90"/>
      <c r="I179" s="33"/>
      <c r="J179" s="33"/>
      <c r="K179" s="33"/>
      <c r="L179" s="33"/>
      <c r="M179" s="33"/>
      <c r="N179" s="33"/>
    </row>
    <row r="180" spans="1:14" s="9" customFormat="1" ht="15" customHeight="1" x14ac:dyDescent="0.2">
      <c r="A180" s="58" t="s">
        <v>84</v>
      </c>
      <c r="C180" s="90"/>
      <c r="D180" s="90"/>
      <c r="E180" s="90"/>
      <c r="F180" s="90"/>
      <c r="G180" s="90"/>
      <c r="I180" s="33"/>
      <c r="J180" s="33"/>
    </row>
    <row r="181" spans="1:14" s="9" customFormat="1" x14ac:dyDescent="0.2">
      <c r="B181" s="42"/>
      <c r="C181" s="90"/>
      <c r="D181" s="90"/>
      <c r="E181" s="90"/>
      <c r="F181" s="90"/>
      <c r="G181" s="90"/>
      <c r="J181" s="82"/>
    </row>
  </sheetData>
  <mergeCells count="3">
    <mergeCell ref="A3:F3"/>
    <mergeCell ref="A4:F4"/>
    <mergeCell ref="A2:F2"/>
  </mergeCells>
  <phoneticPr fontId="13" type="noConversion"/>
  <pageMargins left="0.7" right="0.7" top="0.75" bottom="0.75" header="0.3" footer="0.3"/>
  <pageSetup paperSize="9" orientation="portrait" r:id="rId1"/>
  <ignoredErrors>
    <ignoredError sqref="C30:E30" calculatedColumn="1"/>
    <ignoredError sqref="C33:E33" numberStoredAsText="1"/>
  </ignoredErrors>
  <tableParts count="7">
    <tablePart r:id="rId2"/>
    <tablePart r:id="rId3"/>
    <tablePart r:id="rId4"/>
    <tablePart r:id="rId5"/>
    <tablePart r:id="rId6"/>
    <tablePart r:id="rId7"/>
    <tablePart r:id="rId8"/>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FC6C0B-B2C8-4200-8A5C-EC8B8781C2CD}">
  <sheetPr>
    <tabColor theme="6"/>
  </sheetPr>
  <dimension ref="A1:R69"/>
  <sheetViews>
    <sheetView zoomScaleNormal="100" workbookViewId="0"/>
  </sheetViews>
  <sheetFormatPr defaultRowHeight="14.25" x14ac:dyDescent="0.2"/>
  <cols>
    <col min="1" max="1" width="47.375" customWidth="1"/>
    <col min="2" max="2" width="18.625" customWidth="1"/>
    <col min="3" max="3" width="16.875" customWidth="1"/>
    <col min="4" max="4" width="14.125" customWidth="1"/>
    <col min="5" max="5" width="15.5" customWidth="1"/>
    <col min="6" max="7" width="14.75" customWidth="1"/>
    <col min="8" max="8" width="17.875" customWidth="1"/>
    <col min="9" max="9" width="14.75" customWidth="1"/>
    <col min="10" max="10" width="13.125" customWidth="1"/>
    <col min="11" max="11" width="12.375" customWidth="1"/>
    <col min="12" max="12" width="13.125" style="1" customWidth="1"/>
  </cols>
  <sheetData>
    <row r="1" spans="1:18" ht="20.25" x14ac:dyDescent="0.3">
      <c r="A1" s="53" t="s">
        <v>67</v>
      </c>
    </row>
    <row r="2" spans="1:18" x14ac:dyDescent="0.2">
      <c r="A2" t="str">
        <f>INFO!A2</f>
        <v>VM/HVO 30.4.2025</v>
      </c>
    </row>
    <row r="3" spans="1:18" ht="57" customHeight="1" x14ac:dyDescent="0.25">
      <c r="A3" s="185" t="s">
        <v>75</v>
      </c>
      <c r="B3" s="185"/>
      <c r="C3" s="185"/>
      <c r="D3" s="185"/>
      <c r="E3" s="185"/>
      <c r="F3" s="185"/>
      <c r="G3" s="128"/>
    </row>
    <row r="4" spans="1:18" ht="106.5" customHeight="1" x14ac:dyDescent="0.2">
      <c r="A4" s="187" t="s">
        <v>90</v>
      </c>
      <c r="B4" s="187"/>
      <c r="C4" s="187"/>
      <c r="D4" s="187"/>
      <c r="E4" s="187"/>
      <c r="F4" s="187"/>
      <c r="G4" s="129"/>
      <c r="H4" s="188"/>
      <c r="I4" s="188"/>
      <c r="J4" s="188"/>
      <c r="K4" s="188"/>
      <c r="L4" s="188"/>
      <c r="M4" s="188"/>
      <c r="N4" s="188"/>
      <c r="O4" s="188"/>
      <c r="P4" s="188"/>
      <c r="Q4" s="188"/>
      <c r="R4" s="188"/>
    </row>
    <row r="5" spans="1:18" ht="137.25" customHeight="1" x14ac:dyDescent="0.2">
      <c r="A5" s="189" t="s">
        <v>91</v>
      </c>
      <c r="B5" s="189"/>
      <c r="C5" s="189"/>
      <c r="D5" s="189"/>
      <c r="E5" s="189"/>
      <c r="F5" s="189"/>
      <c r="G5" s="164"/>
      <c r="H5" s="169"/>
      <c r="I5" s="165"/>
      <c r="J5" s="165"/>
      <c r="K5" s="165"/>
      <c r="L5" s="165"/>
      <c r="M5" s="165"/>
      <c r="N5" s="165"/>
      <c r="O5" s="165"/>
      <c r="P5" s="165"/>
      <c r="Q5" s="165"/>
      <c r="R5" s="165"/>
    </row>
    <row r="6" spans="1:18" ht="69" customHeight="1" x14ac:dyDescent="0.2">
      <c r="A6" s="189" t="s">
        <v>71</v>
      </c>
      <c r="B6" s="189"/>
      <c r="C6" s="189"/>
      <c r="D6" s="189"/>
      <c r="E6" s="189"/>
      <c r="F6" s="189"/>
      <c r="G6" s="164"/>
      <c r="H6" s="169"/>
      <c r="I6" s="165"/>
      <c r="J6" s="165"/>
      <c r="K6" s="165"/>
      <c r="L6" s="165"/>
      <c r="M6" s="165"/>
      <c r="N6" s="165"/>
      <c r="O6" s="165"/>
      <c r="P6" s="165"/>
      <c r="Q6" s="165"/>
      <c r="R6" s="165"/>
    </row>
    <row r="7" spans="1:18" ht="33" customHeight="1" x14ac:dyDescent="0.2">
      <c r="G7" s="1"/>
    </row>
    <row r="8" spans="1:18" ht="15" x14ac:dyDescent="0.25">
      <c r="A8" s="89" t="s">
        <v>51</v>
      </c>
      <c r="B8" s="7"/>
      <c r="C8" s="7"/>
      <c r="D8" s="7"/>
      <c r="E8" s="7"/>
      <c r="F8" s="7"/>
      <c r="G8" s="1"/>
    </row>
    <row r="9" spans="1:18" ht="15" x14ac:dyDescent="0.25">
      <c r="A9" s="92" t="s">
        <v>43</v>
      </c>
      <c r="B9" s="162" t="s">
        <v>59</v>
      </c>
      <c r="C9" s="161" t="s">
        <v>68</v>
      </c>
      <c r="D9" s="161" t="s">
        <v>23</v>
      </c>
      <c r="E9" s="161" t="s">
        <v>24</v>
      </c>
      <c r="F9" s="161" t="s">
        <v>25</v>
      </c>
      <c r="G9" s="65"/>
      <c r="I9" s="32">
        <v>2029</v>
      </c>
      <c r="J9" s="65">
        <v>2030</v>
      </c>
    </row>
    <row r="10" spans="1:18" ht="15" x14ac:dyDescent="0.25">
      <c r="A10" s="17" t="s">
        <v>53</v>
      </c>
      <c r="B10" s="139">
        <v>1412.1203976691918</v>
      </c>
      <c r="C10" s="135">
        <v>1272.9842317100617</v>
      </c>
      <c r="D10" s="135">
        <v>1351.1850569078545</v>
      </c>
      <c r="E10" s="135">
        <v>418.309163684711</v>
      </c>
      <c r="F10" s="66">
        <v>332.20837212039311</v>
      </c>
      <c r="G10" s="66"/>
      <c r="I10" s="66"/>
      <c r="J10" s="66"/>
    </row>
    <row r="11" spans="1:18" ht="15" x14ac:dyDescent="0.25">
      <c r="A11" s="17"/>
      <c r="B11" s="66"/>
      <c r="C11" s="66"/>
      <c r="D11" s="66"/>
      <c r="E11" s="66"/>
      <c r="F11" s="73"/>
      <c r="G11" s="136"/>
      <c r="I11" s="66"/>
      <c r="J11" s="66"/>
    </row>
    <row r="12" spans="1:18" ht="15" x14ac:dyDescent="0.25">
      <c r="A12" s="17"/>
      <c r="B12" s="66"/>
      <c r="C12" s="66"/>
      <c r="D12" s="66"/>
      <c r="E12" s="66"/>
      <c r="F12" s="73"/>
      <c r="G12" s="136"/>
      <c r="I12" s="66"/>
      <c r="J12" s="66"/>
    </row>
    <row r="13" spans="1:18" ht="15" x14ac:dyDescent="0.25">
      <c r="A13" s="17"/>
      <c r="B13" s="66"/>
      <c r="C13" s="66"/>
      <c r="D13" s="66"/>
      <c r="E13" s="66"/>
      <c r="F13" s="73"/>
      <c r="G13" s="136"/>
      <c r="I13" s="66"/>
      <c r="J13" s="66"/>
    </row>
    <row r="14" spans="1:18" ht="15" x14ac:dyDescent="0.25">
      <c r="A14" s="76" t="s">
        <v>52</v>
      </c>
      <c r="B14" s="7"/>
      <c r="C14" s="7"/>
      <c r="D14" s="7"/>
      <c r="E14" s="7"/>
      <c r="F14" s="7"/>
      <c r="G14" s="1"/>
      <c r="H14" s="75" t="s">
        <v>39</v>
      </c>
      <c r="I14" s="7"/>
      <c r="J14" s="7"/>
      <c r="K14" s="7"/>
    </row>
    <row r="15" spans="1:18" ht="15" x14ac:dyDescent="0.25">
      <c r="A15" s="74" t="s">
        <v>38</v>
      </c>
      <c r="B15" s="162" t="s">
        <v>69</v>
      </c>
      <c r="C15" s="161" t="s">
        <v>72</v>
      </c>
      <c r="D15" s="160" t="s">
        <v>23</v>
      </c>
      <c r="E15" s="160" t="s">
        <v>24</v>
      </c>
      <c r="F15" s="161" t="s">
        <v>25</v>
      </c>
      <c r="G15" s="65"/>
      <c r="H15" s="74" t="s">
        <v>38</v>
      </c>
      <c r="I15" s="161" t="s">
        <v>23</v>
      </c>
      <c r="J15" s="161" t="s">
        <v>24</v>
      </c>
      <c r="K15" s="161" t="s">
        <v>25</v>
      </c>
      <c r="L15" s="125"/>
    </row>
    <row r="16" spans="1:18" x14ac:dyDescent="0.2">
      <c r="A16" s="62" t="s">
        <v>1</v>
      </c>
      <c r="B16" s="138">
        <v>150.7263869993576</v>
      </c>
      <c r="C16" s="137">
        <v>138.05069761690808</v>
      </c>
      <c r="D16" s="10">
        <f t="shared" ref="D16:D37" si="0">I16*D$10</f>
        <v>147.59884217659965</v>
      </c>
      <c r="E16" s="10">
        <f t="shared" ref="E16:E37" si="1">J16*E$10</f>
        <v>45.901205456272635</v>
      </c>
      <c r="F16" s="10">
        <f t="shared" ref="F16:F37" si="2">K16*F$10</f>
        <v>36.598988890702792</v>
      </c>
      <c r="G16" s="137"/>
      <c r="H16" s="62" t="s">
        <v>1</v>
      </c>
      <c r="I16" s="72">
        <f>('Rahoitus ilman jk-tarkistusta'!C103+'Rahoitus ilman jk-tarkistusta'!C130)/('Rahoitus ilman jk-tarkistusta'!$C$125+'Rahoitus ilman jk-tarkistusta'!$C$152)</f>
        <v>0.10923658563422471</v>
      </c>
      <c r="J16" s="72">
        <f>('Rahoitus ilman jk-tarkistusta'!D103+'Rahoitus ilman jk-tarkistusta'!D130)/('Rahoitus ilman jk-tarkistusta'!$D$125+'Rahoitus ilman jk-tarkistusta'!$D$152)</f>
        <v>0.10973033689233115</v>
      </c>
      <c r="K16" s="114">
        <f>('Rahoitus ilman jk-tarkistusta'!E103+'Rahoitus ilman jk-tarkistusta'!E130)/('Rahoitus ilman jk-tarkistusta'!$E$125+'Rahoitus ilman jk-tarkistusta'!$E$152)</f>
        <v>0.1101687734631782</v>
      </c>
      <c r="L16" s="124"/>
    </row>
    <row r="17" spans="1:12" x14ac:dyDescent="0.2">
      <c r="A17" s="62" t="s">
        <v>37</v>
      </c>
      <c r="B17" s="138">
        <v>64.420150318355155</v>
      </c>
      <c r="C17" s="137">
        <v>58.299283277876945</v>
      </c>
      <c r="D17" s="10">
        <f t="shared" si="0"/>
        <v>62.270553488477617</v>
      </c>
      <c r="E17" s="10">
        <f t="shared" si="1"/>
        <v>19.415141269036358</v>
      </c>
      <c r="F17" s="10">
        <f t="shared" si="2"/>
        <v>15.508816012925768</v>
      </c>
      <c r="G17" s="137"/>
      <c r="H17" s="62" t="s">
        <v>37</v>
      </c>
      <c r="I17" s="72">
        <f>('Rahoitus ilman jk-tarkistusta'!C104+'Rahoitus ilman jk-tarkistusta'!C131)/('Rahoitus ilman jk-tarkistusta'!$C$125+'Rahoitus ilman jk-tarkistusta'!$C$152)</f>
        <v>4.6085880812641512E-2</v>
      </c>
      <c r="J17" s="72">
        <f>('Rahoitus ilman jk-tarkistusta'!D104+'Rahoitus ilman jk-tarkistusta'!D131)/('Rahoitus ilman jk-tarkistusta'!$D$125+'Rahoitus ilman jk-tarkistusta'!$D$152)</f>
        <v>4.6413377842398844E-2</v>
      </c>
      <c r="K17" s="114">
        <f>('Rahoitus ilman jk-tarkistusta'!E104+'Rahoitus ilman jk-tarkistusta'!E131)/('Rahoitus ilman jk-tarkistusta'!$E$125+'Rahoitus ilman jk-tarkistusta'!$E$152)</f>
        <v>4.6684001110319208E-2</v>
      </c>
      <c r="L17" s="124"/>
    </row>
    <row r="18" spans="1:12" x14ac:dyDescent="0.2">
      <c r="A18" s="62" t="s">
        <v>2</v>
      </c>
      <c r="B18" s="138">
        <v>105.68381642839056</v>
      </c>
      <c r="C18" s="137">
        <v>95.434743885421526</v>
      </c>
      <c r="D18" s="10">
        <f t="shared" si="0"/>
        <v>101.84863147733965</v>
      </c>
      <c r="E18" s="10">
        <f t="shared" si="1"/>
        <v>31.738076929889356</v>
      </c>
      <c r="F18" s="10">
        <f t="shared" si="2"/>
        <v>25.340515430703984</v>
      </c>
      <c r="G18" s="137"/>
      <c r="H18" s="62" t="s">
        <v>2</v>
      </c>
      <c r="I18" s="72">
        <f>('Rahoitus ilman jk-tarkistusta'!C105+'Rahoitus ilman jk-tarkistusta'!C132)/('Rahoitus ilman jk-tarkistusta'!$C$125+'Rahoitus ilman jk-tarkistusta'!$C$152)</f>
        <v>7.5377263060040875E-2</v>
      </c>
      <c r="J18" s="72">
        <f>('Rahoitus ilman jk-tarkistusta'!D105+'Rahoitus ilman jk-tarkistusta'!D132)/('Rahoitus ilman jk-tarkistusta'!$D$125+'Rahoitus ilman jk-tarkistusta'!$D$152)</f>
        <v>7.5872296581604548E-2</v>
      </c>
      <c r="K18" s="114">
        <f>('Rahoitus ilman jk-tarkistusta'!E105+'Rahoitus ilman jk-tarkistusta'!E132)/('Rahoitus ilman jk-tarkistusta'!$E$125+'Rahoitus ilman jk-tarkistusta'!$E$152)</f>
        <v>7.6278978970224509E-2</v>
      </c>
      <c r="L18" s="124"/>
    </row>
    <row r="19" spans="1:12" x14ac:dyDescent="0.2">
      <c r="A19" s="62" t="s">
        <v>3</v>
      </c>
      <c r="B19" s="138">
        <v>24.112124821546825</v>
      </c>
      <c r="C19" s="137">
        <v>21.407654010098121</v>
      </c>
      <c r="D19" s="10">
        <f t="shared" si="0"/>
        <v>22.755524096000848</v>
      </c>
      <c r="E19" s="10">
        <f t="shared" si="1"/>
        <v>7.062371184012024</v>
      </c>
      <c r="F19" s="10">
        <f t="shared" si="2"/>
        <v>5.6242539778763465</v>
      </c>
      <c r="G19" s="137"/>
      <c r="H19" s="62" t="s">
        <v>3</v>
      </c>
      <c r="I19" s="72">
        <f>('Rahoitus ilman jk-tarkistusta'!C106+'Rahoitus ilman jk-tarkistusta'!C133)/('Rahoitus ilman jk-tarkistusta'!$C$125+'Rahoitus ilman jk-tarkistusta'!$C$152)</f>
        <v>1.684116026865792E-2</v>
      </c>
      <c r="J19" s="72">
        <f>('Rahoitus ilman jk-tarkistusta'!D106+'Rahoitus ilman jk-tarkistusta'!D133)/('Rahoitus ilman jk-tarkistusta'!$D$125+'Rahoitus ilman jk-tarkistusta'!$D$152)</f>
        <v>1.6883137633903453E-2</v>
      </c>
      <c r="K19" s="114">
        <f>('Rahoitus ilman jk-tarkistusta'!E106+'Rahoitus ilman jk-tarkistusta'!E133)/('Rahoitus ilman jk-tarkistusta'!$E$125+'Rahoitus ilman jk-tarkistusta'!$E$152)</f>
        <v>1.6929898370647033E-2</v>
      </c>
      <c r="L19" s="124"/>
    </row>
    <row r="20" spans="1:12" x14ac:dyDescent="0.2">
      <c r="A20" s="62" t="s">
        <v>4</v>
      </c>
      <c r="B20" s="138">
        <v>45.455133276683675</v>
      </c>
      <c r="C20" s="137">
        <v>40.823533517000101</v>
      </c>
      <c r="D20" s="10">
        <f t="shared" si="0"/>
        <v>43.463150630631645</v>
      </c>
      <c r="E20" s="10">
        <f t="shared" si="1"/>
        <v>13.519382740650801</v>
      </c>
      <c r="F20" s="10">
        <f t="shared" si="2"/>
        <v>10.778130537929792</v>
      </c>
      <c r="G20" s="10"/>
      <c r="H20" s="62" t="s">
        <v>4</v>
      </c>
      <c r="I20" s="72">
        <f>('Rahoitus ilman jk-tarkistusta'!C107+'Rahoitus ilman jk-tarkistusta'!C134)/('Rahoitus ilman jk-tarkistusta'!$C$125+'Rahoitus ilman jk-tarkistusta'!$C$152)</f>
        <v>3.2166689831588081E-2</v>
      </c>
      <c r="J20" s="72">
        <f>('Rahoitus ilman jk-tarkistusta'!D107+'Rahoitus ilman jk-tarkistusta'!D134)/('Rahoitus ilman jk-tarkistusta'!$D$125+'Rahoitus ilman jk-tarkistusta'!$D$152)</f>
        <v>3.2319116850236307E-2</v>
      </c>
      <c r="K20" s="114">
        <f>('Rahoitus ilman jk-tarkistusta'!E107+'Rahoitus ilman jk-tarkistusta'!E134)/('Rahoitus ilman jk-tarkistusta'!$E$125+'Rahoitus ilman jk-tarkistusta'!$E$152)</f>
        <v>3.2443885953674194E-2</v>
      </c>
      <c r="L20" s="124"/>
    </row>
    <row r="21" spans="1:12" x14ac:dyDescent="0.2">
      <c r="A21" s="62" t="s">
        <v>5</v>
      </c>
      <c r="B21" s="138">
        <v>129.6590614877781</v>
      </c>
      <c r="C21" s="137">
        <v>117.65446780481714</v>
      </c>
      <c r="D21" s="10">
        <f t="shared" si="0"/>
        <v>125.08138549426981</v>
      </c>
      <c r="E21" s="10">
        <f t="shared" si="1"/>
        <v>38.753930060186043</v>
      </c>
      <c r="F21" s="10">
        <f t="shared" si="2"/>
        <v>30.818222287706444</v>
      </c>
      <c r="G21" s="10"/>
      <c r="H21" s="62" t="s">
        <v>5</v>
      </c>
      <c r="I21" s="72">
        <f>('Rahoitus ilman jk-tarkistusta'!C108+'Rahoitus ilman jk-tarkistusta'!C135)/('Rahoitus ilman jk-tarkistusta'!$C$125+'Rahoitus ilman jk-tarkistusta'!$C$152)</f>
        <v>9.2571616933445608E-2</v>
      </c>
      <c r="J21" s="72">
        <f>('Rahoitus ilman jk-tarkistusta'!D108+'Rahoitus ilman jk-tarkistusta'!D135)/('Rahoitus ilman jk-tarkistusta'!$D$125+'Rahoitus ilman jk-tarkistusta'!$D$152)</f>
        <v>9.264422925574671E-2</v>
      </c>
      <c r="K21" s="114">
        <f>('Rahoitus ilman jk-tarkistusta'!E108+'Rahoitus ilman jk-tarkistusta'!E135)/('Rahoitus ilman jk-tarkistusta'!$E$125+'Rahoitus ilman jk-tarkistusta'!$E$152)</f>
        <v>9.2767747215406857E-2</v>
      </c>
      <c r="L21" s="124"/>
    </row>
    <row r="22" spans="1:12" x14ac:dyDescent="0.2">
      <c r="A22" s="62" t="s">
        <v>6</v>
      </c>
      <c r="B22" s="138">
        <v>56.472425060469696</v>
      </c>
      <c r="C22" s="137">
        <v>50.077873483743105</v>
      </c>
      <c r="D22" s="10">
        <f t="shared" si="0"/>
        <v>52.735127417797443</v>
      </c>
      <c r="E22" s="10">
        <f t="shared" si="1"/>
        <v>16.220647843833088</v>
      </c>
      <c r="F22" s="10">
        <f t="shared" si="2"/>
        <v>12.804641952880672</v>
      </c>
      <c r="G22" s="10"/>
      <c r="H22" s="62" t="s">
        <v>6</v>
      </c>
      <c r="I22" s="72">
        <f>('Rahoitus ilman jk-tarkistusta'!C109+'Rahoitus ilman jk-tarkistusta'!C136)/('Rahoitus ilman jk-tarkistusta'!$C$125+'Rahoitus ilman jk-tarkistusta'!$C$152)</f>
        <v>3.9028797090518576E-2</v>
      </c>
      <c r="J22" s="72">
        <f>('Rahoitus ilman jk-tarkistusta'!D109+'Rahoitus ilman jk-tarkistusta'!D136)/('Rahoitus ilman jk-tarkistusta'!$D$125+'Rahoitus ilman jk-tarkistusta'!$D$152)</f>
        <v>3.8776697361712485E-2</v>
      </c>
      <c r="K22" s="114">
        <f>('Rahoitus ilman jk-tarkistusta'!E109+'Rahoitus ilman jk-tarkistusta'!E136)/('Rahoitus ilman jk-tarkistusta'!$E$125+'Rahoitus ilman jk-tarkistusta'!$E$152)</f>
        <v>3.8544007398586086E-2</v>
      </c>
      <c r="L22" s="124"/>
    </row>
    <row r="23" spans="1:12" x14ac:dyDescent="0.2">
      <c r="A23" s="62" t="s">
        <v>7</v>
      </c>
      <c r="B23" s="138">
        <v>43.816952303078963</v>
      </c>
      <c r="C23" s="137">
        <v>39.146443859264963</v>
      </c>
      <c r="D23" s="10">
        <f t="shared" si="0"/>
        <v>41.425558254011037</v>
      </c>
      <c r="E23" s="10">
        <f t="shared" si="1"/>
        <v>12.797756308242151</v>
      </c>
      <c r="F23" s="10">
        <f t="shared" si="2"/>
        <v>10.144541958468366</v>
      </c>
      <c r="G23" s="10"/>
      <c r="H23" s="62" t="s">
        <v>7</v>
      </c>
      <c r="I23" s="72">
        <f>('Rahoitus ilman jk-tarkistusta'!C110+'Rahoitus ilman jk-tarkistusta'!C137)/('Rahoitus ilman jk-tarkistusta'!$C$125+'Rahoitus ilman jk-tarkistusta'!$C$152)</f>
        <v>3.0658685901109768E-2</v>
      </c>
      <c r="J23" s="72">
        <f>('Rahoitus ilman jk-tarkistusta'!D110+'Rahoitus ilman jk-tarkistusta'!D137)/('Rahoitus ilman jk-tarkistusta'!$D$125+'Rahoitus ilman jk-tarkistusta'!$D$152)</f>
        <v>3.0594013756505004E-2</v>
      </c>
      <c r="K23" s="114">
        <f>('Rahoitus ilman jk-tarkistusta'!E110+'Rahoitus ilman jk-tarkistusta'!E137)/('Rahoitus ilman jk-tarkistusta'!$E$125+'Rahoitus ilman jk-tarkistusta'!$E$152)</f>
        <v>3.0536683629369704E-2</v>
      </c>
      <c r="L23" s="124"/>
    </row>
    <row r="24" spans="1:12" x14ac:dyDescent="0.2">
      <c r="A24" s="62" t="s">
        <v>8</v>
      </c>
      <c r="B24" s="138">
        <v>134.62350755353813</v>
      </c>
      <c r="C24" s="137">
        <v>121.17378574772576</v>
      </c>
      <c r="D24" s="10">
        <f t="shared" si="0"/>
        <v>128.9997433513546</v>
      </c>
      <c r="E24" s="10">
        <f t="shared" si="1"/>
        <v>40.03199114386215</v>
      </c>
      <c r="F24" s="10">
        <f t="shared" si="2"/>
        <v>31.89004920848177</v>
      </c>
      <c r="G24" s="10"/>
      <c r="H24" s="62" t="s">
        <v>8</v>
      </c>
      <c r="I24" s="72">
        <f>('Rahoitus ilman jk-tarkistusta'!C111+'Rahoitus ilman jk-tarkistusta'!C138)/('Rahoitus ilman jk-tarkistusta'!$C$125+'Rahoitus ilman jk-tarkistusta'!$C$152)</f>
        <v>9.5471558608386728E-2</v>
      </c>
      <c r="J24" s="72">
        <f>('Rahoitus ilman jk-tarkistusta'!D111+'Rahoitus ilman jk-tarkistusta'!D138)/('Rahoitus ilman jk-tarkistusta'!$D$125+'Rahoitus ilman jk-tarkistusta'!$D$152)</f>
        <v>9.5699531875508143E-2</v>
      </c>
      <c r="K24" s="114">
        <f>('Rahoitus ilman jk-tarkistusta'!E111+'Rahoitus ilman jk-tarkistusta'!E138)/('Rahoitus ilman jk-tarkistusta'!$E$125+'Rahoitus ilman jk-tarkistusta'!$E$152)</f>
        <v>9.5994116598978246E-2</v>
      </c>
      <c r="L24" s="124"/>
    </row>
    <row r="25" spans="1:12" x14ac:dyDescent="0.2">
      <c r="A25" s="62" t="s">
        <v>9</v>
      </c>
      <c r="B25" s="138">
        <v>53.6411988104663</v>
      </c>
      <c r="C25" s="137">
        <v>48.414392659764076</v>
      </c>
      <c r="D25" s="10">
        <f t="shared" si="0"/>
        <v>51.254601061287659</v>
      </c>
      <c r="E25" s="10">
        <f t="shared" si="1"/>
        <v>15.825505772449384</v>
      </c>
      <c r="F25" s="10">
        <f t="shared" si="2"/>
        <v>12.531402023055584</v>
      </c>
      <c r="G25" s="10"/>
      <c r="H25" s="62" t="s">
        <v>9</v>
      </c>
      <c r="I25" s="72">
        <f>('Rahoitus ilman jk-tarkistusta'!C112+'Rahoitus ilman jk-tarkistusta'!C139)/('Rahoitus ilman jk-tarkistusta'!$C$125+'Rahoitus ilman jk-tarkistusta'!$C$152)</f>
        <v>3.793307274917785E-2</v>
      </c>
      <c r="J25" s="72">
        <f>('Rahoitus ilman jk-tarkistusta'!D112+'Rahoitus ilman jk-tarkistusta'!D139)/('Rahoitus ilman jk-tarkistusta'!$D$125+'Rahoitus ilman jk-tarkistusta'!$D$152)</f>
        <v>3.7832080065014838E-2</v>
      </c>
      <c r="K25" s="114">
        <f>('Rahoitus ilman jk-tarkistusta'!E112+'Rahoitus ilman jk-tarkistusta'!E139)/('Rahoitus ilman jk-tarkistusta'!$E$125+'Rahoitus ilman jk-tarkistusta'!$E$152)</f>
        <v>3.7721511782111784E-2</v>
      </c>
      <c r="L25" s="124"/>
    </row>
    <row r="26" spans="1:12" x14ac:dyDescent="0.2">
      <c r="A26" s="62" t="s">
        <v>10</v>
      </c>
      <c r="B26" s="138">
        <v>45.758352379187421</v>
      </c>
      <c r="C26" s="137">
        <v>40.572421099023522</v>
      </c>
      <c r="D26" s="10">
        <f t="shared" si="0"/>
        <v>42.637026180599733</v>
      </c>
      <c r="E26" s="10">
        <f t="shared" si="1"/>
        <v>13.099746109911559</v>
      </c>
      <c r="F26" s="10">
        <f t="shared" si="2"/>
        <v>10.307039573546627</v>
      </c>
      <c r="G26" s="10"/>
      <c r="H26" s="62" t="s">
        <v>10</v>
      </c>
      <c r="I26" s="72">
        <f>('Rahoitus ilman jk-tarkistusta'!C113+'Rahoitus ilman jk-tarkistusta'!C140)/('Rahoitus ilman jk-tarkistusta'!$C$125+'Rahoitus ilman jk-tarkistusta'!$C$152)</f>
        <v>3.1555282500069427E-2</v>
      </c>
      <c r="J26" s="72">
        <f>('Rahoitus ilman jk-tarkistusta'!D113+'Rahoitus ilman jk-tarkistusta'!D140)/('Rahoitus ilman jk-tarkistusta'!$D$125+'Rahoitus ilman jk-tarkistusta'!$D$152)</f>
        <v>3.1315943438870328E-2</v>
      </c>
      <c r="K26" s="114">
        <f>('Rahoitus ilman jk-tarkistusta'!E113+'Rahoitus ilman jk-tarkistusta'!E140)/('Rahoitus ilman jk-tarkistusta'!$E$125+'Rahoitus ilman jk-tarkistusta'!$E$152)</f>
        <v>3.1025827277499592E-2</v>
      </c>
      <c r="L26" s="124"/>
    </row>
    <row r="27" spans="1:12" x14ac:dyDescent="0.2">
      <c r="A27" s="62" t="s">
        <v>11</v>
      </c>
      <c r="B27" s="138">
        <v>32.37025076491706</v>
      </c>
      <c r="C27" s="137">
        <v>28.714380856689303</v>
      </c>
      <c r="D27" s="10">
        <f t="shared" si="0"/>
        <v>30.24895489494871</v>
      </c>
      <c r="E27" s="10">
        <f t="shared" si="1"/>
        <v>9.3148936986554833</v>
      </c>
      <c r="F27" s="10">
        <f t="shared" si="2"/>
        <v>7.3623824928675541</v>
      </c>
      <c r="G27" s="10"/>
      <c r="H27" s="62" t="s">
        <v>11</v>
      </c>
      <c r="I27" s="72">
        <f>('Rahoitus ilman jk-tarkistusta'!C114+'Rahoitus ilman jk-tarkistusta'!C141)/('Rahoitus ilman jk-tarkistusta'!$C$125+'Rahoitus ilman jk-tarkistusta'!$C$152)</f>
        <v>2.2386981516930415E-2</v>
      </c>
      <c r="J27" s="72">
        <f>('Rahoitus ilman jk-tarkistusta'!D114+'Rahoitus ilman jk-tarkistusta'!D141)/('Rahoitus ilman jk-tarkistusta'!$D$125+'Rahoitus ilman jk-tarkistusta'!$D$152)</f>
        <v>2.2267964719215015E-2</v>
      </c>
      <c r="K27" s="114">
        <f>('Rahoitus ilman jk-tarkistusta'!E114+'Rahoitus ilman jk-tarkistusta'!E141)/('Rahoitus ilman jk-tarkistusta'!$E$125+'Rahoitus ilman jk-tarkistusta'!$E$152)</f>
        <v>2.2161941452214243E-2</v>
      </c>
      <c r="L27" s="124"/>
    </row>
    <row r="28" spans="1:12" x14ac:dyDescent="0.2">
      <c r="A28" s="62" t="s">
        <v>12</v>
      </c>
      <c r="B28" s="138">
        <v>38.633203664600408</v>
      </c>
      <c r="C28" s="137">
        <v>35.145908800802601</v>
      </c>
      <c r="D28" s="10">
        <f t="shared" si="0"/>
        <v>37.10407733727348</v>
      </c>
      <c r="E28" s="10">
        <f t="shared" si="1"/>
        <v>11.414915471145562</v>
      </c>
      <c r="F28" s="10">
        <f t="shared" si="2"/>
        <v>9.005433958280971</v>
      </c>
      <c r="G28" s="10"/>
      <c r="H28" s="62" t="s">
        <v>12</v>
      </c>
      <c r="I28" s="72">
        <f>('Rahoitus ilman jk-tarkistusta'!C115+'Rahoitus ilman jk-tarkistusta'!C142)/('Rahoitus ilman jk-tarkistusta'!$C$125+'Rahoitus ilman jk-tarkistusta'!$C$152)</f>
        <v>2.7460396447978059E-2</v>
      </c>
      <c r="J28" s="72">
        <f>('Rahoitus ilman jk-tarkistusta'!D115+'Rahoitus ilman jk-tarkistusta'!D142)/('Rahoitus ilman jk-tarkistusta'!$D$125+'Rahoitus ilman jk-tarkistusta'!$D$152)</f>
        <v>2.728822713467793E-2</v>
      </c>
      <c r="K28" s="114">
        <f>('Rahoitus ilman jk-tarkistusta'!E115+'Rahoitus ilman jk-tarkistusta'!E142)/('Rahoitus ilman jk-tarkistusta'!$E$125+'Rahoitus ilman jk-tarkistusta'!$E$152)</f>
        <v>2.7107787503372675E-2</v>
      </c>
      <c r="L28" s="124"/>
    </row>
    <row r="29" spans="1:12" x14ac:dyDescent="0.2">
      <c r="A29" s="62" t="s">
        <v>13</v>
      </c>
      <c r="B29" s="138">
        <v>69.4023360612494</v>
      </c>
      <c r="C29" s="137">
        <v>62.452492144557581</v>
      </c>
      <c r="D29" s="10">
        <f t="shared" si="0"/>
        <v>66.246578794781541</v>
      </c>
      <c r="E29" s="10">
        <f t="shared" si="1"/>
        <v>20.459551759968431</v>
      </c>
      <c r="F29" s="10">
        <f t="shared" si="2"/>
        <v>16.216364421315383</v>
      </c>
      <c r="G29" s="10"/>
      <c r="H29" s="62" t="s">
        <v>13</v>
      </c>
      <c r="I29" s="72">
        <f>('Rahoitus ilman jk-tarkistusta'!C116+'Rahoitus ilman jk-tarkistusta'!C143)/('Rahoitus ilman jk-tarkistusta'!$C$125+'Rahoitus ilman jk-tarkistusta'!$C$152)</f>
        <v>4.902850165201264E-2</v>
      </c>
      <c r="J29" s="72">
        <f>('Rahoitus ilman jk-tarkistusta'!D116+'Rahoitus ilman jk-tarkistusta'!D143)/('Rahoitus ilman jk-tarkistusta'!$D$125+'Rahoitus ilman jk-tarkistusta'!$D$152)</f>
        <v>4.8910120877460037E-2</v>
      </c>
      <c r="K29" s="114">
        <f>('Rahoitus ilman jk-tarkistusta'!E116+'Rahoitus ilman jk-tarkistusta'!E143)/('Rahoitus ilman jk-tarkistusta'!$E$125+'Rahoitus ilman jk-tarkistusta'!$E$152)</f>
        <v>4.8813834274587554E-2</v>
      </c>
      <c r="L29" s="124"/>
    </row>
    <row r="30" spans="1:12" x14ac:dyDescent="0.2">
      <c r="A30" s="62" t="s">
        <v>14</v>
      </c>
      <c r="B30" s="138">
        <v>48.186378951567768</v>
      </c>
      <c r="C30" s="137">
        <v>43.608225189185944</v>
      </c>
      <c r="D30" s="10">
        <f t="shared" si="0"/>
        <v>46.186097026638535</v>
      </c>
      <c r="E30" s="10">
        <f t="shared" si="1"/>
        <v>14.232176701873041</v>
      </c>
      <c r="F30" s="10">
        <f t="shared" si="2"/>
        <v>11.263860850247191</v>
      </c>
      <c r="G30" s="10"/>
      <c r="H30" s="62" t="s">
        <v>14</v>
      </c>
      <c r="I30" s="72">
        <f>('Rahoitus ilman jk-tarkistusta'!C117+'Rahoitus ilman jk-tarkistusta'!C144)/('Rahoitus ilman jk-tarkistusta'!$C$125+'Rahoitus ilman jk-tarkistusta'!$C$152)</f>
        <v>3.4181918154374796E-2</v>
      </c>
      <c r="J30" s="72">
        <f>('Rahoitus ilman jk-tarkistusta'!D117+'Rahoitus ilman jk-tarkistusta'!D144)/('Rahoitus ilman jk-tarkistusta'!$D$125+'Rahoitus ilman jk-tarkistusta'!$D$152)</f>
        <v>3.4023105247104155E-2</v>
      </c>
      <c r="K30" s="114">
        <f>('Rahoitus ilman jk-tarkistusta'!E117+'Rahoitus ilman jk-tarkistusta'!E144)/('Rahoitus ilman jk-tarkistusta'!$E$125+'Rahoitus ilman jk-tarkistusta'!$E$152)</f>
        <v>3.3906011393852353E-2</v>
      </c>
      <c r="L30" s="124"/>
    </row>
    <row r="31" spans="1:12" x14ac:dyDescent="0.2">
      <c r="A31" s="62" t="s">
        <v>15</v>
      </c>
      <c r="B31" s="138">
        <v>67.366493916868407</v>
      </c>
      <c r="C31" s="137">
        <v>60.556494311236953</v>
      </c>
      <c r="D31" s="10">
        <f t="shared" si="0"/>
        <v>64.100484223019848</v>
      </c>
      <c r="E31" s="10">
        <f t="shared" si="1"/>
        <v>19.804714170453266</v>
      </c>
      <c r="F31" s="10">
        <f t="shared" si="2"/>
        <v>15.700885434103979</v>
      </c>
      <c r="G31" s="10"/>
      <c r="H31" s="62" t="s">
        <v>15</v>
      </c>
      <c r="I31" s="72">
        <f>('Rahoitus ilman jk-tarkistusta'!C118+'Rahoitus ilman jk-tarkistusta'!C145)/('Rahoitus ilman jk-tarkistusta'!$C$125+'Rahoitus ilman jk-tarkistusta'!$C$152)</f>
        <v>4.7440196215396163E-2</v>
      </c>
      <c r="J31" s="72">
        <f>('Rahoitus ilman jk-tarkistusta'!D118+'Rahoitus ilman jk-tarkistusta'!D145)/('Rahoitus ilman jk-tarkistusta'!$D$125+'Rahoitus ilman jk-tarkistusta'!$D$152)</f>
        <v>4.7344681613000775E-2</v>
      </c>
      <c r="K31" s="114">
        <f>('Rahoitus ilman jk-tarkistusta'!E118+'Rahoitus ilman jk-tarkistusta'!E145)/('Rahoitus ilman jk-tarkistusta'!$E$125+'Rahoitus ilman jk-tarkistusta'!$E$152)</f>
        <v>4.7262160594838773E-2</v>
      </c>
      <c r="L31" s="124"/>
    </row>
    <row r="32" spans="1:12" x14ac:dyDescent="0.2">
      <c r="A32" s="62" t="s">
        <v>36</v>
      </c>
      <c r="B32" s="138">
        <v>51.823648089008167</v>
      </c>
      <c r="C32" s="137">
        <v>46.893108025522501</v>
      </c>
      <c r="D32" s="10">
        <f t="shared" si="0"/>
        <v>49.55301331847771</v>
      </c>
      <c r="E32" s="10">
        <f t="shared" si="1"/>
        <v>15.256872267237473</v>
      </c>
      <c r="F32" s="10">
        <f t="shared" si="2"/>
        <v>12.079206976591589</v>
      </c>
      <c r="G32" s="10"/>
      <c r="H32" s="62" t="s">
        <v>36</v>
      </c>
      <c r="I32" s="72">
        <f>('Rahoitus ilman jk-tarkistusta'!C119+'Rahoitus ilman jk-tarkistusta'!C146)/('Rahoitus ilman jk-tarkistusta'!$C$125+'Rahoitus ilman jk-tarkistusta'!$C$152)</f>
        <v>3.6673742849020446E-2</v>
      </c>
      <c r="J32" s="72">
        <f>('Rahoitus ilman jk-tarkistusta'!D119+'Rahoitus ilman jk-tarkistusta'!D146)/('Rahoitus ilman jk-tarkistusta'!$D$125+'Rahoitus ilman jk-tarkistusta'!$D$152)</f>
        <v>3.6472718247064079E-2</v>
      </c>
      <c r="K32" s="114">
        <f>('Rahoitus ilman jk-tarkistusta'!E119+'Rahoitus ilman jk-tarkistusta'!E146)/('Rahoitus ilman jk-tarkistusta'!$E$125+'Rahoitus ilman jk-tarkistusta'!$E$152)</f>
        <v>3.6360332822118209E-2</v>
      </c>
      <c r="L32" s="124"/>
    </row>
    <row r="33" spans="1:12" x14ac:dyDescent="0.2">
      <c r="A33" s="62" t="s">
        <v>16</v>
      </c>
      <c r="B33" s="138">
        <v>44.538998340834212</v>
      </c>
      <c r="C33" s="137">
        <v>39.786300017529477</v>
      </c>
      <c r="D33" s="10">
        <f t="shared" si="0"/>
        <v>42.111482567410619</v>
      </c>
      <c r="E33" s="10">
        <f t="shared" si="1"/>
        <v>13.020782795381766</v>
      </c>
      <c r="F33" s="10">
        <f t="shared" si="2"/>
        <v>10.331204972381128</v>
      </c>
      <c r="G33" s="10"/>
      <c r="H33" s="62" t="s">
        <v>16</v>
      </c>
      <c r="I33" s="72">
        <f>('Rahoitus ilman jk-tarkistusta'!C120+'Rahoitus ilman jk-tarkistusta'!C147)/('Rahoitus ilman jk-tarkistusta'!$C$125+'Rahoitus ilman jk-tarkistusta'!$C$152)</f>
        <v>3.1166332362926995E-2</v>
      </c>
      <c r="J33" s="72">
        <f>('Rahoitus ilman jk-tarkistusta'!D120+'Rahoitus ilman jk-tarkistusta'!D147)/('Rahoitus ilman jk-tarkistusta'!$D$125+'Rahoitus ilman jk-tarkistusta'!$D$152)</f>
        <v>3.1127175605447224E-2</v>
      </c>
      <c r="K33" s="114">
        <f>('Rahoitus ilman jk-tarkistusta'!E120+'Rahoitus ilman jk-tarkistusta'!E147)/('Rahoitus ilman jk-tarkistusta'!$E$125+'Rahoitus ilman jk-tarkistusta'!$E$152)</f>
        <v>3.1098568968746746E-2</v>
      </c>
      <c r="L33" s="124"/>
    </row>
    <row r="34" spans="1:12" x14ac:dyDescent="0.2">
      <c r="A34" s="62" t="s">
        <v>17</v>
      </c>
      <c r="B34" s="138">
        <v>18.815446177832445</v>
      </c>
      <c r="C34" s="137">
        <v>16.84754026600022</v>
      </c>
      <c r="D34" s="10">
        <f t="shared" si="0"/>
        <v>17.836354470763119</v>
      </c>
      <c r="E34" s="10">
        <f t="shared" si="1"/>
        <v>5.5107615783700394</v>
      </c>
      <c r="F34" s="10">
        <f t="shared" si="2"/>
        <v>4.3647758926462608</v>
      </c>
      <c r="G34" s="10"/>
      <c r="H34" s="62" t="s">
        <v>17</v>
      </c>
      <c r="I34" s="72">
        <f>('Rahoitus ilman jk-tarkistusta'!C121+'Rahoitus ilman jk-tarkistusta'!C148)/('Rahoitus ilman jk-tarkistusta'!$C$125+'Rahoitus ilman jk-tarkistusta'!$C$152)</f>
        <v>1.3200526737307965E-2</v>
      </c>
      <c r="J34" s="72">
        <f>('Rahoitus ilman jk-tarkistusta'!D121+'Rahoitus ilman jk-tarkistusta'!D148)/('Rahoitus ilman jk-tarkistusta'!$D$125+'Rahoitus ilman jk-tarkistusta'!$D$152)</f>
        <v>1.3173896382828525E-2</v>
      </c>
      <c r="K34" s="114">
        <f>('Rahoitus ilman jk-tarkistusta'!E121+'Rahoitus ilman jk-tarkistusta'!E148)/('Rahoitus ilman jk-tarkistusta'!$E$125+'Rahoitus ilman jk-tarkistusta'!$E$152)</f>
        <v>1.3138669157514354E-2</v>
      </c>
      <c r="L34" s="124"/>
    </row>
    <row r="35" spans="1:12" x14ac:dyDescent="0.2">
      <c r="A35" s="62" t="s">
        <v>18</v>
      </c>
      <c r="B35" s="138">
        <v>107.94051969442938</v>
      </c>
      <c r="C35" s="137">
        <v>97.192331985098306</v>
      </c>
      <c r="D35" s="10">
        <f t="shared" si="0"/>
        <v>103.10092448717616</v>
      </c>
      <c r="E35" s="10">
        <f t="shared" si="1"/>
        <v>31.911557811482595</v>
      </c>
      <c r="F35" s="10">
        <f t="shared" si="2"/>
        <v>25.338468022347509</v>
      </c>
      <c r="G35" s="10"/>
      <c r="H35" s="62" t="s">
        <v>18</v>
      </c>
      <c r="I35" s="72">
        <f>('Rahoitus ilman jk-tarkistusta'!C122+'Rahoitus ilman jk-tarkistusta'!C149)/('Rahoitus ilman jk-tarkistusta'!$C$125+'Rahoitus ilman jk-tarkistusta'!$C$152)</f>
        <v>7.6304073938709374E-2</v>
      </c>
      <c r="J35" s="72">
        <f>('Rahoitus ilman jk-tarkistusta'!D122+'Rahoitus ilman jk-tarkistusta'!D149)/('Rahoitus ilman jk-tarkistusta'!$D$125+'Rahoitus ilman jk-tarkistusta'!$D$152)</f>
        <v>7.628701587693415E-2</v>
      </c>
      <c r="K35" s="114">
        <f>('Rahoitus ilman jk-tarkistusta'!E122+'Rahoitus ilman jk-tarkistusta'!E149)/('Rahoitus ilman jk-tarkistusta'!$E$125+'Rahoitus ilman jk-tarkistusta'!$E$152)</f>
        <v>7.6272815945664332E-2</v>
      </c>
      <c r="L35" s="124"/>
    </row>
    <row r="36" spans="1:12" x14ac:dyDescent="0.2">
      <c r="A36" s="62" t="s">
        <v>19</v>
      </c>
      <c r="B36" s="138">
        <v>21.792086794540971</v>
      </c>
      <c r="C36" s="137">
        <v>19.580003739429305</v>
      </c>
      <c r="D36" s="10">
        <f t="shared" si="0"/>
        <v>20.566939418370954</v>
      </c>
      <c r="E36" s="10">
        <f t="shared" si="1"/>
        <v>6.3314459485357313</v>
      </c>
      <c r="F36" s="10">
        <f t="shared" si="2"/>
        <v>4.9847206550231125</v>
      </c>
      <c r="G36" s="10"/>
      <c r="H36" s="62" t="s">
        <v>19</v>
      </c>
      <c r="I36" s="72">
        <f>('Rahoitus ilman jk-tarkistusta'!C123+'Rahoitus ilman jk-tarkistusta'!C150)/('Rahoitus ilman jk-tarkistusta'!$C$125+'Rahoitus ilman jk-tarkistusta'!$C$152)</f>
        <v>1.5221408283953172E-2</v>
      </c>
      <c r="J36" s="72">
        <f>('Rahoitus ilman jk-tarkistusta'!D123+'Rahoitus ilman jk-tarkistusta'!D150)/('Rahoitus ilman jk-tarkistusta'!$D$125+'Rahoitus ilman jk-tarkistusta'!$D$152)</f>
        <v>1.513580504133513E-2</v>
      </c>
      <c r="K36" s="114">
        <f>('Rahoitus ilman jk-tarkistusta'!E123+'Rahoitus ilman jk-tarkistusta'!E150)/('Rahoitus ilman jk-tarkistusta'!$E$125+'Rahoitus ilman jk-tarkistusta'!$E$152)</f>
        <v>1.5004801423898607E-2</v>
      </c>
      <c r="L36" s="124"/>
    </row>
    <row r="37" spans="1:12" x14ac:dyDescent="0.2">
      <c r="A37" s="62" t="s">
        <v>20</v>
      </c>
      <c r="B37" s="138">
        <v>56.881925774496203</v>
      </c>
      <c r="C37" s="137">
        <v>51.152149412371053</v>
      </c>
      <c r="D37" s="10">
        <f t="shared" si="0"/>
        <v>54.060006740624033</v>
      </c>
      <c r="E37" s="10">
        <f t="shared" si="1"/>
        <v>16.685736663261952</v>
      </c>
      <c r="F37" s="10">
        <f t="shared" si="2"/>
        <v>13.214466590310323</v>
      </c>
      <c r="G37" s="10"/>
      <c r="H37" s="62" t="s">
        <v>20</v>
      </c>
      <c r="I37" s="72">
        <f>('Rahoitus ilman jk-tarkistusta'!C124+'Rahoitus ilman jk-tarkistusta'!C151)/('Rahoitus ilman jk-tarkistusta'!$C$125+'Rahoitus ilman jk-tarkistusta'!$C$152)</f>
        <v>4.0009328451528839E-2</v>
      </c>
      <c r="J37" s="72">
        <f>('Rahoitus ilman jk-tarkistusta'!D124+'Rahoitus ilman jk-tarkistusta'!D151)/('Rahoitus ilman jk-tarkistusta'!$D$125+'Rahoitus ilman jk-tarkistusta'!$D$152)</f>
        <v>3.988852770110092E-2</v>
      </c>
      <c r="K37" s="114">
        <f>('Rahoitus ilman jk-tarkistusta'!E124+'Rahoitus ilman jk-tarkistusta'!E151)/('Rahoitus ilman jk-tarkistusta'!$E$125+'Rahoitus ilman jk-tarkistusta'!$E$152)</f>
        <v>3.9777644693196862E-2</v>
      </c>
      <c r="L37" s="124"/>
    </row>
    <row r="38" spans="1:12" ht="15" x14ac:dyDescent="0.25">
      <c r="A38" s="101" t="s">
        <v>21</v>
      </c>
      <c r="B38" s="140">
        <v>1412.1203976691918</v>
      </c>
      <c r="C38" s="69">
        <v>1272.9842317100622</v>
      </c>
      <c r="D38" s="19">
        <f>SUM(D16:D37)</f>
        <v>1351.1850569078542</v>
      </c>
      <c r="E38" s="19">
        <f>SUM(E16:E37)</f>
        <v>418.30916368471082</v>
      </c>
      <c r="F38" s="19">
        <f>SUM(F16:F37)</f>
        <v>332.20837212039316</v>
      </c>
      <c r="G38" s="19"/>
      <c r="H38" s="62" t="s">
        <v>21</v>
      </c>
      <c r="I38" s="72">
        <f>('Rahoitus ilman jk-tarkistusta'!C125+'Rahoitus ilman jk-tarkistusta'!C152)/('Rahoitus ilman jk-tarkistusta'!$C$125+'Rahoitus ilman jk-tarkistusta'!$C$152)</f>
        <v>1</v>
      </c>
      <c r="J38" s="72">
        <f>('Rahoitus ilman jk-tarkistusta'!D125+'Rahoitus ilman jk-tarkistusta'!D152)/('Rahoitus ilman jk-tarkistusta'!$D$125+'Rahoitus ilman jk-tarkistusta'!$D$152)</f>
        <v>1</v>
      </c>
      <c r="K38" s="114">
        <f>('Rahoitus ilman jk-tarkistusta'!E125+'Rahoitus ilman jk-tarkistusta'!E152)/('Rahoitus ilman jk-tarkistusta'!$E$125+'Rahoitus ilman jk-tarkistusta'!$E$152)</f>
        <v>1</v>
      </c>
      <c r="L38" s="124"/>
    </row>
    <row r="39" spans="1:12" x14ac:dyDescent="0.2">
      <c r="A39" s="103" t="s">
        <v>76</v>
      </c>
      <c r="D39" s="63"/>
      <c r="E39" s="63"/>
      <c r="F39" s="63"/>
      <c r="G39" s="63"/>
      <c r="H39" s="63"/>
      <c r="I39" s="63"/>
      <c r="J39" s="63"/>
    </row>
    <row r="40" spans="1:12" x14ac:dyDescent="0.2">
      <c r="A40" s="103" t="s">
        <v>77</v>
      </c>
    </row>
    <row r="41" spans="1:12" x14ac:dyDescent="0.2">
      <c r="C41" s="103"/>
    </row>
    <row r="42" spans="1:12" x14ac:dyDescent="0.2">
      <c r="C42" s="103"/>
    </row>
    <row r="60" spans="3:14" x14ac:dyDescent="0.2">
      <c r="C60" s="102"/>
      <c r="D60" s="102"/>
      <c r="E60" s="102"/>
      <c r="F60" s="102"/>
      <c r="G60" s="28"/>
      <c r="H60" s="111"/>
      <c r="I60" s="111"/>
      <c r="J60" s="111"/>
      <c r="K60" s="111"/>
      <c r="L60" s="112"/>
      <c r="M60" s="112"/>
      <c r="N60" s="112"/>
    </row>
    <row r="61" spans="3:14" x14ac:dyDescent="0.2">
      <c r="D61" s="102"/>
      <c r="E61" s="12"/>
      <c r="F61" s="12"/>
      <c r="G61" s="12"/>
      <c r="H61" s="111"/>
      <c r="I61" s="111"/>
      <c r="J61" s="111"/>
      <c r="K61" s="111"/>
      <c r="L61" s="112"/>
      <c r="M61" s="112"/>
      <c r="N61" s="112"/>
    </row>
    <row r="62" spans="3:14" x14ac:dyDescent="0.2">
      <c r="D62" s="102"/>
      <c r="E62" s="12"/>
      <c r="F62" s="10"/>
      <c r="G62" s="10"/>
      <c r="H62" s="111"/>
      <c r="I62" s="111"/>
      <c r="J62" s="111"/>
      <c r="K62" s="111"/>
      <c r="L62" s="112"/>
      <c r="M62" s="112"/>
      <c r="N62" s="112"/>
    </row>
    <row r="63" spans="3:14" x14ac:dyDescent="0.2">
      <c r="D63" s="102"/>
      <c r="F63" s="10"/>
      <c r="G63" s="10"/>
      <c r="H63" s="111"/>
      <c r="I63" s="111"/>
      <c r="J63" s="111"/>
      <c r="K63" s="111"/>
      <c r="L63" s="112"/>
      <c r="M63" s="112"/>
      <c r="N63" s="112"/>
    </row>
    <row r="64" spans="3:14" x14ac:dyDescent="0.2">
      <c r="D64" s="102"/>
      <c r="E64" s="12"/>
      <c r="F64" s="12"/>
      <c r="G64" s="12"/>
      <c r="H64" s="111"/>
      <c r="I64" s="111"/>
      <c r="J64" s="111"/>
      <c r="K64" s="111"/>
      <c r="L64" s="112"/>
      <c r="M64" s="112"/>
      <c r="N64" s="112"/>
    </row>
    <row r="65" spans="2:14" x14ac:dyDescent="0.2">
      <c r="D65" s="102"/>
      <c r="F65" s="10"/>
      <c r="G65" s="10"/>
      <c r="H65" s="111"/>
      <c r="I65" s="111"/>
      <c r="J65" s="111"/>
      <c r="K65" s="111"/>
      <c r="L65" s="112"/>
      <c r="M65" s="112"/>
      <c r="N65" s="112"/>
    </row>
    <row r="66" spans="2:14" x14ac:dyDescent="0.2">
      <c r="E66" s="28"/>
      <c r="F66" s="28"/>
      <c r="G66" s="28"/>
      <c r="H66" s="10"/>
    </row>
    <row r="68" spans="2:14" x14ac:dyDescent="0.2">
      <c r="B68" s="10"/>
      <c r="E68" s="10"/>
      <c r="F68" s="10"/>
      <c r="G68" s="10"/>
    </row>
    <row r="69" spans="2:14" x14ac:dyDescent="0.2">
      <c r="D69" s="10"/>
      <c r="E69" s="12"/>
      <c r="F69" s="12"/>
      <c r="G69" s="12"/>
    </row>
  </sheetData>
  <mergeCells count="5">
    <mergeCell ref="A3:F3"/>
    <mergeCell ref="A4:F4"/>
    <mergeCell ref="H4:R4"/>
    <mergeCell ref="A5:F5"/>
    <mergeCell ref="A6:F6"/>
  </mergeCells>
  <phoneticPr fontId="13" type="noConversion"/>
  <pageMargins left="0.7" right="0.7" top="0.75" bottom="0.75" header="0.3" footer="0.3"/>
  <pageSetup paperSize="9" orientation="portrait" r:id="rId1"/>
  <tableParts count="3">
    <tablePart r:id="rId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INFO</vt:lpstr>
      <vt:lpstr>Yhteenveto</vt:lpstr>
      <vt:lpstr>Rahoitus ilman jk-tarkistusta</vt:lpstr>
      <vt:lpstr>Jälkikäteistarkistus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Hyvinvointialueiden rahoituksen painelaskelma</dc:title>
  <dc:creator/>
  <cp:lastModifiedBy>Myllyneva Kaarle (VM)</cp:lastModifiedBy>
  <dcterms:created xsi:type="dcterms:W3CDTF">2020-05-15T09:22:39Z</dcterms:created>
  <dcterms:modified xsi:type="dcterms:W3CDTF">2025-04-30T10:57:59Z</dcterms:modified>
</cp:coreProperties>
</file>