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valtion.fi\yhteiset_tiedostot\VM\KAO\Hyvinvointialueiden yleiskatteinen rahoitus\Rahoituslaskelmat\Julkaistut rahoituslaskelmat\2024\JULKAISU 23.9.2024\"/>
    </mc:Choice>
  </mc:AlternateContent>
  <bookViews>
    <workbookView xWindow="0" yWindow="0" windowWidth="6620" windowHeight="6990"/>
  </bookViews>
  <sheets>
    <sheet name="INFO" sheetId="1" r:id="rId1"/>
    <sheet name="Yhteenveto" sheetId="4" r:id="rId2"/>
    <sheet name="Rahoitus ilman jk-tarkistusta" sheetId="2" r:id="rId3"/>
    <sheet name="Jälkikäteistarkistus" sheetId="6"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0" i="2" l="1"/>
  <c r="D40" i="2"/>
  <c r="E40" i="2"/>
  <c r="C41" i="2"/>
  <c r="D41" i="2"/>
  <c r="E41" i="2"/>
  <c r="C42" i="2"/>
  <c r="D42" i="2"/>
  <c r="E42" i="2"/>
  <c r="C43" i="2"/>
  <c r="D43" i="2"/>
  <c r="E43" i="2"/>
  <c r="C44" i="2"/>
  <c r="D44" i="2"/>
  <c r="E44" i="2"/>
  <c r="C45" i="2"/>
  <c r="D45" i="2"/>
  <c r="E45" i="2"/>
  <c r="C46" i="2"/>
  <c r="D46" i="2"/>
  <c r="E46" i="2"/>
  <c r="C47" i="2"/>
  <c r="D47" i="2"/>
  <c r="E47" i="2"/>
  <c r="C48" i="2"/>
  <c r="D48" i="2"/>
  <c r="E48" i="2"/>
  <c r="C49" i="2"/>
  <c r="D49" i="2"/>
  <c r="E49" i="2"/>
  <c r="C50" i="2"/>
  <c r="D50" i="2"/>
  <c r="E50" i="2"/>
  <c r="C51" i="2"/>
  <c r="D51" i="2"/>
  <c r="E51" i="2"/>
  <c r="C52" i="2"/>
  <c r="D52" i="2"/>
  <c r="E52" i="2"/>
  <c r="C53" i="2"/>
  <c r="D53" i="2"/>
  <c r="E53" i="2"/>
  <c r="C54" i="2"/>
  <c r="D54" i="2"/>
  <c r="E54" i="2"/>
  <c r="C55" i="2"/>
  <c r="D55" i="2"/>
  <c r="E55" i="2"/>
  <c r="C56" i="2"/>
  <c r="D56" i="2"/>
  <c r="E56" i="2"/>
  <c r="C57" i="2"/>
  <c r="D57" i="2"/>
  <c r="E57" i="2"/>
  <c r="C58" i="2"/>
  <c r="D58" i="2"/>
  <c r="E58" i="2"/>
  <c r="C59" i="2"/>
  <c r="D59" i="2"/>
  <c r="E59" i="2"/>
  <c r="C60" i="2"/>
  <c r="D60" i="2"/>
  <c r="E60" i="2"/>
  <c r="C131" i="2"/>
  <c r="D131" i="2" s="1"/>
  <c r="E131" i="2" s="1"/>
  <c r="C132" i="2"/>
  <c r="D132" i="2"/>
  <c r="E132" i="2" s="1"/>
  <c r="C133" i="2"/>
  <c r="D133" i="2"/>
  <c r="E133" i="2"/>
  <c r="C134" i="2"/>
  <c r="D134" i="2"/>
  <c r="E134" i="2"/>
  <c r="C135" i="2"/>
  <c r="D135" i="2" s="1"/>
  <c r="E135" i="2" s="1"/>
  <c r="C136" i="2"/>
  <c r="D136" i="2"/>
  <c r="E136" i="2" s="1"/>
  <c r="C137" i="2"/>
  <c r="D137" i="2"/>
  <c r="E137" i="2"/>
  <c r="C138" i="2"/>
  <c r="D138" i="2"/>
  <c r="E138" i="2"/>
  <c r="C139" i="2"/>
  <c r="D139" i="2" s="1"/>
  <c r="E139" i="2" s="1"/>
  <c r="C140" i="2"/>
  <c r="D140" i="2"/>
  <c r="E140" i="2" s="1"/>
  <c r="C141" i="2"/>
  <c r="D141" i="2"/>
  <c r="E141" i="2"/>
  <c r="C142" i="2"/>
  <c r="D142" i="2"/>
  <c r="E142" i="2"/>
  <c r="C143" i="2"/>
  <c r="D143" i="2" s="1"/>
  <c r="E143" i="2" s="1"/>
  <c r="C144" i="2"/>
  <c r="D144" i="2"/>
  <c r="E144" i="2" s="1"/>
  <c r="C145" i="2"/>
  <c r="D145" i="2"/>
  <c r="E145" i="2" s="1"/>
  <c r="C146" i="2"/>
  <c r="D146" i="2"/>
  <c r="E146" i="2"/>
  <c r="C147" i="2"/>
  <c r="D147" i="2" s="1"/>
  <c r="E147" i="2" s="1"/>
  <c r="C148" i="2"/>
  <c r="D148" i="2" s="1"/>
  <c r="E148" i="2" s="1"/>
  <c r="C149" i="2"/>
  <c r="D149" i="2"/>
  <c r="E149" i="2" s="1"/>
  <c r="C150" i="2"/>
  <c r="D150" i="2"/>
  <c r="E150" i="2"/>
  <c r="C151" i="2"/>
  <c r="D151" i="2" s="1"/>
  <c r="E151" i="2" s="1"/>
  <c r="C104" i="2"/>
  <c r="D104" i="2" s="1"/>
  <c r="E104" i="2" s="1"/>
  <c r="C105" i="2"/>
  <c r="D105" i="2" s="1"/>
  <c r="E105" i="2" s="1"/>
  <c r="C106" i="2"/>
  <c r="D106" i="2"/>
  <c r="E106" i="2" s="1"/>
  <c r="C107" i="2"/>
  <c r="D107" i="2"/>
  <c r="E107" i="2"/>
  <c r="C108" i="2"/>
  <c r="D108" i="2" s="1"/>
  <c r="E108" i="2" s="1"/>
  <c r="C109" i="2"/>
  <c r="D109" i="2" s="1"/>
  <c r="E109" i="2" s="1"/>
  <c r="C110" i="2"/>
  <c r="D110" i="2"/>
  <c r="E110" i="2" s="1"/>
  <c r="C111" i="2"/>
  <c r="D111" i="2"/>
  <c r="E111" i="2"/>
  <c r="C112" i="2"/>
  <c r="D112" i="2" s="1"/>
  <c r="E112" i="2" s="1"/>
  <c r="C113" i="2"/>
  <c r="D113" i="2" s="1"/>
  <c r="E113" i="2" s="1"/>
  <c r="C114" i="2"/>
  <c r="D114" i="2"/>
  <c r="E114" i="2" s="1"/>
  <c r="C115" i="2"/>
  <c r="D115" i="2"/>
  <c r="E115" i="2"/>
  <c r="C116" i="2"/>
  <c r="D116" i="2" s="1"/>
  <c r="E116" i="2" s="1"/>
  <c r="C117" i="2"/>
  <c r="D117" i="2" s="1"/>
  <c r="E117" i="2" s="1"/>
  <c r="C118" i="2"/>
  <c r="D118" i="2"/>
  <c r="E118" i="2" s="1"/>
  <c r="C119" i="2"/>
  <c r="D119" i="2"/>
  <c r="E119" i="2"/>
  <c r="C120" i="2"/>
  <c r="D120" i="2" s="1"/>
  <c r="E120" i="2" s="1"/>
  <c r="C121" i="2"/>
  <c r="D121" i="2" s="1"/>
  <c r="E121" i="2" s="1"/>
  <c r="C122" i="2"/>
  <c r="D122" i="2"/>
  <c r="E122" i="2" s="1"/>
  <c r="C123" i="2"/>
  <c r="D123" i="2"/>
  <c r="E123" i="2"/>
  <c r="C124" i="2"/>
  <c r="D124" i="2" s="1"/>
  <c r="E124" i="2" s="1"/>
  <c r="A2" i="6" l="1"/>
  <c r="A2" i="2"/>
  <c r="A2" i="4"/>
  <c r="C130" i="2" l="1"/>
  <c r="C152" i="2" l="1"/>
  <c r="D130" i="2"/>
  <c r="D152" i="2" l="1"/>
  <c r="E130" i="2"/>
  <c r="E152" i="2" l="1"/>
  <c r="B47" i="2"/>
  <c r="B60" i="2"/>
  <c r="B50" i="2"/>
  <c r="B39" i="2"/>
  <c r="B29" i="2" l="1"/>
  <c r="D26" i="4" s="1"/>
  <c r="B19" i="2"/>
  <c r="D16" i="4" s="1"/>
  <c r="B8" i="2"/>
  <c r="D5" i="4" s="1"/>
  <c r="B16" i="2"/>
  <c r="D13" i="4" s="1"/>
  <c r="B57" i="2"/>
  <c r="B53" i="2"/>
  <c r="B58" i="2"/>
  <c r="B56" i="2"/>
  <c r="B43" i="2"/>
  <c r="B48" i="2"/>
  <c r="B51" i="2"/>
  <c r="B46" i="2"/>
  <c r="B40" i="2"/>
  <c r="B41" i="2"/>
  <c r="C103" i="2"/>
  <c r="B52" i="2"/>
  <c r="B42" i="2"/>
  <c r="B49" i="2"/>
  <c r="B55" i="2"/>
  <c r="B44" i="2"/>
  <c r="B54" i="2"/>
  <c r="B45" i="2"/>
  <c r="B25" i="2" l="1"/>
  <c r="D22" i="4" s="1"/>
  <c r="B23" i="2"/>
  <c r="D20" i="4" s="1"/>
  <c r="B11" i="2"/>
  <c r="D8" i="4" s="1"/>
  <c r="B9" i="2"/>
  <c r="D6" i="4" s="1"/>
  <c r="B12" i="2"/>
  <c r="D9" i="4" s="1"/>
  <c r="B22" i="2"/>
  <c r="D19" i="4" s="1"/>
  <c r="B13" i="2"/>
  <c r="D10" i="4" s="1"/>
  <c r="B21" i="2"/>
  <c r="D18" i="4" s="1"/>
  <c r="B24" i="2"/>
  <c r="D21" i="4" s="1"/>
  <c r="B20" i="2"/>
  <c r="D17" i="4" s="1"/>
  <c r="B27" i="2"/>
  <c r="D24" i="4" s="1"/>
  <c r="B15" i="2"/>
  <c r="D12" i="4" s="1"/>
  <c r="B26" i="2"/>
  <c r="D23" i="4" s="1"/>
  <c r="B14" i="2"/>
  <c r="D11" i="4" s="1"/>
  <c r="B18" i="2"/>
  <c r="D15" i="4" s="1"/>
  <c r="B10" i="2"/>
  <c r="D7" i="4" s="1"/>
  <c r="B17" i="2"/>
  <c r="D14" i="4" s="1"/>
  <c r="B61" i="2"/>
  <c r="B30" i="2" s="1"/>
  <c r="B59" i="2"/>
  <c r="C39" i="2"/>
  <c r="D103" i="2"/>
  <c r="B28" i="2" l="1"/>
  <c r="D25" i="4" s="1"/>
  <c r="D39" i="2"/>
  <c r="C125" i="2"/>
  <c r="E103" i="2"/>
  <c r="D27" i="4" l="1"/>
  <c r="D125" i="2"/>
  <c r="I14" i="6" s="1"/>
  <c r="D14" i="6" s="1"/>
  <c r="H16" i="6"/>
  <c r="C16" i="6" s="1"/>
  <c r="C61" i="2"/>
  <c r="C35" i="2" s="1"/>
  <c r="H15" i="6"/>
  <c r="C15" i="6" s="1"/>
  <c r="H22" i="6"/>
  <c r="C22" i="6" s="1"/>
  <c r="H17" i="6"/>
  <c r="C17" i="6" s="1"/>
  <c r="H18" i="6"/>
  <c r="C18" i="6" s="1"/>
  <c r="H20" i="6"/>
  <c r="C20" i="6" s="1"/>
  <c r="H34" i="6"/>
  <c r="C34" i="6" s="1"/>
  <c r="H27" i="6"/>
  <c r="C27" i="6" s="1"/>
  <c r="H33" i="6"/>
  <c r="C33" i="6" s="1"/>
  <c r="H25" i="6"/>
  <c r="C25" i="6" s="1"/>
  <c r="H26" i="6"/>
  <c r="C26" i="6" s="1"/>
  <c r="H31" i="6"/>
  <c r="C31" i="6" s="1"/>
  <c r="H29" i="6"/>
  <c r="C29" i="6" s="1"/>
  <c r="H28" i="6"/>
  <c r="C28" i="6" s="1"/>
  <c r="H19" i="6"/>
  <c r="C19" i="6" s="1"/>
  <c r="H14" i="6"/>
  <c r="C14" i="6" s="1"/>
  <c r="H35" i="6"/>
  <c r="C35" i="6" s="1"/>
  <c r="H24" i="6"/>
  <c r="C24" i="6" s="1"/>
  <c r="H21" i="6"/>
  <c r="C21" i="6" s="1"/>
  <c r="H30" i="6"/>
  <c r="C30" i="6" s="1"/>
  <c r="H23" i="6"/>
  <c r="C23" i="6" s="1"/>
  <c r="I34" i="6"/>
  <c r="D34" i="6" s="1"/>
  <c r="I24" i="6"/>
  <c r="D24" i="6" s="1"/>
  <c r="I18" i="6"/>
  <c r="D18" i="6" s="1"/>
  <c r="H32" i="6"/>
  <c r="C32" i="6" s="1"/>
  <c r="E39" i="2"/>
  <c r="C9" i="2" l="1"/>
  <c r="C13" i="2"/>
  <c r="C17" i="2"/>
  <c r="E14" i="4" s="1"/>
  <c r="C21" i="2"/>
  <c r="E18" i="4" s="1"/>
  <c r="C25" i="2"/>
  <c r="C29" i="2"/>
  <c r="C12" i="2"/>
  <c r="C16" i="2"/>
  <c r="C20" i="2"/>
  <c r="C24" i="2"/>
  <c r="C28" i="2"/>
  <c r="C11" i="2"/>
  <c r="E8" i="4" s="1"/>
  <c r="C15" i="2"/>
  <c r="C19" i="2"/>
  <c r="C23" i="2"/>
  <c r="C27" i="2"/>
  <c r="E24" i="4" s="1"/>
  <c r="C10" i="2"/>
  <c r="C14" i="2"/>
  <c r="C18" i="2"/>
  <c r="C22" i="2"/>
  <c r="E19" i="4" s="1"/>
  <c r="C26" i="2"/>
  <c r="I26" i="6"/>
  <c r="D26" i="6" s="1"/>
  <c r="I22" i="6"/>
  <c r="D22" i="6" s="1"/>
  <c r="I19" i="6"/>
  <c r="D19" i="6" s="1"/>
  <c r="I32" i="6"/>
  <c r="D32" i="6" s="1"/>
  <c r="C8" i="2"/>
  <c r="E9" i="4"/>
  <c r="E13" i="4"/>
  <c r="E17" i="4"/>
  <c r="E21" i="4"/>
  <c r="E25" i="4"/>
  <c r="E6" i="4"/>
  <c r="E10" i="4"/>
  <c r="E22" i="4"/>
  <c r="E26" i="4"/>
  <c r="E7" i="4"/>
  <c r="E11" i="4"/>
  <c r="E15" i="4"/>
  <c r="E23" i="4"/>
  <c r="E12" i="4"/>
  <c r="E16" i="4"/>
  <c r="E20" i="4"/>
  <c r="I31" i="6"/>
  <c r="D31" i="6" s="1"/>
  <c r="I23" i="6"/>
  <c r="D23" i="6" s="1"/>
  <c r="I28" i="6"/>
  <c r="D28" i="6" s="1"/>
  <c r="I16" i="6"/>
  <c r="D16" i="6" s="1"/>
  <c r="I33" i="6"/>
  <c r="D33" i="6" s="1"/>
  <c r="I30" i="6"/>
  <c r="D30" i="6" s="1"/>
  <c r="I20" i="6"/>
  <c r="D20" i="6" s="1"/>
  <c r="I17" i="6"/>
  <c r="D17" i="6" s="1"/>
  <c r="I29" i="6"/>
  <c r="D29" i="6" s="1"/>
  <c r="I35" i="6"/>
  <c r="D35" i="6" s="1"/>
  <c r="I15" i="6"/>
  <c r="D15" i="6" s="1"/>
  <c r="I21" i="6"/>
  <c r="D21" i="6" s="1"/>
  <c r="I25" i="6"/>
  <c r="D25" i="6" s="1"/>
  <c r="I27" i="6"/>
  <c r="D27" i="6" s="1"/>
  <c r="D61" i="2"/>
  <c r="D35" i="2" s="1"/>
  <c r="H36" i="6"/>
  <c r="E125" i="2"/>
  <c r="D10" i="2" l="1"/>
  <c r="D14" i="2"/>
  <c r="D18" i="2"/>
  <c r="D22" i="2"/>
  <c r="F19" i="4" s="1"/>
  <c r="D26" i="2"/>
  <c r="D19" i="2"/>
  <c r="D9" i="2"/>
  <c r="D13" i="2"/>
  <c r="F10" i="4" s="1"/>
  <c r="D17" i="2"/>
  <c r="D21" i="2"/>
  <c r="D25" i="2"/>
  <c r="D29" i="2"/>
  <c r="F26" i="4" s="1"/>
  <c r="D12" i="2"/>
  <c r="D16" i="2"/>
  <c r="D20" i="2"/>
  <c r="F17" i="4" s="1"/>
  <c r="D24" i="2"/>
  <c r="F21" i="4" s="1"/>
  <c r="D28" i="2"/>
  <c r="D11" i="2"/>
  <c r="D15" i="2"/>
  <c r="D23" i="2"/>
  <c r="F20" i="4" s="1"/>
  <c r="D27" i="2"/>
  <c r="F7" i="4"/>
  <c r="F11" i="4"/>
  <c r="F15" i="4"/>
  <c r="F23" i="4"/>
  <c r="F8" i="4"/>
  <c r="F12" i="4"/>
  <c r="F16" i="4"/>
  <c r="F24" i="4"/>
  <c r="D8" i="2"/>
  <c r="F9" i="4"/>
  <c r="F13" i="4"/>
  <c r="F25" i="4"/>
  <c r="F6" i="4"/>
  <c r="F14" i="4"/>
  <c r="F18" i="4"/>
  <c r="F22" i="4"/>
  <c r="C30" i="2"/>
  <c r="E5" i="4"/>
  <c r="I36" i="6"/>
  <c r="C36" i="6"/>
  <c r="J16" i="6"/>
  <c r="E16" i="6" s="1"/>
  <c r="E61" i="2"/>
  <c r="E35" i="2" s="1"/>
  <c r="J15" i="6"/>
  <c r="E15" i="6" s="1"/>
  <c r="J31" i="6"/>
  <c r="E31" i="6" s="1"/>
  <c r="J21" i="6"/>
  <c r="E21" i="6" s="1"/>
  <c r="J14" i="6"/>
  <c r="E14" i="6" s="1"/>
  <c r="J30" i="6"/>
  <c r="E30" i="6" s="1"/>
  <c r="J34" i="6"/>
  <c r="E34" i="6" s="1"/>
  <c r="J18" i="6"/>
  <c r="E18" i="6" s="1"/>
  <c r="J28" i="6"/>
  <c r="E28" i="6" s="1"/>
  <c r="J27" i="6"/>
  <c r="E27" i="6" s="1"/>
  <c r="J24" i="6"/>
  <c r="E24" i="6" s="1"/>
  <c r="J35" i="6"/>
  <c r="E35" i="6" s="1"/>
  <c r="J25" i="6"/>
  <c r="E25" i="6" s="1"/>
  <c r="J22" i="6"/>
  <c r="E22" i="6" s="1"/>
  <c r="J29" i="6"/>
  <c r="E29" i="6" s="1"/>
  <c r="J20" i="6"/>
  <c r="E20" i="6" s="1"/>
  <c r="J26" i="6"/>
  <c r="E26" i="6" s="1"/>
  <c r="J32" i="6"/>
  <c r="E32" i="6" s="1"/>
  <c r="J17" i="6"/>
  <c r="E17" i="6" s="1"/>
  <c r="J23" i="6"/>
  <c r="E23" i="6" s="1"/>
  <c r="J19" i="6"/>
  <c r="E19" i="6" s="1"/>
  <c r="J33" i="6"/>
  <c r="E33" i="6" s="1"/>
  <c r="E11" i="2" l="1"/>
  <c r="E15" i="2"/>
  <c r="E19" i="2"/>
  <c r="E23" i="2"/>
  <c r="E27" i="2"/>
  <c r="E10" i="2"/>
  <c r="G7" i="4" s="1"/>
  <c r="E14" i="2"/>
  <c r="E18" i="2"/>
  <c r="G15" i="4" s="1"/>
  <c r="E22" i="2"/>
  <c r="E26" i="2"/>
  <c r="E9" i="2"/>
  <c r="G6" i="4" s="1"/>
  <c r="E13" i="2"/>
  <c r="G10" i="4" s="1"/>
  <c r="E17" i="2"/>
  <c r="E21" i="2"/>
  <c r="E25" i="2"/>
  <c r="E29" i="2"/>
  <c r="G26" i="4" s="1"/>
  <c r="E12" i="2"/>
  <c r="E16" i="2"/>
  <c r="G13" i="4" s="1"/>
  <c r="E20" i="2"/>
  <c r="G17" i="4" s="1"/>
  <c r="E24" i="2"/>
  <c r="G21" i="4" s="1"/>
  <c r="E28" i="2"/>
  <c r="E27" i="4"/>
  <c r="E8" i="2"/>
  <c r="G9" i="4"/>
  <c r="G25" i="4"/>
  <c r="G14" i="4"/>
  <c r="G18" i="4"/>
  <c r="G22" i="4"/>
  <c r="G11" i="4"/>
  <c r="G19" i="4"/>
  <c r="G23" i="4"/>
  <c r="G8" i="4"/>
  <c r="G12" i="4"/>
  <c r="G16" i="4"/>
  <c r="G20" i="4"/>
  <c r="G24" i="4"/>
  <c r="D30" i="2"/>
  <c r="F5" i="4"/>
  <c r="F27" i="4" s="1"/>
  <c r="D36" i="6"/>
  <c r="J36" i="6"/>
  <c r="E30" i="2" l="1"/>
  <c r="G5" i="4"/>
  <c r="G27" i="4" s="1"/>
  <c r="E36" i="6"/>
</calcChain>
</file>

<file path=xl/sharedStrings.xml><?xml version="1.0" encoding="utf-8"?>
<sst xmlns="http://schemas.openxmlformats.org/spreadsheetml/2006/main" count="319" uniqueCount="93">
  <si>
    <t>Alue</t>
  </si>
  <si>
    <t>Helsinki</t>
  </si>
  <si>
    <t>Vantaa+Kerava</t>
  </si>
  <si>
    <t>Länsi-Uusimaa</t>
  </si>
  <si>
    <t>Itä-Uusimaa</t>
  </si>
  <si>
    <t>Keski-Uusimaa</t>
  </si>
  <si>
    <t>Varsinais-Suomi</t>
  </si>
  <si>
    <t>Satakunta</t>
  </si>
  <si>
    <t>Kanta-Häme</t>
  </si>
  <si>
    <t>Pirkanmaa</t>
  </si>
  <si>
    <t>Päijät-Häme</t>
  </si>
  <si>
    <t>Kymenlaakso</t>
  </si>
  <si>
    <t>Etelä-Karjala</t>
  </si>
  <si>
    <t>Etelä-Savo</t>
  </si>
  <si>
    <t>Pohjois-Savo</t>
  </si>
  <si>
    <t>Pohjois-Karjala</t>
  </si>
  <si>
    <t>Keski-Suomi</t>
  </si>
  <si>
    <t>Pohjanmaa</t>
  </si>
  <si>
    <t>Keski-Pohjanmaa</t>
  </si>
  <si>
    <t>Pohjois-Pohjanmaa</t>
  </si>
  <si>
    <t>Kainuu</t>
  </si>
  <si>
    <t>Lappi</t>
  </si>
  <si>
    <t>Manner-Suomi yht.</t>
  </si>
  <si>
    <t>2025</t>
  </si>
  <si>
    <t>2026</t>
  </si>
  <si>
    <t>2027</t>
  </si>
  <si>
    <t>2028</t>
  </si>
  <si>
    <t>2029</t>
  </si>
  <si>
    <t>2030</t>
  </si>
  <si>
    <t>Skaalauskerroin</t>
  </si>
  <si>
    <t>2 027</t>
  </si>
  <si>
    <t>Lisätietoja:</t>
  </si>
  <si>
    <t>Roosa Valkama, finanssiasiantuntija</t>
  </si>
  <si>
    <t>02955 30560 / etunimi.sukunimi@gov.fi</t>
  </si>
  <si>
    <t>2025-2029</t>
  </si>
  <si>
    <t>Korotus (%)</t>
  </si>
  <si>
    <t>Vuosi</t>
  </si>
  <si>
    <t>Yleinen ansiotasoindeksi</t>
  </si>
  <si>
    <t>Kuluttajahintaindeksi</t>
  </si>
  <si>
    <t>Muutos (%)</t>
  </si>
  <si>
    <t>v. 2025 eteenpäin</t>
  </si>
  <si>
    <t>Hyvinvointialuetyönantajan sosiaaliturvamaksujen vuotuinen muutos</t>
  </si>
  <si>
    <t>Hyvinvointialueindeksi</t>
  </si>
  <si>
    <t>Etelä-Pohjanmaa</t>
  </si>
  <si>
    <t>2025*</t>
  </si>
  <si>
    <t>2 028</t>
  </si>
  <si>
    <t>Vantaa ja Kerava</t>
  </si>
  <si>
    <t xml:space="preserve">2 025 </t>
  </si>
  <si>
    <t xml:space="preserve">2 026 </t>
  </si>
  <si>
    <t xml:space="preserve">2 027 </t>
  </si>
  <si>
    <t xml:space="preserve">2 028 </t>
  </si>
  <si>
    <t>Hyvinvointialue</t>
  </si>
  <si>
    <t>Alueiden osuudet laskennallisesta rahoituksesta, milj euroa</t>
  </si>
  <si>
    <r>
      <t xml:space="preserve">Aluekohtaiset palvelutarpeen kasvuarviot </t>
    </r>
    <r>
      <rPr>
        <sz val="11"/>
        <color theme="1"/>
        <rFont val="Arial"/>
        <family val="2"/>
        <scheme val="minor"/>
      </rPr>
      <t>(lähde: THL, 31.5.2022)</t>
    </r>
  </si>
  <si>
    <r>
      <t>Palvelutarpeen määräaikainen korotus</t>
    </r>
    <r>
      <rPr>
        <sz val="11"/>
        <color theme="1"/>
        <rFont val="Arial"/>
        <family val="2"/>
        <scheme val="minor"/>
      </rPr>
      <t xml:space="preserve"> (rahoituslaki 36§)</t>
    </r>
  </si>
  <si>
    <r>
      <t xml:space="preserve">Palvelutarpeen muutoksen huomioon ottaminen </t>
    </r>
    <r>
      <rPr>
        <sz val="11"/>
        <color theme="1"/>
        <rFont val="Arial"/>
        <family val="2"/>
        <scheme val="minor"/>
      </rPr>
      <t>(rahoituslaki 7§)</t>
    </r>
  </si>
  <si>
    <t>Sosiaali- ja terveydenhuollon laskennallinen rahoitus, milj. euroa</t>
  </si>
  <si>
    <t>Pelastustoimen laskennallinen rahoitus, milj. euroa</t>
  </si>
  <si>
    <t>Aluekohtaiset siirtymätasaukset*, milj. euroa</t>
  </si>
  <si>
    <t xml:space="preserve"> </t>
  </si>
  <si>
    <t>Rahoitus ilman jälkikäteistarkistusta, milj. euroa (täsmäytettynä koko maan rahoituksen tasoon)</t>
  </si>
  <si>
    <t>Rahoitus ilman jälkikäteistarkistusta, milj. euroa</t>
  </si>
  <si>
    <t>2 025</t>
  </si>
  <si>
    <t xml:space="preserve">  </t>
  </si>
  <si>
    <t>Koko maan rahoitus ilman jälkikäteistarkistusta</t>
  </si>
  <si>
    <t>Valtiovarainministeriö, Kunta- ja alueosasto</t>
  </si>
  <si>
    <r>
      <t>Jälkikäteistarkistus-välilehdellä kuvataan miten jälkikäteistarkistus on huomioitu rahoituksen painelaskelmassa vuosille 2025-2028. Vuoden 2025 rahoituksessa huomioitava jälkikäteistarkistus määräytyy hyvinvointialueiden yhteenlasketun vuoden 2023 toteutuneiden kustannusten ja myönnetyn rahoituksen välisen erotuksen perusteella, joka korotetaan palvelutarpeella ja hintaindeksillä vuoden 2025 tasolle.</t>
    </r>
    <r>
      <rPr>
        <sz val="11"/>
        <color rgb="FFFF0000"/>
        <rFont val="Arial"/>
        <family val="2"/>
        <scheme val="minor"/>
      </rPr>
      <t xml:space="preserve"> </t>
    </r>
    <r>
      <rPr>
        <sz val="11"/>
        <rFont val="Arial"/>
        <family val="2"/>
        <scheme val="minor"/>
      </rPr>
      <t xml:space="preserve">Vuodesta 2026 lähtien rahoitukseen jo sisältyvän jälkikäteistarkistuksen määrää joko lisätään tai vähennetään vuosittain toteutuneen kustannuskehityksen mukaisesti. </t>
    </r>
  </si>
  <si>
    <t>Rahoituksen jälkikäteistarkistus vuosina 2025-2028</t>
  </si>
  <si>
    <t>Hyvinvointialueiden rahoitus ilman jälkikäteistarkistusta vuosina 2025-2028</t>
  </si>
  <si>
    <t>Hyvinvointialueiden rahoituksen painelaskelma vuosina 2025-2028, milj. euroa</t>
  </si>
  <si>
    <t>VM/KAO 23.9.2024</t>
  </si>
  <si>
    <t>2023</t>
  </si>
  <si>
    <t>2024</t>
  </si>
  <si>
    <t>*Aluekohtaiset siirtymätasaukset on kopioitu 27.6.2024 julkaistusta siirtymätasauslaskelmasta</t>
  </si>
  <si>
    <t>*Vuoden 2025 soten laskennallinen rahoitus (ilman jk-tarkistusta) on kopioitu 23.9.2024 julkaistusta vuoden 2025 rahoituslaskelmasta</t>
  </si>
  <si>
    <t>*Vuoden 2025 pelastustoimen laskennallinen rahoitus (ilman jk-tarkistusta) on kopioitu 23.9.2024 julkaistusta vuoden 2025 rahoituslaskelmasta</t>
  </si>
  <si>
    <t>*Vuoden 2025 jälkikäteistarkistuksen jakautuminen perustuu 23.9.2024 julkaistuun vuoden 2025 rahoituslaskelmaan</t>
  </si>
  <si>
    <r>
      <t xml:space="preserve">Hyvinvointialueindeksi </t>
    </r>
    <r>
      <rPr>
        <sz val="11"/>
        <color theme="1"/>
        <rFont val="Arial"/>
        <family val="2"/>
        <scheme val="minor"/>
      </rPr>
      <t>(rahoituslaki 8§, VM:n kansantalousosaston syksyn 2024 ennuste)</t>
    </r>
  </si>
  <si>
    <t>Koko maan rahoitus ilman jälkikäteistarkistusta, milj. euroa</t>
  </si>
  <si>
    <t>Laskelmassa aluekohtainen rahoitus on täsmäytetty koko maan valtion rahoitukseen vuosina 2026-2028.</t>
  </si>
  <si>
    <t>Rahoituksen painelaskelman pohjan muodostaa hyvinvointialuekohtainen vuoden 2025 rahoitus, joka on päivitetty 23.9.2024 julkaistujen rahoituslaskelmien mukaiseksi. Rahoituksen ura-välilehdellä rahoitusta korotetaan ennustevuosille 2026–2028 hyvinvointialueindeksin mukaisella koko maan hintaennusteella ja THL:n aluekohtaisilla palvelutarpeen kasvuarvioilla. THL:n palvelutarpeen kasvuarviot on päivitetty 31.5.2022. Laskelmassa on huomioitu rahoituslain mukainen palvelutarpeen määräaikainen korotus 0,2%-yksiköllä vuosille 2025-2028. Vuodesta 2025 lähtien arvioidusta kasvusta huomioidaan 80 %. Laskelmassa on huomioitu myös aluekohtaiset siirtymätasaukset 27.6.2024 julkaistun laskelman mukaisesti.</t>
  </si>
  <si>
    <t>Jälkikäteistarkistuksen kautta tehtävä rahoituksen tason tarkistus jakautuu kaikille hyvinvointialueille rahoituslain määräytymistekijöiden mukaisesti. Tässä painelaskelmassa jälkikäteistarkistus on yksinkertaistetusti kohdennettu alueille laskennallisen rahoituksen osuuksien suhteessa.</t>
  </si>
  <si>
    <t>Arvio jälkikäteistarkistuksen määrästä rahoituksessa, milj. euroa</t>
  </si>
  <si>
    <t>Arvio jälkikäteistarkistuksen määrästä rahoituksessa yhteensä, milj. euroa</t>
  </si>
  <si>
    <t>Arviot aluekohtaisista sote-palvelutarpeen muutoksista pohjautuvat palvelujen käytön nykytilaan sekä ennusteeseen tulevasta väestörakenteesta. Laskelma ei huomioi todellisia aluekohtaiseen rahoituksen vaikuttavia tekijöitä, kuten sairastavuudessa tapahtuvia muutoksia tai väestön vieraskielisyyden tai kaksikielisyyden kehitystä.</t>
  </si>
  <si>
    <t xml:space="preserve">Tällä välilehdellä on muodostettu arvio aluekohtaisen rahoituksen kehityksestä ilman jälkikäteistarkistusta. Rahoitusta korotetaan ennustevuosille 2026–2028 hyvinvointialueindeksin mukaisella koko maan hintaennusteella ja THL:n aluekohtaisilla palvelutarpeen kasvuarvioilla. Lopuksi rahoitus on täsmäytetty koko maan rahoitukseen vuosina 2026-2028, sillä yhteenlasketut aluekohtaiset rahoitusurat poikkeavat koko maan tason rahoituksesta. Tämä johtuu siitä, että THL:n aluekohtaiset palvelutarpeen kasvuarviot eivät vastaa yhteenlaskettuna rahoituslakiin kirjattua koko maan palvelutarvetta. </t>
  </si>
  <si>
    <t xml:space="preserve">Laskelman tuottama arvio rahoituksen aluekohtaisesta kehityksestä on karkea, sillä rahoituslain mukaisista määräytymistekijöistä ei ole ennustetta. Rahoitus kohdentuu aluekohtaisesti rahoituslain mukaisten määräytymistekijöiden perusteella, joiden osalta käytetään aina uusinta käytettävissä olevaa tilastotietoa. 
</t>
  </si>
  <si>
    <t>Jälkikäteistarkistuksen määrä yhteensä rahoituksessa</t>
  </si>
  <si>
    <t>Tässä painelaskelmassa esitetty jälkikäteistarkistus vuosille 2026-2028 on arvio. Vuosien 2026-2028 rahoituksessa huomioitava jälkikäteistarkistus määritellään alueiden toteutuneen kustannuskehityksen mukaisesti.</t>
  </si>
  <si>
    <r>
      <t xml:space="preserve">Rahoituksen painelaskelmassa on huomioitu jälkikäteistarkistus vuosille 2025-2028. Vuoden 2025 jälkikäteistarkistus perustuu alueiden raportoimiin vuoden 2023 tilinpäätöstietoihin. Arvio vuoden 2026 jälkikäteistarkistuksesta on muodostettu alueiden raportoimien vuoden 2024 tilinpäätösennustetietojen perusteella, joiden perusteella alijäämää olisi n. 1,4 mrd. euroa vuonna 2024. Arvio vuosien 2027-2028 jälkikäteistarkistuksesta perustuu oletukseen vuosien 2025-2026 kustannuskehityksestä, jolla alijäämät tulevat aluekohtaisesti katetuksi vuoteen 2026 mennessä. </t>
    </r>
    <r>
      <rPr>
        <b/>
        <sz val="11"/>
        <color theme="1"/>
        <rFont val="Arial"/>
        <family val="2"/>
        <scheme val="minor"/>
      </rPr>
      <t>Tässä painelaskelmassa esitetty jälkikäteistarkistus vuosille 2026-2028 on arvio. Vuosien 2026-2028 rahoituksessa huomioitava jälkikäteistarkistus määritellään alueiden toteutuneen kustannuskehityksen mukaisesti.</t>
    </r>
  </si>
  <si>
    <t>Hyvinvointialueiden rahoituksen painelaskelma</t>
  </si>
  <si>
    <r>
      <t>Hyvinvointialueiden rahoituksen painelaskelma kuvaa arvion aluekohtaisesta rahoituksen kehityksestä vuosina 2026-2028.</t>
    </r>
    <r>
      <rPr>
        <b/>
        <sz val="11"/>
        <rFont val="Arial"/>
        <family val="2"/>
        <scheme val="minor"/>
      </rPr>
      <t xml:space="preserve"> Laskelman arvio vuoden 2026 aluekohtaisesta rahoituksesta tarkentuu keväällä 2025, kun vuoden 2026 aluekohtainen rahoituslaskelma julkaistaan. </t>
    </r>
    <r>
      <rPr>
        <sz val="11"/>
        <rFont val="Arial"/>
        <family val="2"/>
        <scheme val="minor"/>
      </rPr>
      <t>Arvio vuosien 2027 ja 2028 rahoituksesta tarkentuu myös keväällä 2025, kun rahoituksen painelaskelma päivitetään seuraavan kerran.</t>
    </r>
  </si>
  <si>
    <t>Alueiden raportoimien vuoden 2023 tilinpäätöstietojen mukainen alijäämä on n. 1,3 mrd. euroa vuonna 2023. Vuoden 2025 rahoitukseen lisätään jälkikäteistarkistusta n. 1,4 mrd. euroa (korotettuna vuoden 2025 tasolle), ja tämä lisäys jää rahoituksen pohjaan. Alueiden raportoimien vuoden 2024 tilinpäätösennustetietojen perusteella alijäämä on n. 1,4 mrd. euroa vuonna 2024. Koska vuoden 2024 tulos (tpe24) on heikentynyt vuodesta 2023, lisätään tuloksen muutosta vastaava määrä jälkikäteistarkistusta (korotettuna vuoden 2026 tasolle) rahoitukseen vuonna 2026. Arvio vuonna 2026 rahoitukseen sisältyvästä jälkikäteistarkistuksen määrästä on siten yhteensä n. 1,57 mrd. euroa. Arvio vuosien 2027-2028 jälkikäteistarkistuksesta perustuu oletukseen vuosien 2025-2026 kustannuskehityksestä, jolla alijäämät tulevat aluekohtaisesti katetuksi vuoteen 2026 mennessä. Tällaisen aluekohtaisen kustannuskehityksen toteutuessa hyvinvointialuetalous olisi koko maan tasolla ylijäämäinen vuosina 2025 ja 2026, ja jälkikäteistarkistusta vähennettäisiin rahoituksesta vuosina 2027 ja 2028. Arvio rahoitukseen sisältyvästä jälkikäteistarkistuksen määrästä olisi tällöin n. 850 milj. euroa vuonna 2027 ja -6 milj. euroa vuonna 2028. Arviossa on huomioitu jälkikäteistarkistuksen omavastuu vuosille 2026-2028 (HE 70/2024 vp).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</si>
</sst>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3" formatCode="_-* #,##0.00_-;\-* #,##0.00_-;_-* &quot;-&quot;??_-;_-@_-"/>
    <numFmt numFmtId="164" formatCode="_-* #,##0.00\ _€_-;\-* #,##0.00\ _€_-;_-* &quot;-&quot;??\ _€_-;_-@_-"/>
    <numFmt numFmtId="165" formatCode="_-* #,##0\ _€_-;\-* #,##0\ _€_-;_-* &quot;-&quot;??\ _€_-;_-@_-"/>
    <numFmt numFmtId="166" formatCode="0.000\ %"/>
    <numFmt numFmtId="167" formatCode="_-* #,##0_-;\-* #,##0_-;_-* &quot;-&quot;??_-;_-@_-"/>
    <numFmt numFmtId="168" formatCode="_-* #,##0\ _€_-;\-* #,##0\ _€_-;_-* &quot;-&quot;?\ _€_-;_-@_-"/>
    <numFmt numFmtId="169" formatCode="#,##0_ ;[Red]\-#,##0\ "/>
    <numFmt numFmtId="170" formatCode="0.000"/>
    <numFmt numFmtId="171" formatCode="0.0\ %"/>
    <numFmt numFmtId="172" formatCode="_-* #,##0.000_-;\-* #,##0.000_-;_-* &quot;-&quot;??_-;_-@_-"/>
    <numFmt numFmtId="173" formatCode="#,##0.00_ ;\-#,##0.00\ "/>
    <numFmt numFmtId="174" formatCode="0.00000"/>
    <numFmt numFmtId="175" formatCode="#,##0.0000_ ;[Red]\-#,##0.0000\ "/>
    <numFmt numFmtId="176" formatCode="#,##0.000_ ;[Red]\-#,##0.000\ "/>
  </numFmts>
  <fonts count="21">
    <font>
      <sz val="11"/>
      <color theme="1"/>
      <name val="Arial"/>
      <family val="2"/>
      <scheme val="minor"/>
    </font>
    <font>
      <sz val="11"/>
      <color theme="1"/>
      <name val="Arial"/>
      <family val="2"/>
      <scheme val="minor"/>
    </font>
    <font>
      <sz val="14"/>
      <color theme="1"/>
      <name val="Arial"/>
      <family val="2"/>
      <scheme val="minor"/>
    </font>
    <font>
      <sz val="14"/>
      <name val="Arial"/>
      <family val="2"/>
      <scheme val="minor"/>
    </font>
    <font>
      <sz val="14"/>
      <color theme="1"/>
      <name val="HelveticaNeueLT Std Lt Cn"/>
      <family val="2"/>
    </font>
    <font>
      <b/>
      <sz val="14"/>
      <color theme="1"/>
      <name val="Arial"/>
      <family val="2"/>
      <scheme val="minor"/>
    </font>
    <font>
      <sz val="9"/>
      <color theme="1"/>
      <name val="Arial"/>
      <family val="2"/>
      <scheme val="minor"/>
    </font>
    <font>
      <b/>
      <sz val="11"/>
      <color theme="1"/>
      <name val="Arial"/>
      <family val="2"/>
      <scheme val="minor"/>
    </font>
    <font>
      <sz val="11"/>
      <name val="Arial"/>
      <family val="2"/>
      <scheme val="minor"/>
    </font>
    <font>
      <b/>
      <sz val="11"/>
      <color theme="0"/>
      <name val="Arial"/>
      <family val="2"/>
      <scheme val="minor"/>
    </font>
    <font>
      <sz val="10"/>
      <name val="Arial"/>
      <family val="2"/>
    </font>
    <font>
      <sz val="8"/>
      <color theme="1"/>
      <name val="Arial"/>
      <family val="2"/>
      <scheme val="minor"/>
    </font>
    <font>
      <sz val="11"/>
      <color rgb="FFFF0000"/>
      <name val="Arial"/>
      <family val="2"/>
      <scheme val="minor"/>
    </font>
    <font>
      <b/>
      <sz val="11"/>
      <name val="Arial"/>
      <family val="2"/>
      <scheme val="minor"/>
    </font>
    <font>
      <sz val="18"/>
      <color theme="3"/>
      <name val="Arial"/>
      <family val="2"/>
      <scheme val="major"/>
    </font>
    <font>
      <i/>
      <sz val="11"/>
      <color theme="1"/>
      <name val="Arial"/>
      <family val="2"/>
      <scheme val="minor"/>
    </font>
    <font>
      <b/>
      <sz val="16"/>
      <color theme="8"/>
      <name val="Arial"/>
      <family val="2"/>
      <scheme val="major"/>
    </font>
    <font>
      <b/>
      <sz val="16"/>
      <color theme="3"/>
      <name val="Arial"/>
      <family val="2"/>
      <scheme val="major"/>
    </font>
    <font>
      <b/>
      <sz val="16"/>
      <color theme="8"/>
      <name val="Arial"/>
      <family val="2"/>
      <scheme val="minor"/>
    </font>
    <font>
      <i/>
      <sz val="11"/>
      <color rgb="FFFF0000"/>
      <name val="Arial"/>
      <family val="2"/>
      <scheme val="minor"/>
    </font>
    <font>
      <i/>
      <sz val="11"/>
      <name val="Arial"/>
      <family val="2"/>
      <scheme val="minor"/>
    </font>
  </fonts>
  <fills count="13">
    <fill>
      <patternFill patternType="none"/>
    </fill>
    <fill>
      <patternFill patternType="gray125"/>
    </fill>
    <fill>
      <patternFill patternType="solid">
        <fgColor auto="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8"/>
        <bgColor indexed="64"/>
      </patternFill>
    </fill>
    <fill>
      <patternFill patternType="solid">
        <fgColor theme="8"/>
        <bgColor theme="8"/>
      </patternFill>
    </fill>
    <fill>
      <patternFill patternType="solid">
        <fgColor theme="8"/>
        <bgColor theme="5"/>
      </patternFill>
    </fill>
    <fill>
      <patternFill patternType="solid">
        <fgColor theme="4"/>
        <bgColor theme="4"/>
      </patternFill>
    </fill>
    <fill>
      <patternFill patternType="solid">
        <fgColor theme="4"/>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tint="-4.9989318521683403E-2"/>
        <bgColor indexed="64"/>
      </patternFill>
    </fill>
  </fills>
  <borders count="20">
    <border>
      <left/>
      <right/>
      <top/>
      <bottom/>
      <diagonal/>
    </border>
    <border>
      <left/>
      <right/>
      <top style="thin">
        <color theme="8"/>
      </top>
      <bottom/>
      <diagonal/>
    </border>
    <border>
      <left/>
      <right/>
      <top style="thin">
        <color theme="5" tint="0.39997558519241921"/>
      </top>
      <bottom/>
      <diagonal/>
    </border>
    <border>
      <left/>
      <right/>
      <top style="thin">
        <color theme="4"/>
      </top>
      <bottom/>
      <diagonal/>
    </border>
    <border>
      <left style="medium">
        <color indexed="64"/>
      </left>
      <right/>
      <top style="thin">
        <color theme="4"/>
      </top>
      <bottom/>
      <diagonal/>
    </border>
    <border>
      <left style="thin">
        <color theme="4"/>
      </left>
      <right/>
      <top/>
      <bottom/>
      <diagonal/>
    </border>
    <border>
      <left style="thin">
        <color theme="4"/>
      </left>
      <right/>
      <top style="thin">
        <color theme="4"/>
      </top>
      <bottom/>
      <diagonal/>
    </border>
    <border>
      <left style="thin">
        <color theme="4"/>
      </left>
      <right/>
      <top style="thin">
        <color theme="4"/>
      </top>
      <bottom style="thin">
        <color indexed="64"/>
      </bottom>
      <diagonal/>
    </border>
    <border>
      <left/>
      <right/>
      <top style="thin">
        <color theme="4"/>
      </top>
      <bottom style="thin">
        <color indexed="64"/>
      </bottom>
      <diagonal/>
    </border>
    <border>
      <left/>
      <right style="thin">
        <color theme="8"/>
      </right>
      <top style="thin">
        <color theme="5" tint="0.39997558519241921"/>
      </top>
      <bottom/>
      <diagonal/>
    </border>
    <border>
      <left/>
      <right/>
      <top style="thin">
        <color theme="5" tint="0.39997558519241921"/>
      </top>
      <bottom style="thin">
        <color theme="8"/>
      </bottom>
      <diagonal/>
    </border>
    <border>
      <left/>
      <right style="thin">
        <color theme="8"/>
      </right>
      <top style="thin">
        <color theme="5" tint="0.39997558519241921"/>
      </top>
      <bottom style="thin">
        <color theme="8"/>
      </bottom>
      <diagonal/>
    </border>
    <border>
      <left style="thin">
        <color theme="5" tint="0.39997558519241921"/>
      </left>
      <right/>
      <top style="thin">
        <color theme="5" tint="0.39997558519241921"/>
      </top>
      <bottom/>
      <diagonal/>
    </border>
    <border>
      <left/>
      <right style="thin">
        <color theme="8"/>
      </right>
      <top style="thin">
        <color theme="8"/>
      </top>
      <bottom/>
      <diagonal/>
    </border>
    <border>
      <left style="thin">
        <color theme="5" tint="0.39997558519241921"/>
      </left>
      <right/>
      <top style="thin">
        <color theme="5" tint="0.39997558519241921"/>
      </top>
      <bottom style="thin">
        <color theme="5" tint="0.39997558519241921"/>
      </bottom>
      <diagonal/>
    </border>
    <border>
      <left/>
      <right style="thin">
        <color theme="4"/>
      </right>
      <top style="thin">
        <color theme="4"/>
      </top>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top style="thin">
        <color theme="4"/>
      </top>
      <bottom style="thin">
        <color theme="4"/>
      </bottom>
      <diagonal/>
    </border>
    <border>
      <left/>
      <right/>
      <top style="thin">
        <color theme="8"/>
      </top>
      <bottom style="thin">
        <color theme="8"/>
      </bottom>
      <diagonal/>
    </border>
  </borders>
  <cellStyleXfs count="6">
    <xf numFmtId="0" fontId="0" fillId="0" borderId="0"/>
    <xf numFmtId="16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0" fillId="0" borderId="0"/>
    <xf numFmtId="0" fontId="14" fillId="0" borderId="0" applyNumberFormat="0" applyFill="0" applyBorder="0" applyAlignment="0" applyProtection="0"/>
  </cellStyleXfs>
  <cellXfs count="188">
    <xf numFmtId="0" fontId="0" fillId="0" borderId="0" xfId="0"/>
    <xf numFmtId="0" fontId="2" fillId="0" borderId="0" xfId="0" applyFont="1"/>
    <xf numFmtId="0" fontId="3" fillId="2" borderId="0" xfId="0" applyFont="1" applyFill="1" applyAlignment="1">
      <alignment vertical="center" wrapText="1"/>
    </xf>
    <xf numFmtId="0" fontId="4" fillId="0" borderId="0" xfId="0" applyFont="1"/>
    <xf numFmtId="49" fontId="2" fillId="0" borderId="0" xfId="0" applyNumberFormat="1" applyFont="1"/>
    <xf numFmtId="165" fontId="2" fillId="0" borderId="0" xfId="1" applyNumberFormat="1" applyFont="1"/>
    <xf numFmtId="165" fontId="2" fillId="0" borderId="0" xfId="1" applyNumberFormat="1" applyFont="1" applyFill="1"/>
    <xf numFmtId="0" fontId="5" fillId="0" borderId="0" xfId="0" applyFont="1"/>
    <xf numFmtId="0" fontId="6" fillId="0" borderId="0" xfId="0" applyFont="1"/>
    <xf numFmtId="0" fontId="0" fillId="0" borderId="0" xfId="0" applyFill="1"/>
    <xf numFmtId="0" fontId="7" fillId="0" borderId="0" xfId="0" applyFont="1" applyFill="1" applyBorder="1"/>
    <xf numFmtId="167" fontId="0" fillId="0" borderId="0" xfId="2" applyNumberFormat="1" applyFont="1" applyFill="1" applyBorder="1"/>
    <xf numFmtId="0" fontId="7" fillId="0" borderId="0" xfId="0" applyFont="1"/>
    <xf numFmtId="166" fontId="0" fillId="0" borderId="0" xfId="3" applyNumberFormat="1" applyFont="1"/>
    <xf numFmtId="0" fontId="0" fillId="0" borderId="0" xfId="0" applyFill="1" applyBorder="1"/>
    <xf numFmtId="0" fontId="0" fillId="4" borderId="0" xfId="0" applyFill="1"/>
    <xf numFmtId="166" fontId="8" fillId="4" borderId="0" xfId="3" applyNumberFormat="1" applyFont="1" applyFill="1"/>
    <xf numFmtId="0" fontId="0" fillId="0" borderId="0" xfId="0" applyFont="1"/>
    <xf numFmtId="169" fontId="0" fillId="0" borderId="0" xfId="0" applyNumberFormat="1"/>
    <xf numFmtId="3" fontId="0" fillId="0" borderId="0" xfId="0" applyNumberFormat="1"/>
    <xf numFmtId="167" fontId="0" fillId="0" borderId="0" xfId="0" applyNumberFormat="1"/>
    <xf numFmtId="0" fontId="0" fillId="0" borderId="0" xfId="0" applyFont="1" applyAlignment="1">
      <alignment wrapText="1"/>
    </xf>
    <xf numFmtId="166" fontId="0" fillId="3" borderId="1" xfId="3" applyNumberFormat="1" applyFont="1" applyFill="1" applyBorder="1"/>
    <xf numFmtId="0" fontId="0" fillId="3" borderId="1" xfId="0" applyFont="1" applyFill="1" applyBorder="1"/>
    <xf numFmtId="0" fontId="9" fillId="6" borderId="0" xfId="0" applyFont="1" applyFill="1" applyBorder="1"/>
    <xf numFmtId="0" fontId="0" fillId="3" borderId="0" xfId="0" applyFont="1" applyFill="1"/>
    <xf numFmtId="0" fontId="9" fillId="5" borderId="0" xfId="0" applyFont="1" applyFill="1"/>
    <xf numFmtId="0" fontId="9" fillId="5" borderId="0" xfId="0" applyFont="1" applyFill="1" applyAlignment="1">
      <alignment horizontal="left"/>
    </xf>
    <xf numFmtId="0" fontId="7" fillId="0" borderId="0" xfId="0" applyFont="1" applyFill="1" applyAlignment="1">
      <alignment horizontal="left"/>
    </xf>
    <xf numFmtId="0" fontId="0" fillId="0" borderId="0" xfId="0" applyFont="1" applyFill="1"/>
    <xf numFmtId="3" fontId="7" fillId="0" borderId="0" xfId="0" applyNumberFormat="1" applyFont="1"/>
    <xf numFmtId="169" fontId="7" fillId="0" borderId="0" xfId="0" applyNumberFormat="1" applyFont="1"/>
    <xf numFmtId="167" fontId="7" fillId="0" borderId="0" xfId="0" applyNumberFormat="1" applyFont="1"/>
    <xf numFmtId="167" fontId="0" fillId="0" borderId="0" xfId="0" applyNumberFormat="1" applyFont="1"/>
    <xf numFmtId="167" fontId="11" fillId="0" borderId="0" xfId="2" applyNumberFormat="1" applyFont="1" applyFill="1"/>
    <xf numFmtId="168" fontId="7" fillId="0" borderId="0" xfId="2" applyNumberFormat="1" applyFont="1" applyBorder="1"/>
    <xf numFmtId="0" fontId="9" fillId="0" borderId="0" xfId="0" applyFont="1" applyFill="1" applyBorder="1" applyAlignment="1">
      <alignment horizontal="left"/>
    </xf>
    <xf numFmtId="166" fontId="0" fillId="0" borderId="0" xfId="3" applyNumberFormat="1" applyFont="1" applyFill="1" applyBorder="1"/>
    <xf numFmtId="166" fontId="12" fillId="0" borderId="0" xfId="3" applyNumberFormat="1" applyFont="1" applyFill="1"/>
    <xf numFmtId="0" fontId="12" fillId="0" borderId="0" xfId="0" applyFont="1"/>
    <xf numFmtId="166" fontId="12" fillId="0" borderId="0" xfId="0" applyNumberFormat="1" applyFont="1"/>
    <xf numFmtId="167" fontId="0" fillId="0" borderId="0" xfId="2" applyNumberFormat="1" applyFont="1"/>
    <xf numFmtId="1" fontId="0" fillId="0" borderId="0" xfId="0" applyNumberFormat="1"/>
    <xf numFmtId="170" fontId="0" fillId="0" borderId="0" xfId="0" applyNumberFormat="1"/>
    <xf numFmtId="0" fontId="7" fillId="0" borderId="0" xfId="0" applyFont="1" applyFill="1"/>
    <xf numFmtId="171" fontId="0" fillId="3" borderId="0" xfId="3" applyNumberFormat="1" applyFont="1" applyFill="1"/>
    <xf numFmtId="166" fontId="0" fillId="3" borderId="0" xfId="3" applyNumberFormat="1" applyFont="1" applyFill="1" applyBorder="1"/>
    <xf numFmtId="0" fontId="9" fillId="0" borderId="0" xfId="0" applyFont="1" applyFill="1"/>
    <xf numFmtId="0" fontId="0" fillId="0" borderId="0" xfId="0" applyFont="1" applyFill="1" applyBorder="1"/>
    <xf numFmtId="0" fontId="9" fillId="0" borderId="0" xfId="0" applyFont="1" applyFill="1" applyBorder="1"/>
    <xf numFmtId="3" fontId="0" fillId="0" borderId="0" xfId="0" applyNumberFormat="1" applyFont="1" applyAlignment="1">
      <alignment wrapText="1"/>
    </xf>
    <xf numFmtId="171" fontId="7" fillId="0" borderId="0" xfId="3" applyNumberFormat="1" applyFont="1" applyFill="1"/>
    <xf numFmtId="167" fontId="0" fillId="0" borderId="0" xfId="2" applyNumberFormat="1" applyFont="1" applyFill="1"/>
    <xf numFmtId="3" fontId="12" fillId="0" borderId="0" xfId="0" applyNumberFormat="1" applyFont="1" applyFill="1" applyAlignment="1">
      <alignment vertical="top"/>
    </xf>
    <xf numFmtId="3" fontId="0" fillId="0" borderId="3" xfId="0" applyNumberFormat="1" applyFont="1" applyBorder="1"/>
    <xf numFmtId="166" fontId="8" fillId="3" borderId="1" xfId="3" applyNumberFormat="1" applyFont="1" applyFill="1" applyBorder="1"/>
    <xf numFmtId="0" fontId="0" fillId="5" borderId="0" xfId="0" applyFill="1"/>
    <xf numFmtId="0" fontId="0" fillId="3" borderId="0" xfId="0" applyFont="1" applyFill="1" applyBorder="1"/>
    <xf numFmtId="171" fontId="9" fillId="5" borderId="0" xfId="3" applyNumberFormat="1" applyFont="1" applyFill="1"/>
    <xf numFmtId="9" fontId="0" fillId="3" borderId="0" xfId="3" applyNumberFormat="1" applyFont="1" applyFill="1"/>
    <xf numFmtId="9" fontId="0" fillId="0" borderId="0" xfId="3" applyNumberFormat="1" applyFont="1" applyFill="1"/>
    <xf numFmtId="169" fontId="15" fillId="0" borderId="0" xfId="0" applyNumberFormat="1" applyFont="1"/>
    <xf numFmtId="3" fontId="0" fillId="0" borderId="0" xfId="0" applyNumberFormat="1" applyFont="1" applyFill="1" applyBorder="1"/>
    <xf numFmtId="0" fontId="0" fillId="0" borderId="4" xfId="0" applyFont="1" applyBorder="1" applyAlignment="1"/>
    <xf numFmtId="0" fontId="9" fillId="8" borderId="5" xfId="0" applyFont="1" applyFill="1" applyBorder="1" applyAlignment="1"/>
    <xf numFmtId="0" fontId="7" fillId="0" borderId="4" xfId="0" applyFont="1" applyBorder="1" applyAlignment="1"/>
    <xf numFmtId="167" fontId="7" fillId="0" borderId="3" xfId="2" applyNumberFormat="1" applyFont="1" applyBorder="1" applyAlignment="1"/>
    <xf numFmtId="173" fontId="0" fillId="0" borderId="0" xfId="0" applyNumberFormat="1"/>
    <xf numFmtId="167" fontId="7" fillId="0" borderId="0" xfId="0" applyNumberFormat="1" applyFont="1" applyFill="1" applyBorder="1"/>
    <xf numFmtId="1" fontId="0" fillId="0" borderId="0" xfId="0" applyNumberFormat="1" applyFill="1" applyBorder="1"/>
    <xf numFmtId="4" fontId="0" fillId="0" borderId="0" xfId="0" applyNumberFormat="1" applyFill="1" applyBorder="1"/>
    <xf numFmtId="173" fontId="0" fillId="0" borderId="0" xfId="0" applyNumberFormat="1" applyFill="1" applyBorder="1"/>
    <xf numFmtId="0" fontId="16" fillId="0" borderId="0" xfId="5" applyFont="1"/>
    <xf numFmtId="0" fontId="17" fillId="0" borderId="0" xfId="5" applyFont="1"/>
    <xf numFmtId="0" fontId="18" fillId="0" borderId="0" xfId="0" applyFont="1"/>
    <xf numFmtId="0" fontId="18" fillId="0" borderId="0" xfId="0" applyFont="1" applyAlignment="1">
      <alignment wrapText="1"/>
    </xf>
    <xf numFmtId="167" fontId="15" fillId="0" borderId="0" xfId="2" applyNumberFormat="1" applyFont="1" applyFill="1"/>
    <xf numFmtId="0" fontId="7" fillId="0" borderId="0" xfId="0" applyFont="1" applyBorder="1" applyAlignment="1"/>
    <xf numFmtId="167" fontId="7" fillId="0" borderId="0" xfId="2" applyNumberFormat="1" applyFont="1" applyBorder="1" applyAlignment="1"/>
    <xf numFmtId="0" fontId="15" fillId="0" borderId="0" xfId="0" applyFont="1"/>
    <xf numFmtId="0" fontId="7" fillId="3" borderId="0" xfId="0" applyFont="1" applyFill="1" applyBorder="1"/>
    <xf numFmtId="0" fontId="0" fillId="0" borderId="0" xfId="3" applyNumberFormat="1" applyFont="1" applyFill="1" applyBorder="1"/>
    <xf numFmtId="166" fontId="8" fillId="0" borderId="0" xfId="3" applyNumberFormat="1" applyFont="1" applyFill="1"/>
    <xf numFmtId="167" fontId="7" fillId="0" borderId="0" xfId="2" applyNumberFormat="1" applyFont="1" applyFill="1" applyBorder="1" applyAlignment="1"/>
    <xf numFmtId="0" fontId="0" fillId="0" borderId="6" xfId="0" applyFont="1" applyBorder="1"/>
    <xf numFmtId="0" fontId="9" fillId="8" borderId="6" xfId="0" applyFont="1" applyFill="1" applyBorder="1"/>
    <xf numFmtId="0" fontId="15" fillId="0" borderId="0" xfId="0" applyFont="1" applyBorder="1"/>
    <xf numFmtId="3" fontId="15" fillId="0" borderId="0" xfId="2" applyNumberFormat="1" applyFont="1" applyBorder="1"/>
    <xf numFmtId="3" fontId="15" fillId="0" borderId="0" xfId="0" applyNumberFormat="1" applyFont="1" applyBorder="1"/>
    <xf numFmtId="3" fontId="19" fillId="0" borderId="0" xfId="0" applyNumberFormat="1" applyFont="1" applyBorder="1" applyAlignment="1">
      <alignment vertical="top"/>
    </xf>
    <xf numFmtId="0" fontId="7" fillId="0" borderId="7" xfId="0" applyFont="1" applyBorder="1"/>
    <xf numFmtId="3" fontId="7" fillId="0" borderId="8" xfId="2" applyNumberFormat="1" applyFont="1" applyBorder="1"/>
    <xf numFmtId="169" fontId="8" fillId="0" borderId="0" xfId="0" applyNumberFormat="1" applyFont="1" applyFill="1" applyBorder="1"/>
    <xf numFmtId="10" fontId="8" fillId="0" borderId="0" xfId="3" applyNumberFormat="1" applyFont="1" applyFill="1" applyBorder="1"/>
    <xf numFmtId="0" fontId="8" fillId="0" borderId="0" xfId="0" applyFont="1" applyAlignment="1">
      <alignment wrapText="1"/>
    </xf>
    <xf numFmtId="167" fontId="19" fillId="0" borderId="0" xfId="0" applyNumberFormat="1" applyFont="1" applyFill="1"/>
    <xf numFmtId="169" fontId="9" fillId="0" borderId="0" xfId="0" applyNumberFormat="1" applyFont="1" applyFill="1" applyBorder="1" applyAlignment="1">
      <alignment horizontal="right"/>
    </xf>
    <xf numFmtId="169" fontId="7" fillId="0" borderId="0" xfId="0" applyNumberFormat="1" applyFont="1" applyFill="1" applyBorder="1"/>
    <xf numFmtId="3" fontId="0" fillId="0" borderId="0" xfId="0" applyNumberFormat="1" applyFont="1" applyFill="1" applyBorder="1" applyAlignment="1">
      <alignment wrapText="1"/>
    </xf>
    <xf numFmtId="3" fontId="0" fillId="0" borderId="0" xfId="0" applyNumberFormat="1" applyFont="1" applyBorder="1"/>
    <xf numFmtId="3" fontId="7" fillId="0" borderId="0" xfId="2" applyNumberFormat="1" applyFont="1" applyBorder="1"/>
    <xf numFmtId="169" fontId="19" fillId="0" borderId="0" xfId="0" applyNumberFormat="1" applyFont="1" applyFill="1"/>
    <xf numFmtId="169" fontId="0" fillId="0" borderId="0" xfId="0" applyNumberFormat="1" applyFill="1"/>
    <xf numFmtId="169" fontId="7" fillId="0" borderId="0" xfId="0" applyNumberFormat="1" applyFont="1" applyFill="1"/>
    <xf numFmtId="166" fontId="8" fillId="0" borderId="0" xfId="3" applyNumberFormat="1" applyFont="1" applyFill="1" applyBorder="1"/>
    <xf numFmtId="174" fontId="13" fillId="0" borderId="0" xfId="0" applyNumberFormat="1" applyFont="1" applyFill="1" applyBorder="1"/>
    <xf numFmtId="171" fontId="8" fillId="0" borderId="0" xfId="3" applyNumberFormat="1" applyFont="1" applyFill="1" applyBorder="1"/>
    <xf numFmtId="0" fontId="19" fillId="0" borderId="0" xfId="0" applyFont="1"/>
    <xf numFmtId="169" fontId="9" fillId="9" borderId="0" xfId="0" applyNumberFormat="1" applyFont="1" applyFill="1" applyBorder="1"/>
    <xf numFmtId="169" fontId="9" fillId="9" borderId="0" xfId="0" applyNumberFormat="1" applyFont="1" applyFill="1" applyBorder="1" applyAlignment="1">
      <alignment horizontal="right"/>
    </xf>
    <xf numFmtId="0" fontId="7" fillId="4" borderId="0" xfId="0" applyFont="1" applyFill="1"/>
    <xf numFmtId="169" fontId="13" fillId="4" borderId="0" xfId="0" applyNumberFormat="1" applyFont="1" applyFill="1" applyBorder="1"/>
    <xf numFmtId="10" fontId="0" fillId="0" borderId="0" xfId="0" applyNumberFormat="1" applyFont="1"/>
    <xf numFmtId="166" fontId="0" fillId="0" borderId="0" xfId="0" applyNumberFormat="1" applyFont="1"/>
    <xf numFmtId="0" fontId="0" fillId="0" borderId="0" xfId="0" applyFont="1" applyBorder="1"/>
    <xf numFmtId="167" fontId="0" fillId="0" borderId="0" xfId="0" applyNumberFormat="1" applyFont="1" applyFill="1"/>
    <xf numFmtId="0" fontId="0" fillId="4" borderId="0" xfId="0" applyFont="1" applyFill="1"/>
    <xf numFmtId="3" fontId="0" fillId="0" borderId="0" xfId="0" applyNumberFormat="1" applyFont="1" applyFill="1"/>
    <xf numFmtId="3" fontId="0" fillId="0" borderId="0" xfId="0" applyNumberFormat="1" applyFont="1"/>
    <xf numFmtId="0" fontId="9" fillId="0" borderId="0" xfId="0" applyFont="1" applyFill="1" applyBorder="1" applyAlignment="1"/>
    <xf numFmtId="0" fontId="9" fillId="0" borderId="0" xfId="0" applyFont="1" applyFill="1" applyAlignment="1"/>
    <xf numFmtId="0" fontId="7" fillId="0" borderId="0" xfId="0" applyFont="1" applyBorder="1"/>
    <xf numFmtId="167" fontId="0" fillId="0" borderId="0" xfId="2" applyNumberFormat="1" applyFont="1" applyBorder="1" applyAlignment="1"/>
    <xf numFmtId="167" fontId="0" fillId="0" borderId="0" xfId="2" applyNumberFormat="1" applyFont="1" applyFill="1" applyBorder="1" applyAlignment="1"/>
    <xf numFmtId="168" fontId="0" fillId="0" borderId="0" xfId="0" applyNumberFormat="1" applyFont="1" applyBorder="1"/>
    <xf numFmtId="168" fontId="0" fillId="0" borderId="0" xfId="0" applyNumberFormat="1" applyFont="1" applyAlignment="1">
      <alignment horizontal="right"/>
    </xf>
    <xf numFmtId="168" fontId="0" fillId="0" borderId="0" xfId="0" applyNumberFormat="1" applyFont="1"/>
    <xf numFmtId="0" fontId="13" fillId="4" borderId="0" xfId="0" applyFont="1" applyFill="1"/>
    <xf numFmtId="169" fontId="0" fillId="0" borderId="0" xfId="0" applyNumberFormat="1" applyFont="1"/>
    <xf numFmtId="169" fontId="0" fillId="0" borderId="0" xfId="0" applyNumberFormat="1" applyFont="1" applyFill="1"/>
    <xf numFmtId="169" fontId="9" fillId="9" borderId="0" xfId="0" applyNumberFormat="1" applyFont="1" applyFill="1" applyBorder="1" applyAlignment="1">
      <alignment horizontal="left"/>
    </xf>
    <xf numFmtId="167" fontId="1" fillId="0" borderId="0" xfId="2" applyNumberFormat="1" applyFont="1"/>
    <xf numFmtId="3" fontId="0" fillId="5" borderId="0" xfId="0" applyNumberFormat="1" applyFill="1" applyAlignment="1">
      <alignment horizontal="right"/>
    </xf>
    <xf numFmtId="0" fontId="9" fillId="6" borderId="0" xfId="0" applyFont="1" applyFill="1" applyBorder="1" applyAlignment="1">
      <alignment horizontal="right"/>
    </xf>
    <xf numFmtId="0" fontId="9" fillId="7" borderId="0" xfId="0" applyFont="1" applyFill="1" applyBorder="1" applyAlignment="1">
      <alignment horizontal="right"/>
    </xf>
    <xf numFmtId="0" fontId="0" fillId="0" borderId="0" xfId="0" applyFont="1" applyAlignment="1">
      <alignment horizontal="right"/>
    </xf>
    <xf numFmtId="0" fontId="9" fillId="8" borderId="3" xfId="0" applyFont="1" applyFill="1" applyBorder="1" applyAlignment="1">
      <alignment horizontal="right"/>
    </xf>
    <xf numFmtId="0" fontId="9" fillId="8" borderId="0" xfId="0" applyFont="1" applyFill="1" applyBorder="1" applyAlignment="1">
      <alignment horizontal="right"/>
    </xf>
    <xf numFmtId="0" fontId="9" fillId="0" borderId="0" xfId="0" applyFont="1" applyFill="1" applyBorder="1" applyAlignment="1">
      <alignment horizontal="right"/>
    </xf>
    <xf numFmtId="0" fontId="7" fillId="10" borderId="0" xfId="0" applyFont="1" applyFill="1"/>
    <xf numFmtId="0" fontId="0" fillId="0" borderId="0" xfId="0" applyBorder="1"/>
    <xf numFmtId="167" fontId="7" fillId="0" borderId="0" xfId="0" applyNumberFormat="1" applyFont="1" applyBorder="1"/>
    <xf numFmtId="172" fontId="7" fillId="0" borderId="0" xfId="0" applyNumberFormat="1" applyFont="1" applyBorder="1"/>
    <xf numFmtId="0" fontId="0" fillId="5" borderId="0" xfId="0" applyFill="1" applyBorder="1"/>
    <xf numFmtId="0" fontId="13" fillId="10" borderId="0" xfId="0" applyFont="1" applyFill="1"/>
    <xf numFmtId="0" fontId="0" fillId="10" borderId="0" xfId="0" applyFill="1"/>
    <xf numFmtId="169" fontId="13" fillId="0" borderId="0" xfId="0" applyNumberFormat="1" applyFont="1" applyFill="1" applyBorder="1"/>
    <xf numFmtId="175" fontId="0" fillId="0" borderId="0" xfId="0" applyNumberFormat="1"/>
    <xf numFmtId="169" fontId="0" fillId="11" borderId="0" xfId="0" applyNumberFormat="1" applyFill="1"/>
    <xf numFmtId="169" fontId="7" fillId="11" borderId="0" xfId="0" applyNumberFormat="1" applyFont="1" applyFill="1"/>
    <xf numFmtId="10" fontId="20" fillId="0" borderId="0" xfId="3" applyNumberFormat="1" applyFont="1" applyFill="1" applyBorder="1"/>
    <xf numFmtId="171" fontId="8" fillId="0" borderId="0" xfId="3" applyNumberFormat="1" applyFont="1" applyFill="1"/>
    <xf numFmtId="169" fontId="9" fillId="0" borderId="0" xfId="0" applyNumberFormat="1" applyFont="1" applyFill="1" applyAlignment="1">
      <alignment horizontal="right"/>
    </xf>
    <xf numFmtId="3" fontId="0" fillId="0" borderId="2" xfId="0" applyNumberFormat="1" applyFont="1" applyBorder="1"/>
    <xf numFmtId="3" fontId="0" fillId="0" borderId="9" xfId="0" applyNumberFormat="1" applyFont="1" applyBorder="1"/>
    <xf numFmtId="3" fontId="7" fillId="0" borderId="10" xfId="0" applyNumberFormat="1" applyFont="1" applyBorder="1"/>
    <xf numFmtId="3" fontId="7" fillId="0" borderId="11" xfId="0" applyNumberFormat="1" applyFont="1" applyBorder="1"/>
    <xf numFmtId="0" fontId="12" fillId="0" borderId="0" xfId="0" applyFont="1" applyAlignment="1">
      <alignment wrapText="1"/>
    </xf>
    <xf numFmtId="0" fontId="9" fillId="8" borderId="15" xfId="0" applyFont="1" applyFill="1" applyBorder="1" applyAlignment="1">
      <alignment horizontal="right"/>
    </xf>
    <xf numFmtId="0" fontId="7" fillId="0" borderId="18" xfId="0" applyFont="1" applyBorder="1"/>
    <xf numFmtId="3" fontId="0" fillId="0" borderId="1" xfId="0" applyNumberFormat="1" applyFont="1" applyBorder="1"/>
    <xf numFmtId="3" fontId="0" fillId="0" borderId="13" xfId="0" applyNumberFormat="1" applyFont="1" applyBorder="1"/>
    <xf numFmtId="0" fontId="9" fillId="5" borderId="2" xfId="0" applyFont="1" applyFill="1" applyBorder="1" applyAlignment="1">
      <alignment horizontal="right"/>
    </xf>
    <xf numFmtId="0" fontId="9" fillId="5" borderId="9" xfId="0" applyFont="1" applyFill="1" applyBorder="1" applyAlignment="1">
      <alignment horizontal="right"/>
    </xf>
    <xf numFmtId="167" fontId="0" fillId="12" borderId="1" xfId="2" applyNumberFormat="1" applyFont="1" applyFill="1" applyBorder="1"/>
    <xf numFmtId="167" fontId="7" fillId="12" borderId="19" xfId="2" applyNumberFormat="1" applyFont="1" applyFill="1" applyBorder="1"/>
    <xf numFmtId="0" fontId="9" fillId="5" borderId="12" xfId="0" applyFont="1" applyFill="1" applyBorder="1"/>
    <xf numFmtId="0" fontId="0" fillId="0" borderId="12" xfId="0" applyFont="1" applyBorder="1"/>
    <xf numFmtId="0" fontId="7" fillId="0" borderId="14" xfId="0" applyFont="1" applyBorder="1"/>
    <xf numFmtId="0" fontId="9" fillId="6" borderId="2" xfId="0" applyFont="1" applyFill="1" applyBorder="1" applyAlignment="1">
      <alignment horizontal="right"/>
    </xf>
    <xf numFmtId="169" fontId="0" fillId="0" borderId="3" xfId="0" applyNumberFormat="1" applyFont="1" applyFill="1" applyBorder="1"/>
    <xf numFmtId="169" fontId="0" fillId="0" borderId="15" xfId="0" applyNumberFormat="1" applyFont="1" applyFill="1" applyBorder="1"/>
    <xf numFmtId="169" fontId="7" fillId="0" borderId="16" xfId="0" applyNumberFormat="1" applyFont="1" applyFill="1" applyBorder="1"/>
    <xf numFmtId="169" fontId="7" fillId="0" borderId="17" xfId="0" applyNumberFormat="1" applyFont="1" applyFill="1" applyBorder="1"/>
    <xf numFmtId="3" fontId="8" fillId="11" borderId="3" xfId="0" applyNumberFormat="1" applyFont="1" applyFill="1" applyBorder="1"/>
    <xf numFmtId="167" fontId="8" fillId="11" borderId="3" xfId="2" applyNumberFormat="1" applyFont="1" applyFill="1" applyBorder="1" applyAlignment="1"/>
    <xf numFmtId="167" fontId="13" fillId="11" borderId="3" xfId="2" applyNumberFormat="1" applyFont="1" applyFill="1" applyBorder="1" applyAlignment="1"/>
    <xf numFmtId="3" fontId="13" fillId="11" borderId="8" xfId="0" applyNumberFormat="1" applyFont="1" applyFill="1" applyBorder="1"/>
    <xf numFmtId="10" fontId="12" fillId="0" borderId="0" xfId="3" applyNumberFormat="1" applyFont="1"/>
    <xf numFmtId="10" fontId="8" fillId="3" borderId="0" xfId="3" applyNumberFormat="1" applyFont="1" applyFill="1" applyBorder="1"/>
    <xf numFmtId="171" fontId="0" fillId="0" borderId="0" xfId="3" applyNumberFormat="1" applyFont="1" applyBorder="1"/>
    <xf numFmtId="10" fontId="0" fillId="0" borderId="0" xfId="0" applyNumberFormat="1" applyFill="1"/>
    <xf numFmtId="176" fontId="7" fillId="0" borderId="0" xfId="0" applyNumberFormat="1" applyFont="1" applyFill="1"/>
    <xf numFmtId="0" fontId="2" fillId="0" borderId="0" xfId="0" applyFont="1" applyAlignment="1">
      <alignment horizontal="center"/>
    </xf>
    <xf numFmtId="0" fontId="0" fillId="0" borderId="0" xfId="0" applyFont="1" applyAlignment="1">
      <alignment horizontal="left" vertical="top" wrapText="1"/>
    </xf>
    <xf numFmtId="0" fontId="0" fillId="0" borderId="0" xfId="0" applyAlignment="1">
      <alignment horizontal="left" wrapText="1"/>
    </xf>
    <xf numFmtId="0" fontId="0" fillId="0" borderId="0" xfId="0" applyFont="1" applyAlignment="1">
      <alignment horizontal="left" wrapText="1"/>
    </xf>
    <xf numFmtId="0" fontId="7" fillId="0" borderId="0" xfId="0" applyFont="1" applyAlignment="1">
      <alignment horizontal="left" wrapText="1"/>
    </xf>
  </cellXfs>
  <cellStyles count="6">
    <cellStyle name="Erotin 2" xfId="1"/>
    <cellStyle name="Normaali" xfId="0" builtinId="0"/>
    <cellStyle name="Normaali 2" xfId="4"/>
    <cellStyle name="Otsikko" xfId="5" builtinId="15"/>
    <cellStyle name="Pilkku" xfId="2" builtinId="3"/>
    <cellStyle name="Prosenttia" xfId="3" builtinId="5"/>
  </cellStyles>
  <dxfs count="66">
    <dxf>
      <font>
        <b/>
        <i val="0"/>
        <strike val="0"/>
        <condense val="0"/>
        <extend val="0"/>
        <outline val="0"/>
        <shadow val="0"/>
        <u val="none"/>
        <vertAlign val="baseline"/>
        <sz val="11"/>
        <color theme="1"/>
        <name val="Arial"/>
        <scheme val="minor"/>
      </font>
      <numFmt numFmtId="169" formatCode="#,##0_ ;[Red]\-#,##0\ "/>
      <fill>
        <patternFill patternType="none">
          <fgColor indexed="64"/>
          <bgColor auto="1"/>
        </patternFill>
      </fill>
    </dxf>
    <dxf>
      <font>
        <b/>
        <i val="0"/>
        <strike val="0"/>
        <condense val="0"/>
        <extend val="0"/>
        <outline val="0"/>
        <shadow val="0"/>
        <u val="none"/>
        <vertAlign val="baseline"/>
        <sz val="11"/>
        <color theme="1"/>
        <name val="Arial"/>
        <scheme val="minor"/>
      </font>
      <numFmt numFmtId="169" formatCode="#,##0_ ;[Red]\-#,##0\ "/>
      <fill>
        <patternFill patternType="none">
          <fgColor indexed="64"/>
          <bgColor auto="1"/>
        </patternFill>
      </fill>
    </dxf>
    <dxf>
      <font>
        <b/>
        <i val="0"/>
        <strike val="0"/>
        <condense val="0"/>
        <extend val="0"/>
        <outline val="0"/>
        <shadow val="0"/>
        <u val="none"/>
        <vertAlign val="baseline"/>
        <sz val="11"/>
        <color theme="1"/>
        <name val="Arial"/>
        <scheme val="minor"/>
      </font>
      <numFmt numFmtId="169" formatCode="#,##0_ ;[Red]\-#,##0\ "/>
      <fill>
        <patternFill patternType="none">
          <fgColor indexed="64"/>
          <bgColor auto="1"/>
        </patternFill>
      </fill>
    </dxf>
    <dxf>
      <font>
        <b/>
        <i val="0"/>
        <strike val="0"/>
        <condense val="0"/>
        <extend val="0"/>
        <outline val="0"/>
        <shadow val="0"/>
        <u val="none"/>
        <vertAlign val="baseline"/>
        <sz val="11"/>
        <color theme="1"/>
        <name val="Arial"/>
        <scheme val="minor"/>
      </font>
      <numFmt numFmtId="169" formatCode="#,##0_ ;[Red]\-#,##0\ "/>
      <fill>
        <patternFill patternType="none">
          <fgColor indexed="64"/>
          <bgColor auto="1"/>
        </patternFill>
      </fill>
    </dxf>
    <dxf>
      <font>
        <b val="0"/>
        <i val="0"/>
        <strike val="0"/>
        <condense val="0"/>
        <extend val="0"/>
        <outline val="0"/>
        <shadow val="0"/>
        <u val="none"/>
        <vertAlign val="baseline"/>
        <sz val="11"/>
        <color theme="1"/>
        <name val="Arial"/>
        <scheme val="minor"/>
      </font>
      <fill>
        <patternFill patternType="none">
          <fgColor indexed="64"/>
          <bgColor indexed="65"/>
        </patternFill>
      </fill>
    </dxf>
    <dxf>
      <font>
        <b val="0"/>
        <i val="0"/>
        <strike val="0"/>
        <condense val="0"/>
        <extend val="0"/>
        <outline val="0"/>
        <shadow val="0"/>
        <u val="none"/>
        <vertAlign val="baseline"/>
        <sz val="11"/>
        <color theme="1"/>
        <name val="Arial"/>
        <scheme val="minor"/>
      </font>
      <fill>
        <patternFill patternType="none">
          <fgColor indexed="64"/>
          <bgColor indexed="65"/>
        </patternFill>
      </fill>
    </dxf>
    <dxf>
      <font>
        <b/>
        <i val="0"/>
        <strike val="0"/>
        <condense val="0"/>
        <extend val="0"/>
        <outline val="0"/>
        <shadow val="0"/>
        <u val="none"/>
        <vertAlign val="baseline"/>
        <sz val="11"/>
        <color theme="0"/>
        <name val="Arial"/>
        <scheme val="minor"/>
      </font>
      <numFmt numFmtId="169" formatCode="#,##0_ ;[Red]\-#,##0\ "/>
      <fill>
        <patternFill patternType="solid">
          <fgColor indexed="64"/>
          <bgColor theme="4"/>
        </patternFill>
      </fill>
      <alignment horizontal="right" vertical="bottom" textRotation="0" wrapText="0" indent="0" justifyLastLine="0" shrinkToFit="0" readingOrder="0"/>
    </dxf>
    <dxf>
      <numFmt numFmtId="169" formatCode="#,##0_ ;[Red]\-#,##0\ "/>
    </dxf>
    <dxf>
      <numFmt numFmtId="169" formatCode="#,##0_ ;[Red]\-#,##0\ "/>
    </dxf>
    <dxf>
      <numFmt numFmtId="169" formatCode="#,##0_ ;[Red]\-#,##0\ "/>
    </dxf>
    <dxf>
      <numFmt numFmtId="169" formatCode="#,##0_ ;[Red]\-#,##0\ "/>
      <fill>
        <patternFill patternType="solid">
          <fgColor indexed="64"/>
          <bgColor theme="7" tint="0.79998168889431442"/>
        </patternFill>
      </fill>
    </dxf>
    <dxf>
      <font>
        <b val="0"/>
        <i val="0"/>
        <strike val="0"/>
        <condense val="0"/>
        <extend val="0"/>
        <outline val="0"/>
        <shadow val="0"/>
        <u val="none"/>
        <vertAlign val="baseline"/>
        <sz val="11"/>
        <color auto="1"/>
        <name val="Arial"/>
        <scheme val="minor"/>
      </font>
      <numFmt numFmtId="169" formatCode="#,##0_ ;[Red]\-#,##0\ "/>
      <fill>
        <patternFill patternType="none">
          <fgColor indexed="64"/>
          <bgColor indexed="65"/>
        </patternFill>
      </fill>
    </dxf>
    <dxf>
      <font>
        <b/>
        <i val="0"/>
        <strike val="0"/>
        <condense val="0"/>
        <extend val="0"/>
        <outline val="0"/>
        <shadow val="0"/>
        <u val="none"/>
        <vertAlign val="baseline"/>
        <sz val="11"/>
        <color theme="0"/>
        <name val="Arial"/>
        <scheme val="minor"/>
      </font>
      <numFmt numFmtId="169" formatCode="#,##0_ ;[Red]\-#,##0\ "/>
      <fill>
        <patternFill patternType="solid">
          <fgColor indexed="64"/>
          <bgColor theme="4"/>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minor"/>
      </font>
      <numFmt numFmtId="171" formatCode="0.0\ %"/>
      <fill>
        <patternFill patternType="none">
          <fgColor indexed="64"/>
          <bgColor indexed="65"/>
        </patternFill>
      </fill>
    </dxf>
    <dxf>
      <font>
        <b val="0"/>
        <i val="0"/>
        <strike val="0"/>
        <condense val="0"/>
        <extend val="0"/>
        <outline val="0"/>
        <shadow val="0"/>
        <u val="none"/>
        <vertAlign val="baseline"/>
        <sz val="11"/>
        <color auto="1"/>
        <name val="Arial"/>
        <scheme val="minor"/>
      </font>
      <numFmt numFmtId="171" formatCode="0.0\ %"/>
      <fill>
        <patternFill patternType="none">
          <fgColor indexed="64"/>
          <bgColor indexed="65"/>
        </patternFill>
      </fill>
    </dxf>
    <dxf>
      <font>
        <b val="0"/>
        <i val="0"/>
        <strike val="0"/>
        <condense val="0"/>
        <extend val="0"/>
        <outline val="0"/>
        <shadow val="0"/>
        <u val="none"/>
        <vertAlign val="baseline"/>
        <sz val="11"/>
        <color auto="1"/>
        <name val="Arial"/>
        <scheme val="minor"/>
      </font>
      <numFmt numFmtId="171" formatCode="0.0\ %"/>
      <fill>
        <patternFill patternType="none">
          <fgColor indexed="64"/>
          <bgColor indexed="65"/>
        </patternFill>
      </fill>
    </dxf>
    <dxf>
      <font>
        <b val="0"/>
        <i val="0"/>
        <strike val="0"/>
        <condense val="0"/>
        <extend val="0"/>
        <outline val="0"/>
        <shadow val="0"/>
        <u val="none"/>
        <vertAlign val="baseline"/>
        <sz val="11"/>
        <color auto="1"/>
        <name val="Arial"/>
        <scheme val="minor"/>
      </font>
      <numFmt numFmtId="169" formatCode="#,##0_ ;[Red]\-#,##0\ "/>
      <fill>
        <patternFill patternType="none">
          <fgColor indexed="64"/>
          <bgColor indexed="65"/>
        </patternFill>
      </fill>
    </dxf>
    <dxf>
      <font>
        <b val="0"/>
        <i val="0"/>
        <strike val="0"/>
        <condense val="0"/>
        <extend val="0"/>
        <outline val="0"/>
        <shadow val="0"/>
        <u val="none"/>
        <vertAlign val="baseline"/>
        <sz val="11"/>
        <color auto="1"/>
        <name val="Arial"/>
        <scheme val="minor"/>
      </font>
      <fill>
        <patternFill patternType="none">
          <fgColor indexed="64"/>
          <bgColor indexed="65"/>
        </patternFill>
      </fill>
    </dxf>
    <dxf>
      <font>
        <b/>
        <i val="0"/>
        <strike val="0"/>
        <condense val="0"/>
        <extend val="0"/>
        <outline val="0"/>
        <shadow val="0"/>
        <u val="none"/>
        <vertAlign val="baseline"/>
        <sz val="11"/>
        <color theme="0"/>
        <name val="Arial"/>
        <scheme val="minor"/>
      </font>
      <numFmt numFmtId="169" formatCode="#,##0_ ;[Red]\-#,##0\ "/>
      <fill>
        <patternFill patternType="solid">
          <fgColor indexed="64"/>
          <bgColor theme="4"/>
        </patternFill>
      </fill>
      <alignment horizontal="right" vertical="bottom" textRotation="0" wrapText="0" indent="0" justifyLastLine="0" shrinkToFit="0" readingOrder="0"/>
    </dxf>
    <dxf>
      <font>
        <b/>
        <i val="0"/>
        <strike val="0"/>
        <condense val="0"/>
        <extend val="0"/>
        <outline val="0"/>
        <shadow val="0"/>
        <u val="none"/>
        <vertAlign val="baseline"/>
        <sz val="11"/>
        <color theme="0"/>
        <name val="Arial"/>
        <scheme val="minor"/>
      </font>
      <fill>
        <patternFill patternType="solid">
          <fgColor theme="8"/>
          <bgColor theme="8"/>
        </patternFill>
      </fill>
      <alignment horizontal="right" vertical="bottom" textRotation="0" wrapText="0" indent="0" justifyLastLine="0" shrinkToFit="0" readingOrder="0"/>
    </dxf>
    <dxf>
      <numFmt numFmtId="3" formatCode="#,##0"/>
    </dxf>
    <dxf>
      <numFmt numFmtId="3" formatCode="#,##0"/>
    </dxf>
    <dxf>
      <numFmt numFmtId="3" formatCode="#,##0"/>
    </dxf>
    <dxf>
      <numFmt numFmtId="3" formatCode="#,##0"/>
    </dxf>
    <dxf>
      <numFmt numFmtId="3" formatCode="#,##0"/>
      <fill>
        <patternFill patternType="solid">
          <fgColor indexed="64"/>
          <bgColor theme="8"/>
        </patternFill>
      </fill>
    </dxf>
    <dxf>
      <font>
        <b val="0"/>
        <i val="0"/>
        <strike val="0"/>
        <condense val="0"/>
        <extend val="0"/>
        <outline val="0"/>
        <shadow val="0"/>
        <u val="none"/>
        <vertAlign val="baseline"/>
        <sz val="11"/>
        <color theme="1"/>
        <name val="Arial"/>
        <scheme val="minor"/>
      </font>
      <numFmt numFmtId="167" formatCode="_-* #,##0_-;\-* #,##0_-;_-* &quot;-&quot;??_-;_-@_-"/>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theme="1"/>
        <name val="Arial"/>
        <scheme val="minor"/>
      </font>
      <numFmt numFmtId="167" formatCode="_-* #,##0_-;\-* #,##0_-;_-* &quot;-&quot;??_-;_-@_-"/>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theme="1"/>
        <name val="Arial"/>
        <scheme val="minor"/>
      </font>
      <numFmt numFmtId="167" formatCode="_-* #,##0_-;\-* #,##0_-;_-* &quot;-&quot;??_-;_-@_-"/>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inor"/>
      </font>
      <numFmt numFmtId="167" formatCode="_-* #,##0_-;\-* #,##0_-;_-* &quot;-&quot;??_-;_-@_-"/>
      <fill>
        <patternFill patternType="solid">
          <fgColor indexed="64"/>
          <bgColor theme="7" tint="0.79998168889431442"/>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theme="1"/>
        <name val="Arial"/>
        <scheme val="minor"/>
      </font>
      <alignment horizontal="general" vertical="bottom" textRotation="0" wrapText="0" indent="0" justifyLastLine="0" shrinkToFit="0" readingOrder="0"/>
      <border diagonalUp="0" diagonalDown="0" outline="0">
        <left style="medium">
          <color indexed="64"/>
        </left>
        <right/>
        <top style="thin">
          <color theme="4"/>
        </top>
        <bottom/>
      </border>
    </dxf>
    <dxf>
      <border outline="0">
        <top style="thin">
          <color theme="4"/>
        </top>
        <bottom style="thin">
          <color theme="4"/>
        </bottom>
      </border>
    </dxf>
    <dxf>
      <font>
        <b val="0"/>
        <i val="0"/>
        <strike val="0"/>
        <condense val="0"/>
        <extend val="0"/>
        <outline val="0"/>
        <shadow val="0"/>
        <u val="none"/>
        <vertAlign val="baseline"/>
        <sz val="11"/>
        <color theme="1"/>
        <name val="Arial"/>
        <scheme val="minor"/>
      </font>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inor"/>
      </font>
      <fill>
        <patternFill patternType="solid">
          <fgColor theme="4"/>
          <bgColor theme="4"/>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Arial"/>
        <scheme val="minor"/>
      </font>
      <numFmt numFmtId="13" formatCode="0\ %"/>
      <fill>
        <patternFill patternType="solid">
          <fgColor indexed="64"/>
          <bgColor theme="8" tint="0.79998168889431442"/>
        </patternFill>
      </fill>
    </dxf>
    <dxf>
      <font>
        <b val="0"/>
        <i val="0"/>
        <strike val="0"/>
        <condense val="0"/>
        <extend val="0"/>
        <outline val="0"/>
        <shadow val="0"/>
        <u val="none"/>
        <vertAlign val="baseline"/>
        <sz val="11"/>
        <color theme="1"/>
        <name val="Arial"/>
        <scheme val="minor"/>
      </font>
      <fill>
        <patternFill patternType="solid">
          <fgColor indexed="64"/>
          <bgColor theme="8" tint="0.79998168889431442"/>
        </patternFill>
      </fill>
    </dxf>
    <dxf>
      <font>
        <strike val="0"/>
        <outline val="0"/>
        <shadow val="0"/>
        <u val="none"/>
        <vertAlign val="baseline"/>
        <sz val="11"/>
        <name val="Arial"/>
        <scheme val="minor"/>
      </font>
    </dxf>
    <dxf>
      <font>
        <strike val="0"/>
        <outline val="0"/>
        <shadow val="0"/>
        <u val="none"/>
        <vertAlign val="baseline"/>
        <sz val="11"/>
        <name val="Arial"/>
        <scheme val="minor"/>
      </font>
    </dxf>
    <dxf>
      <font>
        <b val="0"/>
        <i val="0"/>
        <strike val="0"/>
        <condense val="0"/>
        <extend val="0"/>
        <outline val="0"/>
        <shadow val="0"/>
        <u val="none"/>
        <vertAlign val="baseline"/>
        <sz val="11"/>
        <color auto="1"/>
        <name val="Arial"/>
        <scheme val="minor"/>
      </font>
      <numFmt numFmtId="14" formatCode="0.00\ %"/>
      <fill>
        <patternFill patternType="solid">
          <fgColor indexed="64"/>
          <bgColor theme="8" tint="0.79998168889431442"/>
        </patternFill>
      </fill>
    </dxf>
    <dxf>
      <font>
        <b val="0"/>
        <i val="0"/>
        <strike val="0"/>
        <condense val="0"/>
        <extend val="0"/>
        <outline val="0"/>
        <shadow val="0"/>
        <u val="none"/>
        <vertAlign val="baseline"/>
        <sz val="11"/>
        <color auto="1"/>
        <name val="Arial"/>
        <scheme val="minor"/>
      </font>
      <numFmt numFmtId="14" formatCode="0.00\ %"/>
      <fill>
        <patternFill patternType="solid">
          <fgColor indexed="64"/>
          <bgColor theme="8" tint="0.79998168889431442"/>
        </patternFill>
      </fill>
    </dxf>
    <dxf>
      <font>
        <b val="0"/>
        <i val="0"/>
        <strike val="0"/>
        <condense val="0"/>
        <extend val="0"/>
        <outline val="0"/>
        <shadow val="0"/>
        <u val="none"/>
        <vertAlign val="baseline"/>
        <sz val="11"/>
        <color auto="1"/>
        <name val="Arial"/>
        <scheme val="minor"/>
      </font>
      <numFmt numFmtId="14" formatCode="0.00\ %"/>
      <fill>
        <patternFill patternType="solid">
          <fgColor indexed="64"/>
          <bgColor theme="8" tint="0.79998168889431442"/>
        </patternFill>
      </fill>
    </dxf>
    <dxf>
      <font>
        <strike val="0"/>
        <outline val="0"/>
        <shadow val="0"/>
        <u val="none"/>
        <vertAlign val="baseline"/>
        <sz val="11"/>
        <color auto="1"/>
        <name val="Arial"/>
        <scheme val="minor"/>
      </font>
      <fill>
        <patternFill patternType="solid">
          <fgColor indexed="64"/>
          <bgColor theme="8" tint="0.79998168889431442"/>
        </patternFill>
      </fill>
    </dxf>
    <dxf>
      <font>
        <strike val="0"/>
        <outline val="0"/>
        <shadow val="0"/>
        <u val="none"/>
        <vertAlign val="baseline"/>
        <sz val="11"/>
        <name val="Arial"/>
        <scheme val="minor"/>
      </font>
      <fill>
        <patternFill>
          <fgColor indexed="64"/>
          <bgColor theme="8" tint="0.79998168889431442"/>
        </patternFill>
      </fill>
    </dxf>
    <dxf>
      <border outline="0">
        <right style="thin">
          <color theme="5"/>
        </right>
      </border>
    </dxf>
    <dxf>
      <font>
        <b val="0"/>
        <i val="0"/>
        <strike val="0"/>
        <condense val="0"/>
        <extend val="0"/>
        <outline val="0"/>
        <shadow val="0"/>
        <u val="none"/>
        <vertAlign val="baseline"/>
        <sz val="11"/>
        <color auto="1"/>
        <name val="Arial"/>
        <scheme val="minor"/>
      </font>
      <fill>
        <patternFill patternType="solid">
          <fgColor indexed="64"/>
          <bgColor theme="8" tint="0.79998168889431442"/>
        </patternFill>
      </fill>
    </dxf>
    <dxf>
      <font>
        <b/>
        <i val="0"/>
        <strike val="0"/>
        <condense val="0"/>
        <extend val="0"/>
        <outline val="0"/>
        <shadow val="0"/>
        <u val="none"/>
        <vertAlign val="baseline"/>
        <sz val="11"/>
        <color theme="0"/>
        <name val="Arial"/>
        <scheme val="minor"/>
      </font>
      <fill>
        <patternFill patternType="solid">
          <fgColor theme="5"/>
          <bgColor theme="8"/>
        </patternFill>
      </fill>
    </dxf>
    <dxf>
      <font>
        <b val="0"/>
        <i val="0"/>
        <strike val="0"/>
        <condense val="0"/>
        <extend val="0"/>
        <outline val="0"/>
        <shadow val="0"/>
        <u val="none"/>
        <vertAlign val="baseline"/>
        <sz val="11"/>
        <color theme="1"/>
        <name val="Arial"/>
        <scheme val="minor"/>
      </font>
      <numFmt numFmtId="166" formatCode="0.000\ %"/>
      <fill>
        <patternFill patternType="solid">
          <fgColor indexed="64"/>
          <bgColor theme="8" tint="0.79998168889431442"/>
        </patternFill>
      </fill>
      <border diagonalUp="0" diagonalDown="0" outline="0">
        <left/>
        <right/>
        <top style="thin">
          <color theme="8"/>
        </top>
        <bottom/>
      </border>
    </dxf>
    <dxf>
      <font>
        <b val="0"/>
        <i val="0"/>
        <strike val="0"/>
        <condense val="0"/>
        <extend val="0"/>
        <outline val="0"/>
        <shadow val="0"/>
        <u val="none"/>
        <vertAlign val="baseline"/>
        <sz val="11"/>
        <color theme="1"/>
        <name val="Arial"/>
        <scheme val="minor"/>
      </font>
      <numFmt numFmtId="166" formatCode="0.000\ %"/>
      <fill>
        <patternFill patternType="solid">
          <fgColor indexed="64"/>
          <bgColor theme="8" tint="0.79998168889431442"/>
        </patternFill>
      </fill>
      <border diagonalUp="0" diagonalDown="0" outline="0">
        <left/>
        <right/>
        <top style="thin">
          <color theme="8"/>
        </top>
        <bottom/>
      </border>
    </dxf>
    <dxf>
      <font>
        <b val="0"/>
        <i val="0"/>
        <strike val="0"/>
        <condense val="0"/>
        <extend val="0"/>
        <outline val="0"/>
        <shadow val="0"/>
        <u val="none"/>
        <vertAlign val="baseline"/>
        <sz val="11"/>
        <color theme="1"/>
        <name val="Arial"/>
        <scheme val="minor"/>
      </font>
      <numFmt numFmtId="166" formatCode="0.000\ %"/>
      <fill>
        <patternFill patternType="solid">
          <fgColor indexed="64"/>
          <bgColor theme="8" tint="0.79998168889431442"/>
        </patternFill>
      </fill>
      <border diagonalUp="0" diagonalDown="0" outline="0">
        <left/>
        <right/>
        <top style="thin">
          <color theme="8"/>
        </top>
        <bottom/>
      </border>
    </dxf>
    <dxf>
      <font>
        <b val="0"/>
        <i val="0"/>
        <strike val="0"/>
        <condense val="0"/>
        <extend val="0"/>
        <outline val="0"/>
        <shadow val="0"/>
        <u val="none"/>
        <vertAlign val="baseline"/>
        <sz val="11"/>
        <color theme="1"/>
        <name val="Arial"/>
        <scheme val="minor"/>
      </font>
      <numFmt numFmtId="166" formatCode="0.000\ %"/>
      <fill>
        <patternFill patternType="solid">
          <fgColor indexed="64"/>
          <bgColor theme="8" tint="0.79998168889431442"/>
        </patternFill>
      </fill>
      <border diagonalUp="0" diagonalDown="0" outline="0">
        <left/>
        <right/>
        <top style="thin">
          <color theme="8"/>
        </top>
        <bottom/>
      </border>
    </dxf>
    <dxf>
      <font>
        <b val="0"/>
        <i val="0"/>
        <strike val="0"/>
        <condense val="0"/>
        <extend val="0"/>
        <outline val="0"/>
        <shadow val="0"/>
        <u val="none"/>
        <vertAlign val="baseline"/>
        <sz val="11"/>
        <color theme="1"/>
        <name val="Arial"/>
        <scheme val="minor"/>
      </font>
      <numFmt numFmtId="166" formatCode="0.000\ %"/>
      <fill>
        <patternFill patternType="solid">
          <fgColor indexed="64"/>
          <bgColor theme="8" tint="0.79998168889431442"/>
        </patternFill>
      </fill>
      <border diagonalUp="0" diagonalDown="0" outline="0">
        <left/>
        <right/>
        <top style="thin">
          <color theme="8"/>
        </top>
        <bottom/>
      </border>
    </dxf>
    <dxf>
      <font>
        <b val="0"/>
        <i val="0"/>
        <strike val="0"/>
        <condense val="0"/>
        <extend val="0"/>
        <outline val="0"/>
        <shadow val="0"/>
        <u val="none"/>
        <vertAlign val="baseline"/>
        <sz val="11"/>
        <color theme="1"/>
        <name val="Arial"/>
        <scheme val="minor"/>
      </font>
      <numFmt numFmtId="166" formatCode="0.000\ %"/>
      <fill>
        <patternFill patternType="solid">
          <fgColor indexed="64"/>
          <bgColor theme="8" tint="0.79998168889431442"/>
        </patternFill>
      </fill>
      <border diagonalUp="0" diagonalDown="0" outline="0">
        <left/>
        <right/>
        <top style="thin">
          <color theme="8"/>
        </top>
        <bottom/>
      </border>
    </dxf>
    <dxf>
      <font>
        <b val="0"/>
        <i val="0"/>
        <strike val="0"/>
        <condense val="0"/>
        <extend val="0"/>
        <outline val="0"/>
        <shadow val="0"/>
        <u val="none"/>
        <vertAlign val="baseline"/>
        <sz val="11"/>
        <color theme="1"/>
        <name val="Arial"/>
        <scheme val="minor"/>
      </font>
      <fill>
        <patternFill patternType="solid">
          <fgColor indexed="64"/>
          <bgColor theme="8" tint="0.79998168889431442"/>
        </patternFill>
      </fill>
      <border diagonalUp="0" diagonalDown="0" outline="0">
        <left/>
        <right/>
        <top style="thin">
          <color theme="8"/>
        </top>
        <bottom/>
      </border>
    </dxf>
    <dxf>
      <border outline="0">
        <left style="thin">
          <color theme="8"/>
        </left>
        <right style="thin">
          <color theme="8"/>
        </right>
        <top style="thin">
          <color theme="8"/>
        </top>
        <bottom style="thin">
          <color theme="8"/>
        </bottom>
      </border>
    </dxf>
    <dxf>
      <font>
        <b val="0"/>
        <i val="0"/>
        <strike val="0"/>
        <condense val="0"/>
        <extend val="0"/>
        <outline val="0"/>
        <shadow val="0"/>
        <u val="none"/>
        <vertAlign val="baseline"/>
        <sz val="11"/>
        <color theme="1"/>
        <name val="Arial"/>
        <scheme val="minor"/>
      </font>
      <fill>
        <patternFill patternType="solid">
          <fgColor indexed="64"/>
          <bgColor theme="8" tint="0.79998168889431442"/>
        </patternFill>
      </fill>
    </dxf>
    <dxf>
      <font>
        <b/>
        <i val="0"/>
        <strike val="0"/>
        <condense val="0"/>
        <extend val="0"/>
        <outline val="0"/>
        <shadow val="0"/>
        <u val="none"/>
        <vertAlign val="baseline"/>
        <sz val="11"/>
        <color theme="0"/>
        <name val="Arial"/>
        <scheme val="minor"/>
      </font>
      <fill>
        <patternFill patternType="solid">
          <fgColor theme="8"/>
          <bgColor theme="8"/>
        </patternFill>
      </fill>
    </dxf>
    <dxf>
      <font>
        <b val="0"/>
        <i val="0"/>
        <strike val="0"/>
        <condense val="0"/>
        <extend val="0"/>
        <outline val="0"/>
        <shadow val="0"/>
        <u val="none"/>
        <vertAlign val="baseline"/>
        <sz val="11"/>
        <color theme="1"/>
        <name val="Arial"/>
        <scheme val="minor"/>
      </font>
      <numFmt numFmtId="171" formatCode="0.0\ %"/>
      <fill>
        <patternFill patternType="solid">
          <fgColor indexed="64"/>
          <bgColor theme="8" tint="0.79998168889431442"/>
        </patternFill>
      </fill>
    </dxf>
    <dxf>
      <font>
        <b val="0"/>
        <i val="0"/>
        <strike val="0"/>
        <condense val="0"/>
        <extend val="0"/>
        <outline val="0"/>
        <shadow val="0"/>
        <u val="none"/>
        <vertAlign val="baseline"/>
        <sz val="11"/>
        <color theme="1"/>
        <name val="Arial"/>
        <scheme val="minor"/>
      </font>
      <fill>
        <patternFill patternType="solid">
          <fgColor indexed="64"/>
          <bgColor theme="8" tint="0.79998168889431442"/>
        </patternFill>
      </fill>
    </dxf>
    <dxf>
      <font>
        <strike val="0"/>
        <outline val="0"/>
        <shadow val="0"/>
        <u val="none"/>
        <vertAlign val="baseline"/>
        <sz val="11"/>
        <name val="Arial"/>
        <scheme val="minor"/>
      </font>
    </dxf>
    <dxf>
      <font>
        <strike val="0"/>
        <outline val="0"/>
        <shadow val="0"/>
        <u val="none"/>
        <vertAlign val="baseline"/>
        <sz val="11"/>
        <name val="Arial"/>
        <scheme val="minor"/>
      </font>
    </dxf>
    <dxf>
      <font>
        <strike val="0"/>
        <outline val="0"/>
        <shadow val="0"/>
        <u val="none"/>
        <vertAlign val="baseline"/>
        <sz val="11"/>
        <name val="Arial"/>
        <scheme val="minor"/>
      </font>
      <numFmt numFmtId="167" formatCode="_-* #,##0_-;\-* #,##0_-;_-* &quot;-&quot;??_-;_-@_-"/>
    </dxf>
    <dxf>
      <font>
        <strike val="0"/>
        <outline val="0"/>
        <shadow val="0"/>
        <u val="none"/>
        <vertAlign val="baseline"/>
        <sz val="11"/>
        <name val="Arial"/>
        <scheme val="minor"/>
      </font>
      <numFmt numFmtId="167" formatCode="_-* #,##0_-;\-* #,##0_-;_-* &quot;-&quot;??_-;_-@_-"/>
    </dxf>
    <dxf>
      <font>
        <strike val="0"/>
        <outline val="0"/>
        <shadow val="0"/>
        <u val="none"/>
        <vertAlign val="baseline"/>
        <sz val="11"/>
        <name val="Arial"/>
        <scheme val="minor"/>
      </font>
      <numFmt numFmtId="167" formatCode="_-* #,##0_-;\-* #,##0_-;_-* &quot;-&quot;??_-;_-@_-"/>
    </dxf>
    <dxf>
      <font>
        <strike val="0"/>
        <outline val="0"/>
        <shadow val="0"/>
        <u val="none"/>
        <vertAlign val="baseline"/>
        <sz val="11"/>
        <name val="Arial"/>
        <scheme val="minor"/>
      </font>
      <numFmt numFmtId="167" formatCode="_-* #,##0_-;\-* #,##0_-;_-* &quot;-&quot;??_-;_-@_-"/>
    </dxf>
    <dxf>
      <font>
        <strike val="0"/>
        <outline val="0"/>
        <shadow val="0"/>
        <u val="none"/>
        <vertAlign val="baseline"/>
        <sz val="11"/>
        <name val="Arial"/>
        <scheme val="minor"/>
      </font>
    </dxf>
    <dxf>
      <font>
        <strike val="0"/>
        <outline val="0"/>
        <shadow val="0"/>
        <u val="none"/>
        <vertAlign val="baseline"/>
        <sz val="11"/>
        <name val="Arial"/>
        <scheme val="minor"/>
      </font>
    </dxf>
    <dxf>
      <font>
        <strike val="0"/>
        <outline val="0"/>
        <shadow val="0"/>
        <u val="none"/>
        <vertAlign val="baseline"/>
        <sz val="11"/>
        <name val="Arial"/>
        <scheme val="minor"/>
      </font>
    </dxf>
  </dxfs>
  <tableStyles count="0" defaultTableStyle="TableStyleMedium2" defaultPivotStyle="PivotStyleLight16"/>
  <colors>
    <mruColors>
      <color rgb="FF83918F"/>
      <color rgb="FF9DA8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8" name="Taulukko8" displayName="Taulukko8" ref="A38:E61" totalsRowShown="0" headerRowDxfId="65" dataDxfId="64">
  <autoFilter ref="A38:E61">
    <filterColumn colId="0" hiddenButton="1"/>
    <filterColumn colId="1" hiddenButton="1"/>
    <filterColumn colId="2" hiddenButton="1"/>
    <filterColumn colId="3" hiddenButton="1"/>
    <filterColumn colId="4" hiddenButton="1"/>
  </autoFilter>
  <tableColumns count="5">
    <tableColumn id="1" name="Alue" dataDxfId="63"/>
    <tableColumn id="2" name="2025" dataDxfId="62">
      <calculatedColumnFormula>B103+B130+B157</calculatedColumnFormula>
    </tableColumn>
    <tableColumn id="3" name="2026" dataDxfId="61">
      <calculatedColumnFormula>C103+C130+C157</calculatedColumnFormula>
    </tableColumn>
    <tableColumn id="4" name="2027" dataDxfId="60">
      <calculatedColumnFormula>D103+D130+D157</calculatedColumnFormula>
    </tableColumn>
    <tableColumn id="5" name="2028" dataDxfId="59">
      <calculatedColumnFormula>E103+E130+E157</calculatedColumnFormula>
    </tableColumn>
  </tableColumns>
  <tableStyleInfo name="TableStyleLight9" showFirstColumn="0" showLastColumn="0" showRowStripes="1" showColumnStripes="0"/>
</table>
</file>

<file path=xl/tables/table10.xml><?xml version="1.0" encoding="utf-8"?>
<table xmlns="http://schemas.openxmlformats.org/spreadsheetml/2006/main" id="10" name="Taulukko10" displayName="Taulukko10" ref="A13:E36" totalsRowShown="0" headerRowDxfId="12">
  <autoFilter ref="A13:E36">
    <filterColumn colId="0" hiddenButton="1"/>
    <filterColumn colId="1" hiddenButton="1"/>
    <filterColumn colId="2" hiddenButton="1"/>
    <filterColumn colId="3" hiddenButton="1"/>
    <filterColumn colId="4" hiddenButton="1"/>
  </autoFilter>
  <tableColumns count="5">
    <tableColumn id="1" name="Hyvinvointialue" dataDxfId="11"/>
    <tableColumn id="2" name="2025*" dataDxfId="10"/>
    <tableColumn id="3" name="2 026 " dataDxfId="9"/>
    <tableColumn id="4" name="2 027 " dataDxfId="8"/>
    <tableColumn id="5" name="2 028 " dataDxfId="7"/>
  </tableColumns>
  <tableStyleInfo name="TableStyleLight9" showFirstColumn="0" showLastColumn="0" showRowStripes="1" showColumnStripes="0"/>
</table>
</file>

<file path=xl/tables/table11.xml><?xml version="1.0" encoding="utf-8"?>
<table xmlns="http://schemas.openxmlformats.org/spreadsheetml/2006/main" id="12" name="Taulukko12" displayName="Taulukko12" ref="A9:E10" totalsRowShown="0" headerRowDxfId="6" dataDxfId="5">
  <autoFilter ref="A9:E10">
    <filterColumn colId="0" hiddenButton="1"/>
    <filterColumn colId="1" hiddenButton="1"/>
    <filterColumn colId="2" hiddenButton="1"/>
    <filterColumn colId="3" hiddenButton="1"/>
    <filterColumn colId="4" hiddenButton="1"/>
  </autoFilter>
  <tableColumns count="5">
    <tableColumn id="1" name=" " dataDxfId="4"/>
    <tableColumn id="2" name="2 025 " dataDxfId="3"/>
    <tableColumn id="3" name="2 026 " dataDxfId="2"/>
    <tableColumn id="4" name="2 027 " dataDxfId="1"/>
    <tableColumn id="5" name="2 028 " dataDxfId="0"/>
  </tableColumns>
  <tableStyleInfo name="TableStyleLight9" showFirstColumn="0" showLastColumn="0" showRowStripes="1" showColumnStripes="0"/>
</table>
</file>

<file path=xl/tables/table2.xml><?xml version="1.0" encoding="utf-8"?>
<table xmlns="http://schemas.openxmlformats.org/spreadsheetml/2006/main" id="18" name="Taulukko18" displayName="Taulukko18" ref="A88:B89" totalsRowShown="0" headerRowDxfId="58" dataDxfId="57">
  <autoFilter ref="A88:B89">
    <filterColumn colId="0" hiddenButton="1"/>
    <filterColumn colId="1" hiddenButton="1"/>
  </autoFilter>
  <tableColumns count="2">
    <tableColumn id="1" name="Vuosi" dataDxfId="56"/>
    <tableColumn id="2" name="Korotus (%)" dataDxfId="55" dataCellStyle="Prosenttia"/>
  </tableColumns>
  <tableStyleInfo name="TableStyleLight13" showFirstColumn="0" showLastColumn="0" showRowStripes="1" showColumnStripes="0"/>
</table>
</file>

<file path=xl/tables/table3.xml><?xml version="1.0" encoding="utf-8"?>
<table xmlns="http://schemas.openxmlformats.org/spreadsheetml/2006/main" id="3" name="Taulukko3" displayName="Taulukko3" ref="A64:G86" totalsRowShown="0" headerRowDxfId="54" dataDxfId="53" tableBorderDxfId="52" dataCellStyle="Prosenttia">
  <autoFilter ref="A64:G86">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Alue" dataDxfId="51"/>
    <tableColumn id="2" name="2025" dataDxfId="50" dataCellStyle="Prosenttia"/>
    <tableColumn id="3" name="2026" dataDxfId="49" dataCellStyle="Prosenttia"/>
    <tableColumn id="4" name="2027" dataDxfId="48" dataCellStyle="Prosenttia"/>
    <tableColumn id="5" name="2028" dataDxfId="47" dataCellStyle="Prosenttia"/>
    <tableColumn id="6" name="2029" dataDxfId="46" dataCellStyle="Prosenttia"/>
    <tableColumn id="7" name="2030" dataDxfId="45" dataCellStyle="Prosenttia"/>
  </tableColumns>
  <tableStyleInfo name="TableStyleLight13" showFirstColumn="0" showLastColumn="0" showRowStripes="1" showColumnStripes="0"/>
</table>
</file>

<file path=xl/tables/table4.xml><?xml version="1.0" encoding="utf-8"?>
<table xmlns="http://schemas.openxmlformats.org/spreadsheetml/2006/main" id="4" name="Taulukko4" displayName="Taulukko4" ref="A95:E99" totalsRowShown="0" headerRowDxfId="44" dataDxfId="43" tableBorderDxfId="42" dataCellStyle="Prosenttia">
  <autoFilter ref="A95:E99">
    <filterColumn colId="0" hiddenButton="1"/>
    <filterColumn colId="1" hiddenButton="1"/>
    <filterColumn colId="2" hiddenButton="1"/>
    <filterColumn colId="3" hiddenButton="1"/>
    <filterColumn colId="4" hiddenButton="1"/>
  </autoFilter>
  <tableColumns count="5">
    <tableColumn id="1" name="Vuosi" dataDxfId="41"/>
    <tableColumn id="2" name="2025" dataDxfId="40"/>
    <tableColumn id="3" name="2026" dataDxfId="39" dataCellStyle="Prosenttia"/>
    <tableColumn id="4" name="2027" dataDxfId="38" dataCellStyle="Prosenttia"/>
    <tableColumn id="5" name="2028" dataDxfId="37" dataCellStyle="Prosenttia"/>
  </tableColumns>
  <tableStyleInfo name="TableStyleLight13" showFirstColumn="0" showLastColumn="0" showRowStripes="1" showColumnStripes="0"/>
</table>
</file>

<file path=xl/tables/table5.xml><?xml version="1.0" encoding="utf-8"?>
<table xmlns="http://schemas.openxmlformats.org/spreadsheetml/2006/main" id="5" name="Taulukko5" displayName="Taulukko5" ref="A91:B92" totalsRowShown="0" headerRowDxfId="36" dataDxfId="35">
  <autoFilter ref="A91:B92">
    <filterColumn colId="0" hiddenButton="1"/>
    <filterColumn colId="1" hiddenButton="1"/>
  </autoFilter>
  <tableColumns count="2">
    <tableColumn id="1" name="Vuosi" dataDxfId="34"/>
    <tableColumn id="2" name="Muutos (%)" dataDxfId="33" dataCellStyle="Prosenttia"/>
  </tableColumns>
  <tableStyleInfo name="TableStyleLight13" showFirstColumn="0" showLastColumn="0" showRowStripes="1" showColumnStripes="0"/>
</table>
</file>

<file path=xl/tables/table6.xml><?xml version="1.0" encoding="utf-8"?>
<table xmlns="http://schemas.openxmlformats.org/spreadsheetml/2006/main" id="7" name="Taulukko7" displayName="Taulukko7" ref="A129:E152" totalsRowShown="0" headerRowDxfId="32" dataDxfId="31" tableBorderDxfId="30" dataCellStyle="Pilkku">
  <autoFilter ref="A129:E152">
    <filterColumn colId="0" hiddenButton="1"/>
    <filterColumn colId="1" hiddenButton="1"/>
    <filterColumn colId="2" hiddenButton="1"/>
    <filterColumn colId="3" hiddenButton="1"/>
    <filterColumn colId="4" hiddenButton="1"/>
  </autoFilter>
  <tableColumns count="5">
    <tableColumn id="1" name="Alue" dataDxfId="29"/>
    <tableColumn id="2" name="2025*" dataDxfId="28" dataCellStyle="Pilkku"/>
    <tableColumn id="3" name="2026" dataDxfId="27" dataCellStyle="Pilkku"/>
    <tableColumn id="4" name="2027" dataDxfId="26" dataCellStyle="Pilkku"/>
    <tableColumn id="5" name="2028" dataDxfId="25" dataCellStyle="Pilkku"/>
  </tableColumns>
  <tableStyleInfo name="TableStyleLight9" showFirstColumn="0" showLastColumn="0" showRowStripes="1" showColumnStripes="0"/>
</table>
</file>

<file path=xl/tables/table7.xml><?xml version="1.0" encoding="utf-8"?>
<table xmlns="http://schemas.openxmlformats.org/spreadsheetml/2006/main" id="14" name="Taulukko14" displayName="Taulukko14" ref="A7:E30" totalsRowShown="0" headerRowDxfId="24">
  <autoFilter ref="A7:E30">
    <filterColumn colId="0" hiddenButton="1"/>
    <filterColumn colId="1" hiddenButton="1"/>
    <filterColumn colId="2" hiddenButton="1"/>
    <filterColumn colId="3" hiddenButton="1"/>
    <filterColumn colId="4" hiddenButton="1"/>
  </autoFilter>
  <tableColumns count="5">
    <tableColumn id="1" name="Alue"/>
    <tableColumn id="2" name="2 025" dataDxfId="23">
      <calculatedColumnFormula>B39</calculatedColumnFormula>
    </tableColumn>
    <tableColumn id="3" name="2026" dataDxfId="22">
      <calculatedColumnFormula>$C$35*C39</calculatedColumnFormula>
    </tableColumn>
    <tableColumn id="4" name="2 027" dataDxfId="21">
      <calculatedColumnFormula>$D$35*D39</calculatedColumnFormula>
    </tableColumn>
    <tableColumn id="5" name="2 028" dataDxfId="20">
      <calculatedColumnFormula>$E$35*E39</calculatedColumnFormula>
    </tableColumn>
  </tableColumns>
  <tableStyleInfo name="TableStyleLight13" showFirstColumn="0" showLastColumn="0" showRowStripes="1" showColumnStripes="0"/>
</table>
</file>

<file path=xl/tables/table8.xml><?xml version="1.0" encoding="utf-8"?>
<table xmlns="http://schemas.openxmlformats.org/spreadsheetml/2006/main" id="9" name="Taulukko9" displayName="Taulukko9" ref="A33:E35" totalsRowShown="0" headerRowDxfId="19">
  <autoFilter ref="A33:E35">
    <filterColumn colId="0" hiddenButton="1"/>
    <filterColumn colId="1" hiddenButton="1"/>
    <filterColumn colId="2" hiddenButton="1"/>
    <filterColumn colId="3" hiddenButton="1"/>
    <filterColumn colId="4" hiddenButton="1"/>
  </autoFilter>
  <tableColumns count="5">
    <tableColumn id="1" name=" "/>
    <tableColumn id="2" name="  "/>
    <tableColumn id="3" name="2026"/>
    <tableColumn id="4" name="2027"/>
    <tableColumn id="5" name="2028"/>
  </tableColumns>
  <tableStyleInfo name="TableStyleLight9" showFirstColumn="0" showLastColumn="0" showRowStripes="1" showColumnStripes="0"/>
</table>
</file>

<file path=xl/tables/table9.xml><?xml version="1.0" encoding="utf-8"?>
<table xmlns="http://schemas.openxmlformats.org/spreadsheetml/2006/main" id="2" name="Taulukko2" displayName="Taulukko2" ref="G13:J36" totalsRowShown="0" headerRowDxfId="18" dataDxfId="17" dataCellStyle="Prosenttia">
  <autoFilter ref="G13:J36">
    <filterColumn colId="0" hiddenButton="1"/>
    <filterColumn colId="1" hiddenButton="1"/>
    <filterColumn colId="2" hiddenButton="1"/>
    <filterColumn colId="3" hiddenButton="1"/>
  </autoFilter>
  <tableColumns count="4">
    <tableColumn id="1" name="Hyvinvointialue" dataDxfId="16"/>
    <tableColumn id="2" name="2 026 " dataDxfId="15" dataCellStyle="Prosenttia"/>
    <tableColumn id="3" name="2 027 " dataDxfId="14" dataCellStyle="Prosenttia"/>
    <tableColumn id="4" name="2 028 " dataDxfId="13" dataCellStyle="Prosenttia"/>
  </tableColumns>
  <tableStyleInfo name="TableStyleLight9" showFirstColumn="0" showLastColumn="0" showRowStripes="1" showColumnStripes="0"/>
</table>
</file>

<file path=xl/theme/theme1.xml><?xml version="1.0" encoding="utf-8"?>
<a:theme xmlns:a="http://schemas.openxmlformats.org/drawingml/2006/main" name="VM">
  <a:themeElements>
    <a:clrScheme name="Mukautettu 72">
      <a:dk1>
        <a:srgbClr val="000000"/>
      </a:dk1>
      <a:lt1>
        <a:srgbClr val="FFFFFF"/>
      </a:lt1>
      <a:dk2>
        <a:srgbClr val="006475"/>
      </a:dk2>
      <a:lt2>
        <a:srgbClr val="F3F3F1"/>
      </a:lt2>
      <a:accent1>
        <a:srgbClr val="006475"/>
      </a:accent1>
      <a:accent2>
        <a:srgbClr val="365ABD"/>
      </a:accent2>
      <a:accent3>
        <a:srgbClr val="C48903"/>
      </a:accent3>
      <a:accent4>
        <a:srgbClr val="0098E8"/>
      </a:accent4>
      <a:accent5>
        <a:srgbClr val="1B396D"/>
      </a:accent5>
      <a:accent6>
        <a:srgbClr val="00959B"/>
      </a:accent6>
      <a:hlink>
        <a:srgbClr val="006475"/>
      </a:hlink>
      <a:folHlink>
        <a:srgbClr val="1A7483"/>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VM" id="{3DF45576-4D75-4BF3-81D5-B080B69DE8DE}" vid="{1F6FAD5D-40CC-405A-B866-2B05B4C46EA0}"/>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3.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 Id="rId9" Type="http://schemas.openxmlformats.org/officeDocument/2006/relationships/table" Target="../tables/table8.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4.bin"/><Relationship Id="rId4" Type="http://schemas.openxmlformats.org/officeDocument/2006/relationships/table" Target="../tables/table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K327"/>
  <sheetViews>
    <sheetView tabSelected="1" zoomScale="80" zoomScaleNormal="80" workbookViewId="0"/>
  </sheetViews>
  <sheetFormatPr defaultColWidth="9.75" defaultRowHeight="17.5"/>
  <cols>
    <col min="1" max="1" width="89.08203125" style="1" customWidth="1"/>
    <col min="2" max="16384" width="9.75" style="1"/>
  </cols>
  <sheetData>
    <row r="1" spans="1:1" ht="20">
      <c r="A1" s="75" t="s">
        <v>90</v>
      </c>
    </row>
    <row r="2" spans="1:1">
      <c r="A2" s="94" t="s">
        <v>70</v>
      </c>
    </row>
    <row r="3" spans="1:1" ht="77" customHeight="1">
      <c r="A3" s="94" t="s">
        <v>91</v>
      </c>
    </row>
    <row r="4" spans="1:1" ht="107" customHeight="1">
      <c r="A4" s="94" t="s">
        <v>80</v>
      </c>
    </row>
    <row r="5" spans="1:1" ht="126" customHeight="1">
      <c r="A5" s="21" t="s">
        <v>89</v>
      </c>
    </row>
    <row r="6" spans="1:1" ht="23.5" customHeight="1">
      <c r="A6" s="21" t="s">
        <v>79</v>
      </c>
    </row>
    <row r="7" spans="1:1" ht="66" customHeight="1">
      <c r="A7" s="21" t="s">
        <v>84</v>
      </c>
    </row>
    <row r="8" spans="1:1" ht="34.5" customHeight="1">
      <c r="A8" s="21" t="s">
        <v>31</v>
      </c>
    </row>
    <row r="9" spans="1:1">
      <c r="A9" s="21" t="s">
        <v>32</v>
      </c>
    </row>
    <row r="10" spans="1:1">
      <c r="A10" s="21" t="s">
        <v>65</v>
      </c>
    </row>
    <row r="11" spans="1:1">
      <c r="A11" s="21" t="s">
        <v>33</v>
      </c>
    </row>
    <row r="12" spans="1:1">
      <c r="A12" s="21"/>
    </row>
    <row r="13" spans="1:1">
      <c r="A13" s="157"/>
    </row>
    <row r="14" spans="1:1">
      <c r="A14" s="157"/>
    </row>
    <row r="15" spans="1:1">
      <c r="A15" s="157"/>
    </row>
    <row r="17" spans="1:1">
      <c r="A17" s="8"/>
    </row>
    <row r="32" spans="1:1">
      <c r="A32" s="8"/>
    </row>
    <row r="48" spans="1:1">
      <c r="A48" s="8"/>
    </row>
    <row r="49" spans="1:1" ht="18.649999999999999" customHeight="1"/>
    <row r="50" spans="1:1" ht="18.649999999999999" customHeight="1"/>
    <row r="51" spans="1:1" ht="18.649999999999999" customHeight="1"/>
    <row r="52" spans="1:1" ht="18.649999999999999" customHeight="1"/>
    <row r="53" spans="1:1" ht="18.649999999999999" customHeight="1"/>
    <row r="54" spans="1:1" ht="18.649999999999999" customHeight="1"/>
    <row r="55" spans="1:1" ht="18.649999999999999" customHeight="1"/>
    <row r="63" spans="1:1">
      <c r="A63" s="8"/>
    </row>
    <row r="88" spans="1:1">
      <c r="A88" s="8"/>
    </row>
    <row r="218" spans="2:4">
      <c r="B218" s="2"/>
      <c r="C218" s="2"/>
      <c r="D218" s="2"/>
    </row>
    <row r="219" spans="2:4">
      <c r="B219" s="2"/>
      <c r="C219" s="2"/>
      <c r="D219" s="2"/>
    </row>
    <row r="220" spans="2:4">
      <c r="B220" s="2"/>
      <c r="C220" s="2"/>
      <c r="D220" s="2"/>
    </row>
    <row r="221" spans="2:4">
      <c r="B221" s="2"/>
      <c r="C221" s="2"/>
      <c r="D221" s="2"/>
    </row>
    <row r="222" spans="2:4">
      <c r="B222" s="2"/>
      <c r="C222" s="2"/>
      <c r="D222" s="2"/>
    </row>
    <row r="223" spans="2:4">
      <c r="B223" s="2"/>
      <c r="C223" s="2"/>
      <c r="D223" s="2"/>
    </row>
    <row r="259" spans="1:4">
      <c r="B259" s="3"/>
      <c r="C259" s="3"/>
      <c r="D259" s="3"/>
    </row>
    <row r="260" spans="1:4">
      <c r="A260" s="3"/>
      <c r="B260" s="3"/>
      <c r="C260" s="3"/>
    </row>
    <row r="261" spans="1:4">
      <c r="A261" s="3"/>
      <c r="B261" s="3"/>
      <c r="C261" s="3"/>
    </row>
    <row r="262" spans="1:4">
      <c r="A262" s="3"/>
      <c r="B262" s="3"/>
      <c r="C262" s="3"/>
    </row>
    <row r="263" spans="1:4">
      <c r="A263" s="3"/>
      <c r="B263" s="3"/>
      <c r="C263" s="3"/>
    </row>
    <row r="269" spans="1:4">
      <c r="A269" s="3"/>
      <c r="B269" s="3"/>
      <c r="C269" s="3"/>
      <c r="D269" s="3"/>
    </row>
    <row r="270" spans="1:4">
      <c r="A270" s="3"/>
      <c r="B270" s="3"/>
      <c r="C270" s="3"/>
      <c r="D270" s="3"/>
    </row>
    <row r="271" spans="1:4">
      <c r="A271" s="3"/>
      <c r="B271" s="3"/>
      <c r="C271" s="3"/>
      <c r="D271" s="3"/>
    </row>
    <row r="272" spans="1:4">
      <c r="A272" s="3"/>
      <c r="B272" s="3"/>
      <c r="C272" s="3"/>
      <c r="D272" s="3"/>
    </row>
    <row r="273" spans="1:11">
      <c r="A273" s="3"/>
      <c r="B273" s="3"/>
      <c r="C273" s="3"/>
      <c r="D273" s="3"/>
    </row>
    <row r="274" spans="1:11">
      <c r="A274" s="3"/>
      <c r="B274" s="3"/>
      <c r="C274" s="3"/>
      <c r="D274" s="3"/>
    </row>
    <row r="275" spans="1:11">
      <c r="A275" s="3"/>
      <c r="B275" s="3"/>
      <c r="C275" s="3"/>
      <c r="D275" s="3"/>
    </row>
    <row r="276" spans="1:11">
      <c r="A276" s="3"/>
      <c r="B276" s="3"/>
      <c r="C276" s="3"/>
      <c r="D276" s="3"/>
    </row>
    <row r="285" spans="1:11">
      <c r="A285" s="3"/>
      <c r="B285" s="3"/>
      <c r="C285" s="3"/>
      <c r="F285" s="3"/>
      <c r="G285" s="3"/>
      <c r="J285" s="3"/>
      <c r="K285" s="3"/>
    </row>
    <row r="286" spans="1:11">
      <c r="A286" s="3"/>
      <c r="B286" s="3"/>
      <c r="C286" s="3"/>
      <c r="F286" s="3"/>
      <c r="G286" s="3"/>
      <c r="J286" s="3"/>
      <c r="K286" s="3"/>
    </row>
    <row r="287" spans="1:11">
      <c r="A287" s="3"/>
      <c r="B287" s="3"/>
      <c r="C287" s="3"/>
      <c r="F287" s="3"/>
      <c r="G287" s="3"/>
      <c r="J287" s="3"/>
      <c r="K287" s="3"/>
    </row>
    <row r="288" spans="1:11">
      <c r="A288" s="3"/>
      <c r="B288" s="3"/>
      <c r="C288" s="3"/>
      <c r="F288" s="3"/>
      <c r="G288" s="3"/>
      <c r="J288" s="3"/>
      <c r="K288" s="3"/>
    </row>
    <row r="295" spans="1:6">
      <c r="B295" s="4"/>
      <c r="C295" s="4"/>
      <c r="D295" s="4"/>
      <c r="E295" s="4"/>
      <c r="F295" s="4"/>
    </row>
    <row r="296" spans="1:6">
      <c r="A296" s="3"/>
      <c r="B296" s="3"/>
      <c r="C296" s="3"/>
    </row>
    <row r="297" spans="1:6">
      <c r="A297" s="3"/>
      <c r="B297" s="3"/>
      <c r="C297" s="3"/>
    </row>
    <row r="298" spans="1:6">
      <c r="A298" s="3"/>
      <c r="B298" s="3"/>
      <c r="C298" s="3"/>
    </row>
    <row r="299" spans="1:6">
      <c r="A299" s="3"/>
      <c r="B299" s="3"/>
      <c r="C299" s="3"/>
    </row>
    <row r="300" spans="1:6">
      <c r="A300" s="3"/>
      <c r="B300" s="3"/>
      <c r="C300" s="3"/>
    </row>
    <row r="301" spans="1:6">
      <c r="A301" s="3"/>
      <c r="B301" s="3"/>
      <c r="C301" s="3"/>
    </row>
    <row r="302" spans="1:6">
      <c r="A302" s="3"/>
      <c r="B302" s="3"/>
      <c r="C302" s="3"/>
    </row>
    <row r="303" spans="1:6">
      <c r="A303" s="3"/>
      <c r="B303" s="3"/>
      <c r="C303" s="3"/>
    </row>
    <row r="304" spans="1:6">
      <c r="A304" s="3"/>
      <c r="B304" s="3"/>
      <c r="C304" s="3"/>
    </row>
    <row r="305" spans="1:6">
      <c r="A305" s="3"/>
      <c r="B305" s="3"/>
      <c r="C305" s="3"/>
    </row>
    <row r="314" spans="1:6">
      <c r="C314" s="183"/>
      <c r="D314" s="183"/>
      <c r="E314" s="183"/>
      <c r="F314" s="183"/>
    </row>
    <row r="316" spans="1:6">
      <c r="B316" s="5"/>
      <c r="C316" s="5"/>
      <c r="D316" s="5"/>
      <c r="E316" s="5"/>
      <c r="F316" s="5"/>
    </row>
    <row r="317" spans="1:6">
      <c r="B317" s="5"/>
      <c r="C317" s="6"/>
      <c r="D317" s="6"/>
      <c r="E317" s="6"/>
      <c r="F317" s="6"/>
    </row>
    <row r="318" spans="1:6">
      <c r="B318" s="5"/>
      <c r="C318" s="6"/>
      <c r="D318" s="6"/>
      <c r="E318" s="5"/>
      <c r="F318" s="5"/>
    </row>
    <row r="319" spans="1:6">
      <c r="B319" s="5"/>
      <c r="C319" s="6"/>
      <c r="D319" s="6"/>
      <c r="E319" s="5"/>
      <c r="F319" s="5"/>
    </row>
    <row r="320" spans="1:6">
      <c r="B320" s="5"/>
      <c r="C320" s="6"/>
      <c r="D320" s="6"/>
      <c r="E320" s="5"/>
      <c r="F320" s="5"/>
    </row>
    <row r="321" spans="1:6">
      <c r="B321" s="5"/>
      <c r="C321" s="6"/>
      <c r="D321" s="6"/>
      <c r="E321" s="5"/>
      <c r="F321" s="5"/>
    </row>
    <row r="322" spans="1:6">
      <c r="B322" s="5"/>
      <c r="C322" s="6"/>
      <c r="D322" s="6"/>
      <c r="E322" s="5"/>
      <c r="F322" s="5"/>
    </row>
    <row r="323" spans="1:6">
      <c r="B323" s="5"/>
      <c r="C323" s="6"/>
      <c r="D323" s="6"/>
      <c r="E323" s="5"/>
      <c r="F323" s="5"/>
    </row>
    <row r="324" spans="1:6">
      <c r="B324" s="5"/>
      <c r="C324" s="6"/>
      <c r="D324" s="6"/>
      <c r="E324" s="5"/>
      <c r="F324" s="5"/>
    </row>
    <row r="325" spans="1:6">
      <c r="B325" s="5"/>
      <c r="C325" s="6"/>
      <c r="D325" s="6"/>
      <c r="E325" s="5"/>
      <c r="F325" s="5"/>
    </row>
    <row r="326" spans="1:6">
      <c r="B326" s="6"/>
      <c r="C326" s="6"/>
      <c r="D326" s="6"/>
      <c r="E326" s="5"/>
      <c r="F326" s="5"/>
    </row>
    <row r="327" spans="1:6" ht="18">
      <c r="A327" s="7"/>
      <c r="B327" s="5"/>
      <c r="C327" s="5"/>
      <c r="D327" s="5"/>
      <c r="E327" s="5"/>
      <c r="F327" s="5"/>
    </row>
  </sheetData>
  <mergeCells count="2">
    <mergeCell ref="C314:D314"/>
    <mergeCell ref="E314:F31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R77"/>
  <sheetViews>
    <sheetView zoomScale="85" zoomScaleNormal="90" workbookViewId="0"/>
  </sheetViews>
  <sheetFormatPr defaultRowHeight="14"/>
  <cols>
    <col min="1" max="1" width="26.1640625" customWidth="1"/>
    <col min="2" max="2" width="12" customWidth="1"/>
    <col min="3" max="3" width="13.75" customWidth="1"/>
    <col min="4" max="4" width="12.5" customWidth="1"/>
    <col min="5" max="5" width="11.83203125" customWidth="1"/>
    <col min="6" max="6" width="11.83203125" style="14" customWidth="1"/>
    <col min="7" max="7" width="12.33203125" style="14" customWidth="1"/>
    <col min="8" max="8" width="10.75" customWidth="1"/>
    <col min="10" max="10" width="11" customWidth="1"/>
    <col min="11" max="11" width="9.75" bestFit="1" customWidth="1"/>
    <col min="18" max="18" width="12.08203125" customWidth="1"/>
  </cols>
  <sheetData>
    <row r="1" spans="1:18" ht="20">
      <c r="A1" s="74" t="s">
        <v>69</v>
      </c>
    </row>
    <row r="2" spans="1:18">
      <c r="A2" s="17" t="str">
        <f>INFO!A2</f>
        <v>VM/KAO 23.9.2024</v>
      </c>
      <c r="B2" s="17"/>
      <c r="D2" s="17"/>
      <c r="E2" s="17"/>
      <c r="F2" s="48"/>
      <c r="G2" s="48"/>
      <c r="H2" s="9"/>
    </row>
    <row r="3" spans="1:18">
      <c r="A3" s="39"/>
      <c r="B3" s="17"/>
      <c r="D3" s="17"/>
      <c r="E3" s="17"/>
      <c r="F3" s="48"/>
      <c r="H3" s="9"/>
    </row>
    <row r="4" spans="1:18">
      <c r="A4" s="166" t="s">
        <v>0</v>
      </c>
      <c r="B4" s="169" t="s">
        <v>71</v>
      </c>
      <c r="C4" s="169" t="s">
        <v>72</v>
      </c>
      <c r="D4" s="162" t="s">
        <v>23</v>
      </c>
      <c r="E4" s="162" t="s">
        <v>24</v>
      </c>
      <c r="F4" s="162" t="s">
        <v>25</v>
      </c>
      <c r="G4" s="163" t="s">
        <v>26</v>
      </c>
      <c r="H4" s="49"/>
    </row>
    <row r="5" spans="1:18">
      <c r="A5" s="167" t="s">
        <v>1</v>
      </c>
      <c r="B5" s="164">
        <v>2600.9072483678092</v>
      </c>
      <c r="C5" s="164">
        <v>2699.6624324280237</v>
      </c>
      <c r="D5" s="153">
        <f>'Rahoitus ilman jk-tarkistusta'!B8+Jälkikäteistarkistus!B14</f>
        <v>2949.5200859357046</v>
      </c>
      <c r="E5" s="153">
        <f>'Rahoitus ilman jk-tarkistusta'!C8+Jälkikäteistarkistus!C14</f>
        <v>3067.0580655145441</v>
      </c>
      <c r="F5" s="160">
        <f>'Rahoitus ilman jk-tarkistusta'!D8+Jälkikäteistarkistus!D14</f>
        <v>3079.5746779020433</v>
      </c>
      <c r="G5" s="161">
        <f>'Rahoitus ilman jk-tarkistusta'!E8+Jälkikäteistarkistus!E14</f>
        <v>3084.7261899832738</v>
      </c>
      <c r="H5" s="62"/>
      <c r="J5" s="42"/>
      <c r="K5" s="42"/>
      <c r="L5" s="42"/>
      <c r="M5" s="42"/>
      <c r="N5" s="42"/>
      <c r="O5" s="42"/>
      <c r="P5" s="43"/>
      <c r="Q5" s="43"/>
      <c r="R5" s="41"/>
    </row>
    <row r="6" spans="1:18">
      <c r="A6" s="167" t="s">
        <v>46</v>
      </c>
      <c r="B6" s="164">
        <v>995.42668155847821</v>
      </c>
      <c r="C6" s="164">
        <v>1061.2901559496081</v>
      </c>
      <c r="D6" s="153">
        <f>'Rahoitus ilman jk-tarkistusta'!B9+Jälkikäteistarkistus!B15</f>
        <v>1200.3585898483959</v>
      </c>
      <c r="E6" s="153">
        <f>'Rahoitus ilman jk-tarkistusta'!C9+Jälkikäteistarkistus!C15</f>
        <v>1256.6299394982111</v>
      </c>
      <c r="F6" s="153">
        <f>'Rahoitus ilman jk-tarkistusta'!D9+Jälkikäteistarkistus!D15</f>
        <v>1268.8889635630965</v>
      </c>
      <c r="G6" s="154">
        <f>'Rahoitus ilman jk-tarkistusta'!E9+Jälkikäteistarkistus!E15</f>
        <v>1278.1819450620765</v>
      </c>
      <c r="H6" s="62"/>
      <c r="J6" s="42"/>
      <c r="K6" s="42"/>
      <c r="L6" s="42"/>
      <c r="M6" s="42"/>
      <c r="N6" s="42"/>
      <c r="O6" s="42"/>
      <c r="P6" s="43"/>
      <c r="Q6" s="43"/>
      <c r="R6" s="41"/>
    </row>
    <row r="7" spans="1:18">
      <c r="A7" s="167" t="s">
        <v>3</v>
      </c>
      <c r="B7" s="164">
        <v>1667.6675780466696</v>
      </c>
      <c r="C7" s="164">
        <v>1769.3277449223533</v>
      </c>
      <c r="D7" s="153">
        <f>'Rahoitus ilman jk-tarkistusta'!B10+Jälkikäteistarkistus!B16</f>
        <v>1953.205755826152</v>
      </c>
      <c r="E7" s="153">
        <f>'Rahoitus ilman jk-tarkistusta'!C10+Jälkikäteistarkistus!C16</f>
        <v>2057.9019249679077</v>
      </c>
      <c r="F7" s="153">
        <f>'Rahoitus ilman jk-tarkistusta'!D10+Jälkikäteistarkistus!D16</f>
        <v>2077.0223881070337</v>
      </c>
      <c r="G7" s="154">
        <f>'Rahoitus ilman jk-tarkistusta'!E10+Jälkikäteistarkistus!E16</f>
        <v>2090.3448553170128</v>
      </c>
      <c r="H7" s="62"/>
      <c r="J7" s="42"/>
      <c r="K7" s="42"/>
      <c r="L7" s="42"/>
      <c r="M7" s="42"/>
      <c r="N7" s="42"/>
      <c r="O7" s="42"/>
      <c r="P7" s="43"/>
      <c r="Q7" s="43"/>
      <c r="R7" s="41"/>
    </row>
    <row r="8" spans="1:18">
      <c r="A8" s="167" t="s">
        <v>4</v>
      </c>
      <c r="B8" s="164">
        <v>375.32363267478922</v>
      </c>
      <c r="C8" s="164">
        <v>389.34918785992954</v>
      </c>
      <c r="D8" s="153">
        <f>'Rahoitus ilman jk-tarkistusta'!B11+Jälkikäteistarkistus!B17</f>
        <v>425.16874255599987</v>
      </c>
      <c r="E8" s="153">
        <f>'Rahoitus ilman jk-tarkistusta'!C11+Jälkikäteistarkistus!C17</f>
        <v>450.42755449101293</v>
      </c>
      <c r="F8" s="153">
        <f>'Rahoitus ilman jk-tarkistusta'!D11+Jälkikäteistarkistus!D17</f>
        <v>457.62364639688309</v>
      </c>
      <c r="G8" s="154">
        <f>'Rahoitus ilman jk-tarkistusta'!E11+Jälkikäteistarkistus!E17</f>
        <v>466.74522458965424</v>
      </c>
      <c r="H8" s="62"/>
      <c r="J8" s="42"/>
      <c r="K8" s="42"/>
      <c r="L8" s="42"/>
      <c r="M8" s="42"/>
      <c r="N8" s="42"/>
      <c r="O8" s="42"/>
      <c r="P8" s="43"/>
      <c r="Q8" s="43"/>
      <c r="R8" s="41"/>
    </row>
    <row r="9" spans="1:18">
      <c r="A9" s="167" t="s">
        <v>5</v>
      </c>
      <c r="B9" s="164">
        <v>764.69982609015358</v>
      </c>
      <c r="C9" s="164">
        <v>797.96818818242707</v>
      </c>
      <c r="D9" s="153">
        <f>'Rahoitus ilman jk-tarkistusta'!B12+Jälkikäteistarkistus!B18</f>
        <v>859.7355779391587</v>
      </c>
      <c r="E9" s="153">
        <f>'Rahoitus ilman jk-tarkistusta'!C12+Jälkikäteistarkistus!C18</f>
        <v>899.1377441531979</v>
      </c>
      <c r="F9" s="153">
        <f>'Rahoitus ilman jk-tarkistusta'!D12+Jälkikäteistarkistus!D18</f>
        <v>905.22104986131899</v>
      </c>
      <c r="G9" s="154">
        <f>'Rahoitus ilman jk-tarkistusta'!E12+Jälkikäteistarkistus!E18</f>
        <v>909.75665261779136</v>
      </c>
      <c r="H9" s="62"/>
      <c r="J9" s="42"/>
      <c r="K9" s="42"/>
      <c r="L9" s="42"/>
      <c r="M9" s="42"/>
      <c r="N9" s="42"/>
      <c r="O9" s="42"/>
      <c r="P9" s="43"/>
      <c r="Q9" s="43"/>
      <c r="R9" s="41"/>
    </row>
    <row r="10" spans="1:18">
      <c r="A10" s="167" t="s">
        <v>6</v>
      </c>
      <c r="B10" s="164">
        <v>1984.8063137909139</v>
      </c>
      <c r="C10" s="164">
        <v>2068.9732974008712</v>
      </c>
      <c r="D10" s="153">
        <f>'Rahoitus ilman jk-tarkistusta'!B13+Jälkikäteistarkistus!B19</f>
        <v>2329.8707037271502</v>
      </c>
      <c r="E10" s="153">
        <f>'Rahoitus ilman jk-tarkistusta'!C13+Jälkikäteistarkistus!C19</f>
        <v>2443.4734795912741</v>
      </c>
      <c r="F10" s="153">
        <f>'Rahoitus ilman jk-tarkistusta'!D13+Jälkikäteistarkistus!D19</f>
        <v>2469.9421952301477</v>
      </c>
      <c r="G10" s="154">
        <f>'Rahoitus ilman jk-tarkistusta'!E13+Jälkikäteistarkistus!E19</f>
        <v>2504.4028911154965</v>
      </c>
      <c r="H10" s="62"/>
      <c r="J10" s="42"/>
      <c r="K10" s="42"/>
      <c r="L10" s="42"/>
      <c r="M10" s="42"/>
      <c r="N10" s="42"/>
      <c r="O10" s="42"/>
      <c r="P10" s="43"/>
      <c r="Q10" s="43"/>
      <c r="R10" s="41"/>
    </row>
    <row r="11" spans="1:18">
      <c r="A11" s="167" t="s">
        <v>7</v>
      </c>
      <c r="B11" s="164">
        <v>970.90701279195775</v>
      </c>
      <c r="C11" s="164">
        <v>996.24390502523613</v>
      </c>
      <c r="D11" s="153">
        <f>'Rahoitus ilman jk-tarkistusta'!B14+Jälkikäteistarkistus!B20</f>
        <v>1070.3454891971644</v>
      </c>
      <c r="E11" s="153">
        <f>'Rahoitus ilman jk-tarkistusta'!C14+Jälkikäteistarkistus!C20</f>
        <v>1101.0760256114727</v>
      </c>
      <c r="F11" s="153">
        <f>'Rahoitus ilman jk-tarkistusta'!D14+Jälkikäteistarkistus!D20</f>
        <v>1096.7378614087868</v>
      </c>
      <c r="G11" s="154">
        <f>'Rahoitus ilman jk-tarkistusta'!E14+Jälkikäteistarkistus!E20</f>
        <v>1090.5684756840712</v>
      </c>
      <c r="H11" s="62"/>
      <c r="J11" s="42"/>
      <c r="K11" s="42"/>
      <c r="L11" s="42"/>
      <c r="M11" s="42"/>
      <c r="N11" s="42"/>
      <c r="O11" s="42"/>
      <c r="P11" s="43"/>
      <c r="Q11" s="43"/>
      <c r="R11" s="41"/>
    </row>
    <row r="12" spans="1:18">
      <c r="A12" s="167" t="s">
        <v>8</v>
      </c>
      <c r="B12" s="164">
        <v>713.90098312698524</v>
      </c>
      <c r="C12" s="164">
        <v>738.28113778028546</v>
      </c>
      <c r="D12" s="153">
        <f>'Rahoitus ilman jk-tarkistusta'!B15+Jälkikäteistarkistus!B21</f>
        <v>803.81302962324264</v>
      </c>
      <c r="E12" s="153">
        <f>'Rahoitus ilman jk-tarkistusta'!C15+Jälkikäteistarkistus!C21</f>
        <v>838.69794752825737</v>
      </c>
      <c r="F12" s="153">
        <f>'Rahoitus ilman jk-tarkistusta'!D15+Jälkikäteistarkistus!D21</f>
        <v>844.60739450877077</v>
      </c>
      <c r="G12" s="154">
        <f>'Rahoitus ilman jk-tarkistusta'!E15+Jälkikäteistarkistus!E21</f>
        <v>846.22549082038654</v>
      </c>
      <c r="H12" s="62"/>
      <c r="J12" s="42"/>
      <c r="K12" s="42"/>
      <c r="L12" s="42"/>
      <c r="M12" s="42"/>
      <c r="N12" s="42"/>
      <c r="O12" s="42"/>
      <c r="P12" s="43"/>
      <c r="Q12" s="43"/>
      <c r="R12" s="41"/>
    </row>
    <row r="13" spans="1:18">
      <c r="A13" s="167" t="s">
        <v>9</v>
      </c>
      <c r="B13" s="164">
        <v>2163.1856024148951</v>
      </c>
      <c r="C13" s="164">
        <v>2276.6225580471382</v>
      </c>
      <c r="D13" s="153">
        <f>'Rahoitus ilman jk-tarkistusta'!B16+Jälkikäteistarkistus!B22</f>
        <v>2507.3318413658785</v>
      </c>
      <c r="E13" s="153">
        <f>'Rahoitus ilman jk-tarkistusta'!C16+Jälkikäteistarkistus!C22</f>
        <v>2612.171550485667</v>
      </c>
      <c r="F13" s="153">
        <f>'Rahoitus ilman jk-tarkistusta'!D16+Jälkikäteistarkistus!D22</f>
        <v>2627.2129703617466</v>
      </c>
      <c r="G13" s="154">
        <f>'Rahoitus ilman jk-tarkistusta'!E16+Jälkikäteistarkistus!E22</f>
        <v>2635.5317776024749</v>
      </c>
      <c r="H13" s="62"/>
      <c r="J13" s="42"/>
      <c r="K13" s="42"/>
      <c r="L13" s="42"/>
      <c r="M13" s="42"/>
      <c r="N13" s="42"/>
      <c r="O13" s="42"/>
      <c r="P13" s="43"/>
      <c r="Q13" s="43"/>
      <c r="R13" s="41"/>
    </row>
    <row r="14" spans="1:18">
      <c r="A14" s="167" t="s">
        <v>10</v>
      </c>
      <c r="B14" s="164">
        <v>861.67283528790756</v>
      </c>
      <c r="C14" s="164">
        <v>893.15211347150841</v>
      </c>
      <c r="D14" s="153">
        <f>'Rahoitus ilman jk-tarkistusta'!B17+Jälkikäteistarkistus!B23</f>
        <v>954.33329456557146</v>
      </c>
      <c r="E14" s="153">
        <f>'Rahoitus ilman jk-tarkistusta'!C17+Jälkikäteistarkistus!C23</f>
        <v>997.64713088395558</v>
      </c>
      <c r="F14" s="153">
        <f>'Rahoitus ilman jk-tarkistusta'!D17+Jälkikäteistarkistus!D23</f>
        <v>1006.0963950964282</v>
      </c>
      <c r="G14" s="154">
        <f>'Rahoitus ilman jk-tarkistusta'!E17+Jälkikäteistarkistus!E23</f>
        <v>1018.3143824902675</v>
      </c>
      <c r="H14" s="62"/>
      <c r="J14" s="42"/>
      <c r="K14" s="42"/>
      <c r="L14" s="42"/>
      <c r="M14" s="42"/>
      <c r="N14" s="42"/>
      <c r="O14" s="42"/>
      <c r="P14" s="43"/>
      <c r="Q14" s="43"/>
      <c r="R14" s="41"/>
    </row>
    <row r="15" spans="1:18">
      <c r="A15" s="167" t="s">
        <v>11</v>
      </c>
      <c r="B15" s="164">
        <v>805.9541059836763</v>
      </c>
      <c r="C15" s="164">
        <v>828.36864307320548</v>
      </c>
      <c r="D15" s="153">
        <f>'Rahoitus ilman jk-tarkistusta'!B18+Jälkikäteistarkistus!B24</f>
        <v>892.89745987529307</v>
      </c>
      <c r="E15" s="153">
        <f>'Rahoitus ilman jk-tarkistusta'!C18+Jälkikäteistarkistus!C24</f>
        <v>920.34713234433514</v>
      </c>
      <c r="F15" s="153">
        <f>'Rahoitus ilman jk-tarkistusta'!D18+Jälkikäteistarkistus!D24</f>
        <v>916.27783951027425</v>
      </c>
      <c r="G15" s="154">
        <f>'Rahoitus ilman jk-tarkistusta'!E18+Jälkikäteistarkistus!E24</f>
        <v>911.60556051408969</v>
      </c>
      <c r="H15" s="62"/>
      <c r="J15" s="42"/>
      <c r="K15" s="42"/>
      <c r="L15" s="42"/>
      <c r="M15" s="42"/>
      <c r="N15" s="42"/>
      <c r="O15" s="42"/>
      <c r="P15" s="43"/>
      <c r="Q15" s="43"/>
      <c r="R15" s="41"/>
    </row>
    <row r="16" spans="1:18">
      <c r="A16" s="167" t="s">
        <v>12</v>
      </c>
      <c r="B16" s="164">
        <v>554.18846088560531</v>
      </c>
      <c r="C16" s="164">
        <v>570.94493480562539</v>
      </c>
      <c r="D16" s="153">
        <f>'Rahoitus ilman jk-tarkistusta'!B19+Jälkikäteistarkistus!B25</f>
        <v>605.08624908358604</v>
      </c>
      <c r="E16" s="153">
        <f>'Rahoitus ilman jk-tarkistusta'!C19+Jälkikäteistarkistus!C25</f>
        <v>624.704928609852</v>
      </c>
      <c r="F16" s="153">
        <f>'Rahoitus ilman jk-tarkistusta'!D19+Jälkikäteistarkistus!D25</f>
        <v>624.02131154150879</v>
      </c>
      <c r="G16" s="154">
        <f>'Rahoitus ilman jk-tarkistusta'!E19+Jälkikäteistarkistus!E25</f>
        <v>623.04729259760882</v>
      </c>
      <c r="H16" s="62"/>
      <c r="J16" s="42"/>
      <c r="K16" s="42"/>
      <c r="L16" s="42"/>
      <c r="M16" s="42"/>
      <c r="N16" s="42"/>
      <c r="O16" s="42"/>
      <c r="P16" s="43"/>
      <c r="Q16" s="43"/>
      <c r="R16" s="41"/>
    </row>
    <row r="17" spans="1:18">
      <c r="A17" s="167" t="s">
        <v>13</v>
      </c>
      <c r="B17" s="164">
        <v>694.50374458222541</v>
      </c>
      <c r="C17" s="164">
        <v>709.56433817059917</v>
      </c>
      <c r="D17" s="153">
        <f>'Rahoitus ilman jk-tarkistusta'!B20+Jälkikäteistarkistus!B26</f>
        <v>757.08400344665938</v>
      </c>
      <c r="E17" s="153">
        <f>'Rahoitus ilman jk-tarkistusta'!C20+Jälkikäteistarkistus!C26</f>
        <v>779.30672811113709</v>
      </c>
      <c r="F17" s="153">
        <f>'Rahoitus ilman jk-tarkistusta'!D20+Jälkikäteistarkistus!D26</f>
        <v>775.02602999552778</v>
      </c>
      <c r="G17" s="154">
        <f>'Rahoitus ilman jk-tarkistusta'!E20+Jälkikäteistarkistus!E26</f>
        <v>770.68561676958552</v>
      </c>
      <c r="H17" s="62"/>
      <c r="J17" s="42"/>
      <c r="K17" s="42"/>
      <c r="L17" s="42"/>
      <c r="M17" s="42"/>
      <c r="N17" s="42"/>
      <c r="O17" s="42"/>
      <c r="P17" s="43"/>
      <c r="Q17" s="43"/>
      <c r="R17" s="41"/>
    </row>
    <row r="18" spans="1:18">
      <c r="A18" s="167" t="s">
        <v>14</v>
      </c>
      <c r="B18" s="164">
        <v>1174.8042085274287</v>
      </c>
      <c r="C18" s="164">
        <v>1204.2229131557594</v>
      </c>
      <c r="D18" s="153">
        <f>'Rahoitus ilman jk-tarkistusta'!B21+Jälkikäteistarkistus!B27</f>
        <v>1288.1184873317927</v>
      </c>
      <c r="E18" s="153">
        <f>'Rahoitus ilman jk-tarkistusta'!C21+Jälkikäteistarkistus!C27</f>
        <v>1341.0507070941524</v>
      </c>
      <c r="F18" s="153">
        <f>'Rahoitus ilman jk-tarkistusta'!D21+Jälkikäteistarkistus!D27</f>
        <v>1342.3873691862084</v>
      </c>
      <c r="G18" s="154">
        <f>'Rahoitus ilman jk-tarkistusta'!E21+Jälkikäteistarkistus!E27</f>
        <v>1340.2928934360036</v>
      </c>
      <c r="H18" s="62"/>
      <c r="J18" s="42"/>
      <c r="K18" s="42"/>
      <c r="L18" s="42"/>
      <c r="M18" s="42"/>
      <c r="N18" s="42"/>
      <c r="O18" s="42"/>
      <c r="P18" s="43"/>
      <c r="Q18" s="43"/>
      <c r="R18" s="41"/>
    </row>
    <row r="19" spans="1:18">
      <c r="A19" s="167" t="s">
        <v>15</v>
      </c>
      <c r="B19" s="164">
        <v>756.11019563753598</v>
      </c>
      <c r="C19" s="164">
        <v>779.98179810122645</v>
      </c>
      <c r="D19" s="153">
        <f>'Rahoitus ilman jk-tarkistusta'!B22+Jälkikäteistarkistus!B28</f>
        <v>836.80129691482182</v>
      </c>
      <c r="E19" s="153">
        <f>'Rahoitus ilman jk-tarkistusta'!C22+Jälkikäteistarkistus!C28</f>
        <v>873.63605081696733</v>
      </c>
      <c r="F19" s="153">
        <f>'Rahoitus ilman jk-tarkistusta'!D22+Jälkikäteistarkistus!D28</f>
        <v>880.07122979215808</v>
      </c>
      <c r="G19" s="154">
        <f>'Rahoitus ilman jk-tarkistusta'!E22+Jälkikäteistarkistus!E28</f>
        <v>888.36299326912035</v>
      </c>
      <c r="H19" s="62"/>
      <c r="J19" s="42"/>
      <c r="K19" s="42"/>
      <c r="L19" s="42"/>
      <c r="M19" s="42"/>
      <c r="N19" s="42"/>
      <c r="O19" s="42"/>
      <c r="P19" s="43"/>
      <c r="Q19" s="43"/>
      <c r="R19" s="41"/>
    </row>
    <row r="20" spans="1:18">
      <c r="A20" s="167" t="s">
        <v>16</v>
      </c>
      <c r="B20" s="164">
        <v>1158.8633325720036</v>
      </c>
      <c r="C20" s="164">
        <v>1192.1867307773082</v>
      </c>
      <c r="D20" s="153">
        <f>'Rahoitus ilman jk-tarkistusta'!B23+Jälkikäteistarkistus!B29</f>
        <v>1270.4210623408583</v>
      </c>
      <c r="E20" s="153">
        <f>'Rahoitus ilman jk-tarkistusta'!C23+Jälkikäteistarkistus!C29</f>
        <v>1316.3696495318929</v>
      </c>
      <c r="F20" s="153">
        <f>'Rahoitus ilman jk-tarkistusta'!D23+Jälkikäteistarkistus!D29</f>
        <v>1316.0496145029022</v>
      </c>
      <c r="G20" s="154">
        <f>'Rahoitus ilman jk-tarkistusta'!E23+Jälkikäteistarkistus!E29</f>
        <v>1313.0089079647037</v>
      </c>
      <c r="H20" s="62"/>
      <c r="J20" s="42"/>
      <c r="K20" s="42"/>
      <c r="L20" s="42"/>
      <c r="M20" s="42"/>
      <c r="N20" s="42"/>
      <c r="O20" s="42"/>
      <c r="P20" s="43"/>
      <c r="Q20" s="43"/>
      <c r="R20" s="41"/>
    </row>
    <row r="21" spans="1:18">
      <c r="A21" s="167" t="s">
        <v>43</v>
      </c>
      <c r="B21" s="164">
        <v>885.35921756227685</v>
      </c>
      <c r="C21" s="164">
        <v>909.41985407351433</v>
      </c>
      <c r="D21" s="153">
        <f>'Rahoitus ilman jk-tarkistusta'!B24+Jälkikäteistarkistus!B30</f>
        <v>964.28055428436517</v>
      </c>
      <c r="E21" s="153">
        <f>'Rahoitus ilman jk-tarkistusta'!C24+Jälkikäteistarkistus!C30</f>
        <v>998.76489789013976</v>
      </c>
      <c r="F21" s="153">
        <f>'Rahoitus ilman jk-tarkistusta'!D24+Jälkikäteistarkistus!D30</f>
        <v>1000.1441786808711</v>
      </c>
      <c r="G21" s="154">
        <f>'Rahoitus ilman jk-tarkistusta'!E24+Jälkikäteistarkistus!E30</f>
        <v>997.767919167282</v>
      </c>
      <c r="H21" s="62"/>
      <c r="J21" s="42"/>
      <c r="K21" s="42"/>
      <c r="L21" s="42"/>
      <c r="M21" s="42"/>
      <c r="N21" s="42"/>
      <c r="O21" s="42"/>
      <c r="P21" s="43"/>
      <c r="Q21" s="43"/>
      <c r="R21" s="41"/>
    </row>
    <row r="22" spans="1:18">
      <c r="A22" s="167" t="s">
        <v>17</v>
      </c>
      <c r="B22" s="164">
        <v>762.97316896391919</v>
      </c>
      <c r="C22" s="164">
        <v>786.37492728546988</v>
      </c>
      <c r="D22" s="153">
        <f>'Rahoitus ilman jk-tarkistusta'!B25+Jälkikäteistarkistus!B31</f>
        <v>842.76895114784156</v>
      </c>
      <c r="E22" s="153">
        <f>'Rahoitus ilman jk-tarkistusta'!C25+Jälkikäteistarkistus!C31</f>
        <v>872.58442131951278</v>
      </c>
      <c r="F22" s="153">
        <f>'Rahoitus ilman jk-tarkistusta'!D25+Jälkikäteistarkistus!D31</f>
        <v>871.85287983713692</v>
      </c>
      <c r="G22" s="154">
        <f>'Rahoitus ilman jk-tarkistusta'!E25+Jälkikäteistarkistus!E31</f>
        <v>868.6914674408647</v>
      </c>
      <c r="H22" s="62"/>
      <c r="J22" s="42"/>
      <c r="K22" s="42"/>
      <c r="L22" s="42"/>
      <c r="M22" s="42"/>
      <c r="N22" s="42"/>
      <c r="O22" s="42"/>
      <c r="P22" s="43"/>
      <c r="Q22" s="43"/>
      <c r="R22" s="41"/>
    </row>
    <row r="23" spans="1:18">
      <c r="A23" s="167" t="s">
        <v>18</v>
      </c>
      <c r="B23" s="164">
        <v>301.43061498127986</v>
      </c>
      <c r="C23" s="164">
        <v>311.99557722288557</v>
      </c>
      <c r="D23" s="153">
        <f>'Rahoitus ilman jk-tarkistusta'!B26+Jälkikäteistarkistus!B32</f>
        <v>333.13534634631077</v>
      </c>
      <c r="E23" s="153">
        <f>'Rahoitus ilman jk-tarkistusta'!C26+Jälkikäteistarkistus!C32</f>
        <v>347.43731786842471</v>
      </c>
      <c r="F23" s="153">
        <f>'Rahoitus ilman jk-tarkistusta'!D26+Jälkikäteistarkistus!D32</f>
        <v>350.30683160328209</v>
      </c>
      <c r="G23" s="154">
        <f>'Rahoitus ilman jk-tarkistusta'!E26+Jälkikäteistarkistus!E32</f>
        <v>353.81536308400388</v>
      </c>
      <c r="H23" s="62"/>
      <c r="J23" s="42"/>
      <c r="K23" s="42"/>
      <c r="L23" s="42"/>
      <c r="M23" s="42"/>
      <c r="N23" s="42"/>
      <c r="O23" s="42"/>
      <c r="P23" s="43"/>
      <c r="Q23" s="43"/>
      <c r="R23" s="41"/>
    </row>
    <row r="24" spans="1:18">
      <c r="A24" s="167" t="s">
        <v>19</v>
      </c>
      <c r="B24" s="164">
        <v>1730.8379429045749</v>
      </c>
      <c r="C24" s="164">
        <v>1806.5775234200701</v>
      </c>
      <c r="D24" s="153">
        <f>'Rahoitus ilman jk-tarkistusta'!B27+Jälkikäteistarkistus!B33</f>
        <v>1978.6774231429335</v>
      </c>
      <c r="E24" s="153">
        <f>'Rahoitus ilman jk-tarkistusta'!C27+Jälkikäteistarkistus!C33</f>
        <v>2079.770128497174</v>
      </c>
      <c r="F24" s="153">
        <f>'Rahoitus ilman jk-tarkistusta'!D27+Jälkikäteistarkistus!D33</f>
        <v>2102.3958904342671</v>
      </c>
      <c r="G24" s="154">
        <f>'Rahoitus ilman jk-tarkistusta'!E27+Jälkikäteistarkistus!E33</f>
        <v>2115.0189010314234</v>
      </c>
      <c r="H24" s="62"/>
      <c r="J24" s="42"/>
      <c r="K24" s="42"/>
      <c r="L24" s="42"/>
      <c r="M24" s="42"/>
      <c r="N24" s="42"/>
      <c r="O24" s="42"/>
      <c r="P24" s="43"/>
      <c r="Q24" s="43"/>
      <c r="R24" s="41"/>
    </row>
    <row r="25" spans="1:18">
      <c r="A25" s="167" t="s">
        <v>20</v>
      </c>
      <c r="B25" s="164">
        <v>366.0133939057805</v>
      </c>
      <c r="C25" s="164">
        <v>374.3097079741159</v>
      </c>
      <c r="D25" s="153">
        <f>'Rahoitus ilman jk-tarkistusta'!B28+Jälkikäteistarkistus!B34</f>
        <v>403.6274232798836</v>
      </c>
      <c r="E25" s="153">
        <f>'Rahoitus ilman jk-tarkistusta'!C28+Jälkikäteistarkistus!C34</f>
        <v>417.74768544747644</v>
      </c>
      <c r="F25" s="153">
        <f>'Rahoitus ilman jk-tarkistusta'!D28+Jälkikäteistarkistus!D34</f>
        <v>416.48764917973898</v>
      </c>
      <c r="G25" s="154">
        <f>'Rahoitus ilman jk-tarkistusta'!E28+Jälkikäteistarkistus!E34</f>
        <v>415.83682061190387</v>
      </c>
      <c r="H25" s="62"/>
      <c r="J25" s="42"/>
      <c r="K25" s="42"/>
      <c r="L25" s="42"/>
      <c r="M25" s="42"/>
      <c r="N25" s="42"/>
      <c r="O25" s="42"/>
      <c r="P25" s="43"/>
      <c r="Q25" s="43"/>
      <c r="R25" s="41"/>
    </row>
    <row r="26" spans="1:18">
      <c r="A26" s="167" t="s">
        <v>21</v>
      </c>
      <c r="B26" s="164">
        <v>879.31568846790105</v>
      </c>
      <c r="C26" s="164">
        <v>919.190344773893</v>
      </c>
      <c r="D26" s="153">
        <f>'Rahoitus ilman jk-tarkistusta'!B29+Jälkikäteistarkistus!B35</f>
        <v>1008.4140334840338</v>
      </c>
      <c r="E26" s="153">
        <f>'Rahoitus ilman jk-tarkistusta'!C29+Jälkikäteistarkistus!C35</f>
        <v>1052.6308024762977</v>
      </c>
      <c r="F26" s="153">
        <f>'Rahoitus ilman jk-tarkistusta'!D29+Jälkikäteistarkistus!D35</f>
        <v>1058.6679043055606</v>
      </c>
      <c r="G26" s="154">
        <f>'Rahoitus ilman jk-tarkistusta'!E29+Jälkikäteistarkistus!E35</f>
        <v>1068.0884440575317</v>
      </c>
      <c r="H26" s="62"/>
      <c r="J26" s="42"/>
      <c r="K26" s="42"/>
      <c r="L26" s="42"/>
      <c r="M26" s="42"/>
      <c r="N26" s="42"/>
      <c r="O26" s="42"/>
      <c r="P26" s="43"/>
      <c r="Q26" s="43"/>
      <c r="R26" s="41"/>
    </row>
    <row r="27" spans="1:18">
      <c r="A27" s="168" t="s">
        <v>22</v>
      </c>
      <c r="B27" s="165">
        <v>23168.851789124772</v>
      </c>
      <c r="C27" s="165">
        <v>24084.00801390105</v>
      </c>
      <c r="D27" s="155">
        <f>SUM(D5:D26)</f>
        <v>26234.995401262797</v>
      </c>
      <c r="E27" s="155">
        <f t="shared" ref="E27:G27" si="0">SUM(E5:E26)</f>
        <v>27348.571812732862</v>
      </c>
      <c r="F27" s="155">
        <f t="shared" si="0"/>
        <v>27486.616271005692</v>
      </c>
      <c r="G27" s="156">
        <f t="shared" si="0"/>
        <v>27591.020065226629</v>
      </c>
      <c r="H27" s="62"/>
      <c r="J27" s="42"/>
      <c r="K27" s="42"/>
      <c r="L27" s="42"/>
      <c r="M27" s="42"/>
      <c r="N27" s="42"/>
      <c r="O27" s="42"/>
      <c r="P27" s="43"/>
      <c r="Q27" s="43"/>
    </row>
    <row r="28" spans="1:18">
      <c r="B28" s="19"/>
      <c r="C28" s="50"/>
      <c r="D28" s="50"/>
      <c r="E28" s="50"/>
      <c r="F28" s="98"/>
      <c r="G28" s="98"/>
      <c r="H28" s="50"/>
    </row>
    <row r="29" spans="1:18">
      <c r="D29" s="20"/>
      <c r="E29" s="20"/>
      <c r="F29" s="20"/>
      <c r="G29" s="20"/>
    </row>
    <row r="30" spans="1:18">
      <c r="D30" s="20"/>
      <c r="E30" s="20"/>
      <c r="F30" s="20"/>
      <c r="G30" s="20"/>
    </row>
    <row r="31" spans="1:18">
      <c r="D31" s="20"/>
      <c r="E31" s="20"/>
      <c r="F31" s="20"/>
      <c r="G31" s="20"/>
    </row>
    <row r="32" spans="1:18">
      <c r="D32" s="20"/>
      <c r="E32" s="20"/>
      <c r="F32" s="20"/>
      <c r="G32" s="20"/>
    </row>
    <row r="33" spans="4:7">
      <c r="D33" s="20"/>
      <c r="E33" s="20"/>
      <c r="F33" s="20"/>
      <c r="G33" s="20"/>
    </row>
    <row r="34" spans="4:7">
      <c r="D34" s="20"/>
      <c r="E34" s="20"/>
      <c r="F34" s="20"/>
      <c r="G34" s="20"/>
    </row>
    <row r="35" spans="4:7">
      <c r="D35" s="20"/>
      <c r="E35" s="20"/>
      <c r="F35" s="20"/>
      <c r="G35" s="20"/>
    </row>
    <row r="36" spans="4:7">
      <c r="D36" s="20"/>
      <c r="E36" s="20"/>
      <c r="F36" s="20"/>
      <c r="G36" s="20"/>
    </row>
    <row r="37" spans="4:7">
      <c r="D37" s="20"/>
      <c r="E37" s="20"/>
      <c r="F37" s="20"/>
      <c r="G37" s="20"/>
    </row>
    <row r="38" spans="4:7">
      <c r="D38" s="20"/>
      <c r="E38" s="20"/>
      <c r="F38" s="20"/>
      <c r="G38" s="20"/>
    </row>
    <row r="39" spans="4:7">
      <c r="D39" s="20"/>
      <c r="E39" s="20"/>
      <c r="F39" s="20"/>
      <c r="G39" s="20"/>
    </row>
    <row r="40" spans="4:7">
      <c r="D40" s="20"/>
      <c r="E40" s="20"/>
      <c r="F40" s="20"/>
      <c r="G40" s="20"/>
    </row>
    <row r="41" spans="4:7">
      <c r="D41" s="20"/>
      <c r="E41" s="20"/>
      <c r="F41" s="20"/>
      <c r="G41" s="20"/>
    </row>
    <row r="42" spans="4:7">
      <c r="D42" s="20"/>
      <c r="E42" s="20"/>
      <c r="F42" s="20"/>
      <c r="G42" s="20"/>
    </row>
    <row r="43" spans="4:7">
      <c r="D43" s="20"/>
      <c r="E43" s="20"/>
      <c r="F43" s="20"/>
      <c r="G43" s="20"/>
    </row>
    <row r="44" spans="4:7">
      <c r="D44" s="20"/>
      <c r="E44" s="20"/>
      <c r="F44" s="20"/>
      <c r="G44" s="20"/>
    </row>
    <row r="45" spans="4:7">
      <c r="D45" s="20"/>
      <c r="E45" s="20"/>
      <c r="F45" s="20"/>
      <c r="G45" s="20"/>
    </row>
    <row r="46" spans="4:7">
      <c r="D46" s="20"/>
      <c r="E46" s="20"/>
      <c r="F46" s="20"/>
      <c r="G46" s="20"/>
    </row>
    <row r="47" spans="4:7">
      <c r="D47" s="20"/>
      <c r="E47" s="20"/>
      <c r="F47" s="20"/>
      <c r="G47" s="20"/>
    </row>
    <row r="48" spans="4:7">
      <c r="D48" s="20"/>
      <c r="E48" s="20"/>
      <c r="F48" s="20"/>
      <c r="G48" s="20"/>
    </row>
    <row r="49" spans="4:7">
      <c r="D49" s="20"/>
      <c r="E49" s="20"/>
      <c r="F49" s="20"/>
      <c r="G49" s="20"/>
    </row>
    <row r="50" spans="4:7">
      <c r="D50" s="20"/>
      <c r="E50" s="20"/>
      <c r="F50" s="20"/>
      <c r="G50" s="20"/>
    </row>
    <row r="51" spans="4:7">
      <c r="D51" s="20"/>
      <c r="E51" s="20"/>
      <c r="F51" s="20"/>
      <c r="G51" s="20"/>
    </row>
    <row r="53" spans="4:7">
      <c r="D53" s="34"/>
    </row>
    <row r="55" spans="4:7">
      <c r="D55" s="42"/>
    </row>
    <row r="56" spans="4:7">
      <c r="D56" s="42"/>
    </row>
    <row r="57" spans="4:7">
      <c r="D57" s="42"/>
    </row>
    <row r="58" spans="4:7">
      <c r="D58" s="42"/>
    </row>
    <row r="59" spans="4:7">
      <c r="D59" s="42"/>
    </row>
    <row r="60" spans="4:7">
      <c r="D60" s="42"/>
    </row>
    <row r="61" spans="4:7">
      <c r="D61" s="42"/>
    </row>
    <row r="62" spans="4:7">
      <c r="D62" s="42"/>
    </row>
    <row r="63" spans="4:7">
      <c r="D63" s="42"/>
    </row>
    <row r="64" spans="4:7">
      <c r="D64" s="42"/>
    </row>
    <row r="65" spans="4:4">
      <c r="D65" s="42"/>
    </row>
    <row r="66" spans="4:4">
      <c r="D66" s="42"/>
    </row>
    <row r="67" spans="4:4">
      <c r="D67" s="42"/>
    </row>
    <row r="68" spans="4:4">
      <c r="D68" s="42"/>
    </row>
    <row r="69" spans="4:4">
      <c r="D69" s="42"/>
    </row>
    <row r="70" spans="4:4">
      <c r="D70" s="42"/>
    </row>
    <row r="71" spans="4:4">
      <c r="D71" s="42"/>
    </row>
    <row r="72" spans="4:4">
      <c r="D72" s="42"/>
    </row>
    <row r="73" spans="4:4">
      <c r="D73" s="42"/>
    </row>
    <row r="74" spans="4:4">
      <c r="D74" s="42"/>
    </row>
    <row r="75" spans="4:4">
      <c r="D75" s="42"/>
    </row>
    <row r="76" spans="4:4">
      <c r="D76" s="42"/>
    </row>
    <row r="77" spans="4:4">
      <c r="D77" s="42"/>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AF181"/>
  <sheetViews>
    <sheetView zoomScale="74" zoomScaleNormal="80" workbookViewId="0"/>
  </sheetViews>
  <sheetFormatPr defaultRowHeight="14"/>
  <cols>
    <col min="1" max="1" width="32" customWidth="1"/>
    <col min="2" max="15" width="15.58203125" customWidth="1"/>
  </cols>
  <sheetData>
    <row r="1" spans="1:21" ht="20">
      <c r="A1" s="72" t="s">
        <v>68</v>
      </c>
    </row>
    <row r="2" spans="1:21" ht="13.5" customHeight="1">
      <c r="A2" s="17" t="str">
        <f>INFO!A2</f>
        <v>VM/KAO 23.9.2024</v>
      </c>
    </row>
    <row r="3" spans="1:21" ht="80" customHeight="1">
      <c r="A3" s="184" t="s">
        <v>85</v>
      </c>
      <c r="B3" s="184"/>
      <c r="C3" s="184"/>
      <c r="D3" s="184"/>
      <c r="E3" s="184"/>
      <c r="F3" s="184"/>
    </row>
    <row r="4" spans="1:21" ht="45" customHeight="1">
      <c r="A4" s="184" t="s">
        <v>86</v>
      </c>
      <c r="B4" s="184"/>
      <c r="C4" s="184"/>
      <c r="D4" s="184"/>
      <c r="E4" s="184"/>
      <c r="F4" s="184"/>
    </row>
    <row r="5" spans="1:21" ht="13.5" customHeight="1">
      <c r="A5" s="17"/>
    </row>
    <row r="6" spans="1:21" s="12" customFormat="1">
      <c r="A6" s="139" t="s">
        <v>60</v>
      </c>
      <c r="B6" s="139"/>
      <c r="C6" s="139"/>
      <c r="D6" s="139"/>
      <c r="E6" s="139"/>
      <c r="H6" s="14"/>
      <c r="I6" s="68"/>
      <c r="J6" s="68"/>
      <c r="K6" s="68"/>
      <c r="L6" s="10"/>
      <c r="M6" s="14"/>
      <c r="N6" s="10"/>
      <c r="O6" s="10"/>
      <c r="P6" s="10"/>
      <c r="Q6" s="10"/>
      <c r="R6" s="10"/>
    </row>
    <row r="7" spans="1:21">
      <c r="A7" s="56" t="s">
        <v>0</v>
      </c>
      <c r="B7" s="132" t="s">
        <v>62</v>
      </c>
      <c r="C7" s="132" t="s">
        <v>24</v>
      </c>
      <c r="D7" s="132" t="s">
        <v>30</v>
      </c>
      <c r="E7" s="132" t="s">
        <v>45</v>
      </c>
      <c r="H7" s="69"/>
      <c r="I7" s="69"/>
      <c r="J7" s="69"/>
      <c r="K7" s="69"/>
      <c r="L7" s="14"/>
      <c r="M7" s="14"/>
      <c r="N7" s="14"/>
      <c r="O7" s="14"/>
      <c r="P7" s="14"/>
      <c r="Q7" s="14"/>
      <c r="R7" s="14"/>
    </row>
    <row r="8" spans="1:21">
      <c r="A8" t="s">
        <v>1</v>
      </c>
      <c r="B8" s="19">
        <f t="shared" ref="B8:B30" si="0">B39</f>
        <v>2798.7936982946858</v>
      </c>
      <c r="C8" s="19">
        <f t="shared" ref="C8:C29" si="1">$C$35*C39</f>
        <v>2898.3966826592559</v>
      </c>
      <c r="D8" s="19">
        <f t="shared" ref="D8:D29" si="2">$D$35*D39</f>
        <v>2988.0814123634927</v>
      </c>
      <c r="E8" s="19">
        <f t="shared" ref="E8:E29" si="3">$E$35*E39</f>
        <v>3085.3743161969737</v>
      </c>
      <c r="H8" s="62"/>
      <c r="I8" s="62"/>
      <c r="J8" s="62"/>
      <c r="K8" s="62"/>
      <c r="L8" s="62"/>
      <c r="M8" s="70"/>
      <c r="N8" s="70"/>
      <c r="O8" s="70"/>
      <c r="P8" s="70"/>
      <c r="Q8" s="14"/>
      <c r="R8" s="71"/>
      <c r="S8" s="67"/>
      <c r="T8" s="67"/>
      <c r="U8" s="67"/>
    </row>
    <row r="9" spans="1:21">
      <c r="A9" t="s">
        <v>2</v>
      </c>
      <c r="B9" s="19">
        <f t="shared" si="0"/>
        <v>1135.9384386895338</v>
      </c>
      <c r="C9" s="19">
        <f t="shared" si="1"/>
        <v>1184.4418292988514</v>
      </c>
      <c r="D9" s="19">
        <f t="shared" si="2"/>
        <v>1229.6096801943881</v>
      </c>
      <c r="E9" s="19">
        <f t="shared" si="3"/>
        <v>1278.4610963222146</v>
      </c>
      <c r="H9" s="62"/>
      <c r="I9" s="62"/>
      <c r="J9" s="62"/>
      <c r="K9" s="62"/>
      <c r="L9" s="62"/>
      <c r="M9" s="70"/>
      <c r="N9" s="70"/>
      <c r="O9" s="70"/>
      <c r="P9" s="70"/>
      <c r="Q9" s="14"/>
      <c r="R9" s="71"/>
      <c r="S9" s="67"/>
      <c r="T9" s="67"/>
      <c r="U9" s="67"/>
    </row>
    <row r="10" spans="1:21">
      <c r="A10" t="s">
        <v>3</v>
      </c>
      <c r="B10" s="19">
        <f t="shared" si="0"/>
        <v>1847.5219385464004</v>
      </c>
      <c r="C10" s="19">
        <f t="shared" si="1"/>
        <v>1939.6841058075761</v>
      </c>
      <c r="D10" s="19">
        <f t="shared" si="2"/>
        <v>2012.7268088338749</v>
      </c>
      <c r="E10" s="19">
        <f t="shared" si="3"/>
        <v>2090.8013806205813</v>
      </c>
      <c r="H10" s="62"/>
      <c r="I10" s="62"/>
      <c r="J10" s="62"/>
      <c r="K10" s="62"/>
      <c r="L10" s="62"/>
      <c r="M10" s="70"/>
      <c r="N10" s="70"/>
      <c r="O10" s="70"/>
      <c r="P10" s="70"/>
      <c r="Q10" s="14"/>
      <c r="R10" s="71"/>
      <c r="S10" s="67"/>
      <c r="T10" s="67"/>
      <c r="U10" s="67"/>
    </row>
    <row r="11" spans="1:21">
      <c r="A11" t="s">
        <v>4</v>
      </c>
      <c r="B11" s="19">
        <f t="shared" si="0"/>
        <v>401.05661774949073</v>
      </c>
      <c r="C11" s="19">
        <f t="shared" si="1"/>
        <v>423.44736028015097</v>
      </c>
      <c r="D11" s="19">
        <f t="shared" si="2"/>
        <v>442.95551091249274</v>
      </c>
      <c r="E11" s="19">
        <f t="shared" si="3"/>
        <v>466.84941483279647</v>
      </c>
      <c r="H11" s="62"/>
      <c r="I11" s="62"/>
      <c r="J11" s="62"/>
      <c r="K11" s="62"/>
      <c r="L11" s="62"/>
      <c r="M11" s="70"/>
      <c r="N11" s="70"/>
      <c r="O11" s="70"/>
      <c r="P11" s="70"/>
      <c r="Q11" s="14"/>
      <c r="R11" s="71"/>
      <c r="S11" s="67"/>
      <c r="T11" s="67"/>
      <c r="U11" s="67"/>
    </row>
    <row r="12" spans="1:21">
      <c r="A12" t="s">
        <v>5</v>
      </c>
      <c r="B12" s="19">
        <f t="shared" si="0"/>
        <v>814.2804443442501</v>
      </c>
      <c r="C12" s="19">
        <f t="shared" si="1"/>
        <v>848.32846247855662</v>
      </c>
      <c r="D12" s="19">
        <f t="shared" si="2"/>
        <v>877.58993213417784</v>
      </c>
      <c r="E12" s="19">
        <f t="shared" si="3"/>
        <v>909.95302512652006</v>
      </c>
      <c r="H12" s="62"/>
      <c r="I12" s="62"/>
      <c r="J12" s="62"/>
      <c r="K12" s="62"/>
      <c r="L12" s="62"/>
      <c r="M12" s="70"/>
      <c r="N12" s="70"/>
      <c r="O12" s="70"/>
      <c r="P12" s="70"/>
      <c r="Q12" s="14"/>
      <c r="R12" s="71"/>
      <c r="S12" s="67"/>
      <c r="T12" s="67"/>
      <c r="U12" s="67"/>
    </row>
    <row r="13" spans="1:21">
      <c r="A13" t="s">
        <v>6</v>
      </c>
      <c r="B13" s="19">
        <f t="shared" si="0"/>
        <v>2200.2116426083039</v>
      </c>
      <c r="C13" s="19">
        <f t="shared" si="1"/>
        <v>2298.8961274593421</v>
      </c>
      <c r="D13" s="19">
        <f t="shared" si="2"/>
        <v>2391.6695285519554</v>
      </c>
      <c r="E13" s="19">
        <f t="shared" si="3"/>
        <v>2504.9563461786047</v>
      </c>
      <c r="H13" s="62"/>
      <c r="I13" s="62"/>
      <c r="J13" s="62"/>
      <c r="K13" s="62"/>
      <c r="L13" s="62"/>
      <c r="M13" s="70"/>
      <c r="N13" s="70"/>
      <c r="O13" s="70"/>
      <c r="P13" s="70"/>
      <c r="Q13" s="14"/>
      <c r="R13" s="71"/>
      <c r="S13" s="67"/>
      <c r="T13" s="67"/>
      <c r="U13" s="67"/>
    </row>
    <row r="14" spans="1:21">
      <c r="A14" t="s">
        <v>7</v>
      </c>
      <c r="B14" s="19">
        <f t="shared" si="0"/>
        <v>1013.8730643012728</v>
      </c>
      <c r="C14" s="19">
        <f t="shared" si="1"/>
        <v>1038.660205704098</v>
      </c>
      <c r="D14" s="19">
        <f t="shared" si="2"/>
        <v>1063.1700231533935</v>
      </c>
      <c r="E14" s="19">
        <f t="shared" si="3"/>
        <v>1090.8044294797451</v>
      </c>
      <c r="H14" s="62"/>
      <c r="I14" s="62"/>
      <c r="J14" s="62"/>
      <c r="K14" s="62"/>
      <c r="L14" s="62"/>
      <c r="M14" s="70"/>
      <c r="N14" s="70"/>
      <c r="O14" s="70"/>
      <c r="P14" s="70"/>
      <c r="Q14" s="14"/>
      <c r="R14" s="71"/>
      <c r="S14" s="67"/>
      <c r="T14" s="67"/>
      <c r="U14" s="67"/>
    </row>
    <row r="15" spans="1:21">
      <c r="A15" t="s">
        <v>8</v>
      </c>
      <c r="B15" s="19">
        <f t="shared" si="0"/>
        <v>759.99607739433509</v>
      </c>
      <c r="C15" s="19">
        <f t="shared" si="1"/>
        <v>790.07082591736673</v>
      </c>
      <c r="D15" s="19">
        <f t="shared" si="2"/>
        <v>818.37960723420349</v>
      </c>
      <c r="E15" s="19">
        <f t="shared" si="3"/>
        <v>846.410304033432</v>
      </c>
      <c r="H15" s="62"/>
      <c r="I15" s="62"/>
      <c r="J15" s="62"/>
      <c r="K15" s="62"/>
      <c r="L15" s="62"/>
      <c r="M15" s="70"/>
      <c r="N15" s="70"/>
      <c r="O15" s="70"/>
      <c r="P15" s="70"/>
      <c r="Q15" s="14"/>
      <c r="R15" s="71"/>
      <c r="S15" s="67"/>
      <c r="T15" s="67"/>
      <c r="U15" s="67"/>
    </row>
    <row r="16" spans="1:21">
      <c r="A16" t="s">
        <v>9</v>
      </c>
      <c r="B16" s="19">
        <f t="shared" si="0"/>
        <v>2372.7083338396565</v>
      </c>
      <c r="C16" s="19">
        <f t="shared" si="1"/>
        <v>2462.1132701446868</v>
      </c>
      <c r="D16" s="19">
        <f t="shared" si="2"/>
        <v>2545.8858836771806</v>
      </c>
      <c r="E16" s="19">
        <f t="shared" si="3"/>
        <v>2636.1073701616519</v>
      </c>
      <c r="H16" s="62"/>
      <c r="I16" s="62"/>
      <c r="J16" s="62"/>
      <c r="K16" s="62"/>
      <c r="L16" s="62"/>
      <c r="M16" s="70"/>
      <c r="N16" s="70"/>
      <c r="O16" s="70"/>
      <c r="P16" s="70"/>
      <c r="Q16" s="14"/>
      <c r="R16" s="71"/>
      <c r="S16" s="67"/>
      <c r="T16" s="67"/>
      <c r="U16" s="67"/>
    </row>
    <row r="17" spans="1:21">
      <c r="A17" t="s">
        <v>10</v>
      </c>
      <c r="B17" s="19">
        <f t="shared" si="0"/>
        <v>900.69209582181156</v>
      </c>
      <c r="C17" s="19">
        <f t="shared" si="1"/>
        <v>938.01655917555843</v>
      </c>
      <c r="D17" s="19">
        <f t="shared" si="2"/>
        <v>973.89743092557046</v>
      </c>
      <c r="E17" s="19">
        <f t="shared" si="3"/>
        <v>1018.5415223757745</v>
      </c>
      <c r="H17" s="62"/>
      <c r="I17" s="62"/>
      <c r="J17" s="62"/>
      <c r="K17" s="62"/>
      <c r="L17" s="62"/>
      <c r="M17" s="70"/>
      <c r="N17" s="70"/>
      <c r="O17" s="70"/>
      <c r="P17" s="70"/>
      <c r="Q17" s="14"/>
      <c r="R17" s="71"/>
      <c r="S17" s="67"/>
      <c r="T17" s="67"/>
      <c r="U17" s="67"/>
    </row>
    <row r="18" spans="1:21">
      <c r="A18" t="s">
        <v>11</v>
      </c>
      <c r="B18" s="19">
        <f t="shared" si="0"/>
        <v>847.13910789853105</v>
      </c>
      <c r="C18" s="19">
        <f t="shared" si="1"/>
        <v>869.70583737022673</v>
      </c>
      <c r="D18" s="19">
        <f t="shared" si="2"/>
        <v>889.05958413830945</v>
      </c>
      <c r="E18" s="19">
        <f t="shared" si="3"/>
        <v>911.796945324175</v>
      </c>
      <c r="H18" s="62"/>
      <c r="I18" s="62"/>
      <c r="J18" s="62"/>
      <c r="K18" s="62"/>
      <c r="L18" s="62"/>
      <c r="M18" s="70"/>
      <c r="N18" s="70"/>
      <c r="O18" s="70"/>
      <c r="P18" s="70"/>
      <c r="Q18" s="14"/>
      <c r="R18" s="71"/>
      <c r="S18" s="67"/>
      <c r="T18" s="67"/>
      <c r="U18" s="67"/>
    </row>
    <row r="19" spans="1:21">
      <c r="A19" t="s">
        <v>12</v>
      </c>
      <c r="B19" s="19">
        <f t="shared" si="0"/>
        <v>572.71599852177167</v>
      </c>
      <c r="C19" s="19">
        <f t="shared" si="1"/>
        <v>588.85966803287795</v>
      </c>
      <c r="D19" s="19">
        <f t="shared" si="2"/>
        <v>604.70432587294124</v>
      </c>
      <c r="E19" s="19">
        <f t="shared" si="3"/>
        <v>623.18336433412969</v>
      </c>
      <c r="H19" s="62"/>
      <c r="I19" s="62"/>
      <c r="J19" s="62"/>
      <c r="K19" s="62"/>
      <c r="L19" s="62"/>
      <c r="M19" s="70"/>
      <c r="N19" s="70"/>
      <c r="O19" s="70"/>
      <c r="P19" s="70"/>
      <c r="Q19" s="14"/>
      <c r="R19" s="71"/>
      <c r="S19" s="67"/>
      <c r="T19" s="67"/>
      <c r="U19" s="67"/>
    </row>
    <row r="20" spans="1:21">
      <c r="A20" t="s">
        <v>13</v>
      </c>
      <c r="B20" s="19">
        <f t="shared" si="0"/>
        <v>718.45080018922204</v>
      </c>
      <c r="C20" s="19">
        <f t="shared" si="1"/>
        <v>736.49241299979906</v>
      </c>
      <c r="D20" s="19">
        <f t="shared" si="2"/>
        <v>752.04193150754816</v>
      </c>
      <c r="E20" s="19">
        <f t="shared" si="3"/>
        <v>770.84713333847242</v>
      </c>
      <c r="H20" s="62"/>
      <c r="I20" s="62"/>
      <c r="J20" s="62"/>
      <c r="K20" s="62"/>
      <c r="L20" s="62"/>
      <c r="M20" s="70"/>
      <c r="N20" s="70"/>
      <c r="O20" s="70"/>
      <c r="P20" s="70"/>
      <c r="Q20" s="14"/>
      <c r="R20" s="71"/>
      <c r="S20" s="67"/>
      <c r="T20" s="67"/>
      <c r="U20" s="67"/>
    </row>
    <row r="21" spans="1:21">
      <c r="A21" t="s">
        <v>14</v>
      </c>
      <c r="B21" s="19">
        <f t="shared" si="0"/>
        <v>1218.7161515631137</v>
      </c>
      <c r="C21" s="19">
        <f t="shared" si="1"/>
        <v>1263.9636473684793</v>
      </c>
      <c r="D21" s="19">
        <f t="shared" si="2"/>
        <v>1300.8328948555488</v>
      </c>
      <c r="E21" s="19">
        <f t="shared" si="3"/>
        <v>1340.5856095486058</v>
      </c>
      <c r="H21" s="62"/>
      <c r="I21" s="62"/>
      <c r="J21" s="62"/>
      <c r="K21" s="62"/>
      <c r="L21" s="62"/>
      <c r="M21" s="70"/>
      <c r="N21" s="70"/>
      <c r="O21" s="70"/>
      <c r="P21" s="70"/>
      <c r="Q21" s="14"/>
      <c r="R21" s="71"/>
      <c r="S21" s="67"/>
      <c r="T21" s="67"/>
      <c r="U21" s="67"/>
    </row>
    <row r="22" spans="1:21">
      <c r="A22" t="s">
        <v>15</v>
      </c>
      <c r="B22" s="19">
        <f t="shared" si="0"/>
        <v>788.61491808941173</v>
      </c>
      <c r="C22" s="19">
        <f t="shared" si="1"/>
        <v>820.10950005621521</v>
      </c>
      <c r="D22" s="19">
        <f t="shared" si="2"/>
        <v>851.1871791057323</v>
      </c>
      <c r="E22" s="19">
        <f t="shared" si="3"/>
        <v>888.56642585839256</v>
      </c>
      <c r="H22" s="62"/>
      <c r="I22" s="62"/>
      <c r="J22" s="62"/>
      <c r="K22" s="62"/>
      <c r="L22" s="62"/>
      <c r="M22" s="70"/>
      <c r="N22" s="70"/>
      <c r="O22" s="70"/>
      <c r="P22" s="70"/>
      <c r="Q22" s="14"/>
      <c r="R22" s="71"/>
      <c r="S22" s="67"/>
      <c r="T22" s="67"/>
      <c r="U22" s="67"/>
    </row>
    <row r="23" spans="1:21">
      <c r="A23" t="s">
        <v>16</v>
      </c>
      <c r="B23" s="19">
        <f t="shared" si="0"/>
        <v>1203.0545684102717</v>
      </c>
      <c r="C23" s="19">
        <f t="shared" si="1"/>
        <v>1241.500578590905</v>
      </c>
      <c r="D23" s="19">
        <f t="shared" si="2"/>
        <v>1275.6293180019134</v>
      </c>
      <c r="E23" s="19">
        <f t="shared" si="3"/>
        <v>1313.2940129601257</v>
      </c>
      <c r="H23" s="62"/>
      <c r="I23" s="62"/>
      <c r="J23" s="62"/>
      <c r="K23" s="62"/>
      <c r="L23" s="62"/>
      <c r="M23" s="70"/>
      <c r="N23" s="70"/>
      <c r="O23" s="70"/>
      <c r="P23" s="70"/>
      <c r="Q23" s="14"/>
      <c r="R23" s="71"/>
      <c r="S23" s="67"/>
      <c r="T23" s="67"/>
      <c r="U23" s="67"/>
    </row>
    <row r="24" spans="1:21">
      <c r="A24" t="s">
        <v>43</v>
      </c>
      <c r="B24" s="19">
        <f t="shared" si="0"/>
        <v>912.45690651674067</v>
      </c>
      <c r="C24" s="19">
        <f t="shared" si="1"/>
        <v>941.39005089187731</v>
      </c>
      <c r="D24" s="19">
        <f t="shared" si="2"/>
        <v>969.1840649655968</v>
      </c>
      <c r="E24" s="19">
        <f t="shared" si="3"/>
        <v>997.98582881076982</v>
      </c>
      <c r="H24" s="62"/>
      <c r="I24" s="62"/>
      <c r="J24" s="62"/>
      <c r="K24" s="62"/>
      <c r="L24" s="62"/>
      <c r="M24" s="70"/>
      <c r="N24" s="70"/>
      <c r="O24" s="70"/>
      <c r="P24" s="70"/>
      <c r="Q24" s="14"/>
      <c r="R24" s="71"/>
      <c r="S24" s="67"/>
      <c r="T24" s="67"/>
      <c r="U24" s="67"/>
    </row>
    <row r="25" spans="1:21">
      <c r="A25" t="s">
        <v>17</v>
      </c>
      <c r="B25" s="19">
        <f t="shared" si="0"/>
        <v>798.22995283916089</v>
      </c>
      <c r="C25" s="19">
        <f t="shared" si="1"/>
        <v>823.16910218355429</v>
      </c>
      <c r="D25" s="19">
        <f t="shared" si="2"/>
        <v>845.19142813359201</v>
      </c>
      <c r="E25" s="19">
        <f t="shared" si="3"/>
        <v>868.87926554837304</v>
      </c>
      <c r="H25" s="62"/>
      <c r="I25" s="62"/>
      <c r="J25" s="62"/>
      <c r="K25" s="62"/>
      <c r="L25" s="62"/>
      <c r="M25" s="70"/>
      <c r="N25" s="70"/>
      <c r="O25" s="70"/>
      <c r="P25" s="70"/>
      <c r="Q25" s="14"/>
      <c r="R25" s="71"/>
      <c r="S25" s="67"/>
      <c r="T25" s="67"/>
      <c r="U25" s="67"/>
    </row>
    <row r="26" spans="1:21">
      <c r="A26" t="s">
        <v>18</v>
      </c>
      <c r="B26" s="19">
        <f t="shared" si="0"/>
        <v>314.31990020495329</v>
      </c>
      <c r="C26" s="19">
        <f t="shared" si="1"/>
        <v>326.54448055856363</v>
      </c>
      <c r="D26" s="19">
        <f t="shared" si="2"/>
        <v>339.02453507327749</v>
      </c>
      <c r="E26" s="19">
        <f t="shared" si="3"/>
        <v>353.89483471653676</v>
      </c>
      <c r="H26" s="62"/>
      <c r="I26" s="62"/>
      <c r="J26" s="62"/>
      <c r="K26" s="62"/>
      <c r="L26" s="62"/>
      <c r="M26" s="70"/>
      <c r="N26" s="70"/>
      <c r="O26" s="70"/>
      <c r="P26" s="70"/>
      <c r="Q26" s="14"/>
      <c r="R26" s="71"/>
      <c r="S26" s="67"/>
      <c r="T26" s="67"/>
      <c r="U26" s="67"/>
    </row>
    <row r="27" spans="1:21">
      <c r="A27" t="s">
        <v>19</v>
      </c>
      <c r="B27" s="19">
        <f t="shared" si="0"/>
        <v>1870.7369032731704</v>
      </c>
      <c r="C27" s="19">
        <f t="shared" si="1"/>
        <v>1959.2845618364354</v>
      </c>
      <c r="D27" s="19">
        <f t="shared" si="2"/>
        <v>2037.1546314174764</v>
      </c>
      <c r="E27" s="19">
        <f t="shared" si="3"/>
        <v>2115.4808150756016</v>
      </c>
      <c r="H27" s="62"/>
      <c r="I27" s="62"/>
      <c r="J27" s="62"/>
      <c r="K27" s="62"/>
      <c r="L27" s="62"/>
      <c r="M27" s="70"/>
      <c r="N27" s="70"/>
      <c r="O27" s="70"/>
      <c r="P27" s="70"/>
      <c r="Q27" s="14"/>
      <c r="R27" s="71"/>
      <c r="S27" s="67"/>
      <c r="T27" s="67"/>
      <c r="U27" s="67"/>
    </row>
    <row r="28" spans="1:21">
      <c r="A28" t="s">
        <v>20</v>
      </c>
      <c r="B28" s="19">
        <f t="shared" si="0"/>
        <v>381.83533666760576</v>
      </c>
      <c r="C28" s="19">
        <f t="shared" si="1"/>
        <v>393.74983611670865</v>
      </c>
      <c r="D28" s="19">
        <f t="shared" si="2"/>
        <v>403.5950030448397</v>
      </c>
      <c r="E28" s="19">
        <f t="shared" si="3"/>
        <v>415.92763817737966</v>
      </c>
      <c r="H28" s="62"/>
      <c r="I28" s="62"/>
      <c r="J28" s="62"/>
      <c r="K28" s="62"/>
      <c r="L28" s="62"/>
      <c r="M28" s="70"/>
      <c r="N28" s="70"/>
      <c r="O28" s="70"/>
      <c r="P28" s="70"/>
      <c r="Q28" s="14"/>
      <c r="R28" s="71"/>
      <c r="S28" s="67"/>
      <c r="T28" s="67"/>
      <c r="U28" s="67"/>
    </row>
    <row r="29" spans="1:21">
      <c r="A29" t="s">
        <v>21</v>
      </c>
      <c r="B29" s="19">
        <f t="shared" si="0"/>
        <v>951.53210782990493</v>
      </c>
      <c r="C29" s="19">
        <f t="shared" si="1"/>
        <v>989.60980017431143</v>
      </c>
      <c r="D29" s="19">
        <f t="shared" si="2"/>
        <v>1024.6902490187474</v>
      </c>
      <c r="E29" s="19">
        <f t="shared" si="3"/>
        <v>1068.3278974192121</v>
      </c>
      <c r="H29" s="62"/>
      <c r="I29" s="62"/>
      <c r="J29" s="62"/>
      <c r="K29" s="62"/>
      <c r="L29" s="62"/>
      <c r="M29" s="70"/>
      <c r="N29" s="70"/>
      <c r="O29" s="70"/>
      <c r="P29" s="70"/>
      <c r="Q29" s="14"/>
      <c r="R29" s="71"/>
      <c r="S29" s="67"/>
      <c r="T29" s="67"/>
      <c r="U29" s="67"/>
    </row>
    <row r="30" spans="1:21">
      <c r="A30" s="12" t="s">
        <v>22</v>
      </c>
      <c r="B30" s="30">
        <f t="shared" si="0"/>
        <v>24822.875003593599</v>
      </c>
      <c r="C30" s="30">
        <f>SUM(C8:C29)</f>
        <v>25776.434905105405</v>
      </c>
      <c r="D30" s="30">
        <f t="shared" ref="D30:E30" si="4">SUM(D8:D29)</f>
        <v>26636.260963116256</v>
      </c>
      <c r="E30" s="30">
        <f t="shared" si="4"/>
        <v>27597.028976440066</v>
      </c>
      <c r="H30" s="62"/>
      <c r="I30" s="62"/>
      <c r="J30" s="62"/>
      <c r="K30" s="62"/>
      <c r="L30" s="62"/>
      <c r="M30" s="70"/>
      <c r="N30" s="70"/>
      <c r="O30" s="70"/>
      <c r="P30" s="70"/>
      <c r="Q30" s="14"/>
      <c r="R30" s="71"/>
      <c r="S30" s="67"/>
      <c r="T30" s="67"/>
      <c r="U30" s="67"/>
    </row>
    <row r="31" spans="1:21" ht="13.5" customHeight="1">
      <c r="A31" s="17"/>
    </row>
    <row r="32" spans="1:21">
      <c r="A32" s="144" t="s">
        <v>78</v>
      </c>
      <c r="B32" s="145"/>
      <c r="C32" s="145"/>
      <c r="D32" s="145"/>
      <c r="E32" s="145"/>
      <c r="H32" s="41"/>
      <c r="I32" s="41"/>
      <c r="J32" s="41"/>
      <c r="K32" s="41"/>
    </row>
    <row r="33" spans="1:25">
      <c r="A33" s="143" t="s">
        <v>59</v>
      </c>
      <c r="B33" s="143" t="s">
        <v>63</v>
      </c>
      <c r="C33" s="133" t="s">
        <v>24</v>
      </c>
      <c r="D33" s="133" t="s">
        <v>25</v>
      </c>
      <c r="E33" s="133" t="s">
        <v>26</v>
      </c>
      <c r="G33" s="131"/>
      <c r="H33" s="131"/>
      <c r="I33" s="131"/>
      <c r="J33" s="42"/>
      <c r="K33" s="42"/>
      <c r="L33" s="12"/>
      <c r="M33" s="12"/>
    </row>
    <row r="34" spans="1:25">
      <c r="A34" s="121" t="s">
        <v>64</v>
      </c>
      <c r="B34" s="140"/>
      <c r="C34" s="141">
        <v>25776.434905105394</v>
      </c>
      <c r="D34" s="141">
        <v>26636.260963116252</v>
      </c>
      <c r="E34" s="141">
        <v>27597.028976440062</v>
      </c>
      <c r="H34" s="41"/>
      <c r="I34" s="41"/>
      <c r="J34" s="41"/>
      <c r="K34" s="41"/>
    </row>
    <row r="35" spans="1:25">
      <c r="A35" s="10" t="s">
        <v>29</v>
      </c>
      <c r="B35" s="140"/>
      <c r="C35" s="142">
        <f>C34/'Rahoitus ilman jk-tarkistusta'!C61</f>
        <v>0.99959599317594239</v>
      </c>
      <c r="D35" s="142">
        <f>D34/'Rahoitus ilman jk-tarkistusta'!D61</f>
        <v>0.99532507025418238</v>
      </c>
      <c r="E35" s="142">
        <f>E34/'Rahoitus ilman jk-tarkistusta'!E61</f>
        <v>0.99247761862900641</v>
      </c>
      <c r="G35" s="41"/>
      <c r="H35" s="41"/>
      <c r="I35" s="41"/>
      <c r="J35" s="41"/>
      <c r="K35" s="41"/>
    </row>
    <row r="36" spans="1:25" ht="47" customHeight="1">
      <c r="A36" s="17"/>
      <c r="C36" s="20"/>
      <c r="H36" s="11"/>
      <c r="I36" s="11"/>
      <c r="J36" s="11"/>
      <c r="K36" s="11"/>
      <c r="L36" s="14"/>
      <c r="M36" s="14"/>
      <c r="N36" s="14"/>
      <c r="O36" s="14"/>
      <c r="P36" s="14"/>
      <c r="Q36" s="14"/>
      <c r="R36" s="14"/>
    </row>
    <row r="37" spans="1:25" s="17" customFormat="1">
      <c r="A37" s="110" t="s">
        <v>61</v>
      </c>
      <c r="B37" s="110"/>
      <c r="C37" s="110"/>
      <c r="D37" s="110"/>
      <c r="E37" s="110"/>
      <c r="F37" s="44"/>
      <c r="G37" s="44"/>
      <c r="H37" s="44"/>
      <c r="Q37" s="13"/>
      <c r="R37" s="13"/>
      <c r="S37" s="13"/>
      <c r="T37" s="13"/>
      <c r="U37" s="13"/>
      <c r="V37" s="13"/>
      <c r="W37" s="13"/>
      <c r="X37" s="13"/>
      <c r="Y37" s="13"/>
    </row>
    <row r="38" spans="1:25" s="17" customFormat="1">
      <c r="A38" s="17" t="s">
        <v>0</v>
      </c>
      <c r="B38" s="135" t="s">
        <v>23</v>
      </c>
      <c r="C38" s="135" t="s">
        <v>24</v>
      </c>
      <c r="D38" s="135" t="s">
        <v>25</v>
      </c>
      <c r="E38" s="135" t="s">
        <v>26</v>
      </c>
      <c r="F38" s="29"/>
      <c r="G38" s="29"/>
      <c r="H38" s="29"/>
      <c r="Q38" s="13"/>
      <c r="R38" s="13"/>
      <c r="S38" s="13"/>
      <c r="T38" s="13"/>
      <c r="U38" s="13"/>
      <c r="V38" s="13"/>
      <c r="W38" s="13"/>
      <c r="X38" s="13"/>
      <c r="Y38" s="13"/>
    </row>
    <row r="39" spans="1:25" s="17" customFormat="1">
      <c r="A39" s="17" t="s">
        <v>1</v>
      </c>
      <c r="B39" s="33">
        <f t="shared" ref="B39:E61" si="5">B103+B130+B157</f>
        <v>2798.7936982946858</v>
      </c>
      <c r="C39" s="33">
        <f t="shared" si="5"/>
        <v>2899.5681279697756</v>
      </c>
      <c r="D39" s="33">
        <f t="shared" si="5"/>
        <v>3002.1160941926319</v>
      </c>
      <c r="E39" s="33">
        <f t="shared" si="5"/>
        <v>3108.7595914344779</v>
      </c>
      <c r="F39" s="115"/>
      <c r="H39" s="115"/>
      <c r="I39" s="33"/>
      <c r="J39" s="41"/>
      <c r="K39" s="41"/>
      <c r="L39" s="41"/>
      <c r="M39" s="41"/>
      <c r="N39" s="41"/>
      <c r="O39" s="41"/>
      <c r="Q39" s="13"/>
      <c r="R39" s="13"/>
      <c r="S39" s="13"/>
      <c r="T39" s="13"/>
      <c r="U39" s="13"/>
      <c r="V39" s="13"/>
      <c r="W39" s="13"/>
      <c r="X39" s="13"/>
      <c r="Y39" s="13"/>
    </row>
    <row r="40" spans="1:25" s="17" customFormat="1">
      <c r="A40" s="17" t="s">
        <v>2</v>
      </c>
      <c r="B40" s="33">
        <f t="shared" si="5"/>
        <v>1135.9384386895338</v>
      </c>
      <c r="C40" s="33">
        <f t="shared" ref="C40:E40" si="6">C104+C131+C158</f>
        <v>1184.9205452851127</v>
      </c>
      <c r="D40" s="33">
        <f t="shared" si="6"/>
        <v>1235.3850183642767</v>
      </c>
      <c r="E40" s="33">
        <f t="shared" si="6"/>
        <v>1288.1510598579155</v>
      </c>
      <c r="F40" s="115"/>
      <c r="H40" s="115"/>
      <c r="I40" s="33"/>
      <c r="J40" s="41"/>
      <c r="K40" s="41"/>
      <c r="L40" s="41"/>
      <c r="M40" s="41"/>
      <c r="N40" s="41"/>
      <c r="O40" s="41"/>
      <c r="Q40" s="13"/>
      <c r="R40" s="13"/>
      <c r="S40" s="13"/>
      <c r="T40" s="13"/>
      <c r="U40" s="13"/>
      <c r="V40" s="13"/>
      <c r="W40" s="13"/>
      <c r="X40" s="13"/>
      <c r="Y40" s="13"/>
    </row>
    <row r="41" spans="1:25" s="17" customFormat="1">
      <c r="A41" s="17" t="s">
        <v>3</v>
      </c>
      <c r="B41" s="33">
        <f t="shared" si="5"/>
        <v>1847.5219385464004</v>
      </c>
      <c r="C41" s="33">
        <f t="shared" ref="C41:E41" si="7">C105+C132+C159</f>
        <v>1940.4680681489742</v>
      </c>
      <c r="D41" s="33">
        <f t="shared" si="7"/>
        <v>2022.1803599500133</v>
      </c>
      <c r="E41" s="33">
        <f t="shared" si="7"/>
        <v>2106.6483932491928</v>
      </c>
      <c r="F41" s="115"/>
      <c r="H41" s="115"/>
      <c r="I41" s="33"/>
      <c r="J41" s="41"/>
      <c r="K41" s="41"/>
      <c r="L41" s="41"/>
      <c r="M41" s="41"/>
      <c r="N41" s="41"/>
      <c r="O41" s="41"/>
      <c r="Q41" s="13"/>
      <c r="R41" s="13"/>
      <c r="S41" s="13"/>
      <c r="T41" s="13"/>
      <c r="U41" s="13"/>
      <c r="V41" s="13"/>
      <c r="W41" s="13"/>
      <c r="X41" s="13"/>
      <c r="Y41" s="13"/>
    </row>
    <row r="42" spans="1:25" s="17" customFormat="1">
      <c r="A42" s="17" t="s">
        <v>4</v>
      </c>
      <c r="B42" s="33">
        <f t="shared" si="5"/>
        <v>401.05661774949073</v>
      </c>
      <c r="C42" s="33">
        <f t="shared" ref="C42:E42" si="8">C106+C133+C160</f>
        <v>423.61850504698702</v>
      </c>
      <c r="D42" s="33">
        <f t="shared" si="8"/>
        <v>445.03602305463119</v>
      </c>
      <c r="E42" s="33">
        <f t="shared" si="8"/>
        <v>470.38785164515366</v>
      </c>
      <c r="F42" s="115"/>
      <c r="H42" s="115"/>
      <c r="I42" s="33"/>
      <c r="J42" s="41"/>
      <c r="K42" s="41"/>
      <c r="L42" s="41"/>
      <c r="M42" s="41"/>
      <c r="N42" s="41"/>
      <c r="O42" s="41"/>
      <c r="Q42" s="13"/>
      <c r="R42" s="13"/>
      <c r="S42" s="13"/>
      <c r="T42" s="13"/>
      <c r="U42" s="13"/>
      <c r="V42" s="13"/>
      <c r="W42" s="13"/>
      <c r="X42" s="13"/>
      <c r="Y42" s="13"/>
    </row>
    <row r="43" spans="1:25" s="17" customFormat="1">
      <c r="A43" s="17" t="s">
        <v>5</v>
      </c>
      <c r="B43" s="33">
        <f t="shared" si="5"/>
        <v>814.2804443442501</v>
      </c>
      <c r="C43" s="33">
        <f t="shared" ref="C43:E43" si="9">C107+C134+C161</f>
        <v>848.67133148785979</v>
      </c>
      <c r="D43" s="33">
        <f t="shared" si="9"/>
        <v>881.7118731974291</v>
      </c>
      <c r="E43" s="33">
        <f t="shared" si="9"/>
        <v>916.84991988385127</v>
      </c>
      <c r="F43" s="115"/>
      <c r="H43" s="115"/>
      <c r="I43" s="33"/>
      <c r="J43" s="41"/>
      <c r="K43" s="41"/>
      <c r="L43" s="41"/>
      <c r="M43" s="41"/>
      <c r="N43" s="41"/>
      <c r="O43" s="41"/>
      <c r="Q43" s="13"/>
      <c r="R43" s="13"/>
      <c r="S43" s="13"/>
      <c r="T43" s="13"/>
      <c r="U43" s="13"/>
      <c r="V43" s="13"/>
      <c r="W43" s="13"/>
      <c r="X43" s="13"/>
      <c r="Y43" s="13"/>
    </row>
    <row r="44" spans="1:25" s="17" customFormat="1">
      <c r="A44" s="17" t="s">
        <v>6</v>
      </c>
      <c r="B44" s="33">
        <f t="shared" si="5"/>
        <v>2200.2116426083039</v>
      </c>
      <c r="C44" s="33">
        <f t="shared" ref="C44:E44" si="10">C108+C135+C162</f>
        <v>2299.825272563598</v>
      </c>
      <c r="D44" s="33">
        <f t="shared" si="10"/>
        <v>2402.9029309401199</v>
      </c>
      <c r="E44" s="33">
        <f t="shared" si="10"/>
        <v>2523.9424034961248</v>
      </c>
      <c r="F44" s="115"/>
      <c r="H44" s="115"/>
      <c r="I44" s="33"/>
      <c r="J44" s="41"/>
      <c r="K44" s="41"/>
      <c r="L44" s="41"/>
      <c r="M44" s="41"/>
      <c r="N44" s="41"/>
      <c r="O44" s="41"/>
      <c r="Q44" s="13"/>
      <c r="R44" s="13"/>
      <c r="S44" s="13"/>
      <c r="T44" s="13"/>
      <c r="U44" s="13"/>
      <c r="V44" s="13"/>
      <c r="W44" s="13"/>
      <c r="X44" s="13"/>
      <c r="Y44" s="13"/>
    </row>
    <row r="45" spans="1:25" s="17" customFormat="1">
      <c r="A45" s="17" t="s">
        <v>7</v>
      </c>
      <c r="B45" s="33">
        <f t="shared" si="5"/>
        <v>1013.8730643012728</v>
      </c>
      <c r="C45" s="33">
        <f t="shared" ref="C45:E45" si="11">C109+C136+C163</f>
        <v>1039.0800011152903</v>
      </c>
      <c r="D45" s="33">
        <f t="shared" si="11"/>
        <v>1068.1636130012128</v>
      </c>
      <c r="E45" s="33">
        <f t="shared" si="11"/>
        <v>1099.0720687349765</v>
      </c>
      <c r="F45" s="115"/>
      <c r="H45" s="115"/>
      <c r="I45" s="33"/>
      <c r="J45" s="41"/>
      <c r="K45" s="41"/>
      <c r="L45" s="41"/>
      <c r="M45" s="41"/>
      <c r="N45" s="41"/>
      <c r="O45" s="41"/>
      <c r="Q45" s="13"/>
      <c r="R45" s="13"/>
      <c r="S45" s="13"/>
      <c r="T45" s="13"/>
      <c r="U45" s="13"/>
      <c r="V45" s="13"/>
      <c r="W45" s="13"/>
      <c r="X45" s="13"/>
      <c r="Y45" s="13"/>
    </row>
    <row r="46" spans="1:25" s="17" customFormat="1">
      <c r="A46" s="17" t="s">
        <v>8</v>
      </c>
      <c r="B46" s="33">
        <f t="shared" si="5"/>
        <v>759.99607739433509</v>
      </c>
      <c r="C46" s="33">
        <f t="shared" ref="C46:E46" si="12">C110+C137+C164</f>
        <v>790.39014893120282</v>
      </c>
      <c r="D46" s="33">
        <f t="shared" si="12"/>
        <v>822.22344407059779</v>
      </c>
      <c r="E46" s="33">
        <f t="shared" si="12"/>
        <v>852.8255833140604</v>
      </c>
      <c r="F46" s="115"/>
      <c r="H46" s="115"/>
      <c r="I46" s="33"/>
      <c r="J46" s="41"/>
      <c r="K46" s="41"/>
      <c r="L46" s="41"/>
      <c r="M46" s="41"/>
      <c r="N46" s="41"/>
      <c r="O46" s="41"/>
      <c r="Q46" s="13"/>
      <c r="R46" s="13"/>
      <c r="S46" s="13"/>
      <c r="T46" s="13"/>
      <c r="U46" s="13"/>
      <c r="V46" s="13"/>
      <c r="W46" s="13"/>
      <c r="X46" s="13"/>
      <c r="Y46" s="13"/>
    </row>
    <row r="47" spans="1:25" s="17" customFormat="1">
      <c r="A47" s="17" t="s">
        <v>9</v>
      </c>
      <c r="B47" s="33">
        <f t="shared" si="5"/>
        <v>2372.7083338396565</v>
      </c>
      <c r="C47" s="33">
        <f t="shared" ref="C47:E47" si="13">C111+C138+C165</f>
        <v>2463.1083827397069</v>
      </c>
      <c r="D47" s="33">
        <f t="shared" si="13"/>
        <v>2557.8436229150961</v>
      </c>
      <c r="E47" s="33">
        <f t="shared" si="13"/>
        <v>2656.0874730889454</v>
      </c>
      <c r="F47" s="115"/>
      <c r="H47" s="115"/>
      <c r="I47" s="33"/>
      <c r="J47" s="41"/>
      <c r="K47" s="41"/>
      <c r="L47" s="41"/>
      <c r="M47" s="41"/>
      <c r="N47" s="41"/>
      <c r="O47" s="41"/>
      <c r="Q47" s="13"/>
      <c r="R47" s="13"/>
      <c r="S47" s="13"/>
      <c r="T47" s="13"/>
      <c r="U47" s="13"/>
      <c r="V47" s="13"/>
      <c r="W47" s="13"/>
      <c r="X47" s="13"/>
      <c r="Y47" s="13"/>
    </row>
    <row r="48" spans="1:25" s="17" customFormat="1">
      <c r="A48" s="17" t="s">
        <v>10</v>
      </c>
      <c r="B48" s="33">
        <f t="shared" si="5"/>
        <v>900.69209582181156</v>
      </c>
      <c r="C48" s="33">
        <f t="shared" ref="C48:E48" si="14">C112+C139+C166</f>
        <v>938.39567743290752</v>
      </c>
      <c r="D48" s="33">
        <f t="shared" si="14"/>
        <v>978.47171746297943</v>
      </c>
      <c r="E48" s="33">
        <f t="shared" si="14"/>
        <v>1026.2614524071307</v>
      </c>
      <c r="F48" s="115"/>
      <c r="H48" s="115"/>
      <c r="I48" s="33"/>
      <c r="J48" s="41"/>
      <c r="K48" s="41"/>
      <c r="L48" s="41"/>
      <c r="M48" s="41"/>
      <c r="N48" s="41"/>
      <c r="O48" s="41"/>
      <c r="Q48" s="13"/>
      <c r="R48" s="13"/>
      <c r="S48" s="13"/>
      <c r="T48" s="13"/>
      <c r="U48" s="13"/>
      <c r="V48" s="13"/>
      <c r="W48" s="13"/>
      <c r="X48" s="13"/>
      <c r="Y48" s="13"/>
    </row>
    <row r="49" spans="1:25" s="17" customFormat="1">
      <c r="A49" s="17" t="s">
        <v>11</v>
      </c>
      <c r="B49" s="33">
        <f t="shared" si="5"/>
        <v>847.13910789853105</v>
      </c>
      <c r="C49" s="33">
        <f t="shared" ref="C49:E49" si="15">C113+C140+C167</f>
        <v>870.05734647552435</v>
      </c>
      <c r="D49" s="33">
        <f t="shared" si="15"/>
        <v>893.23539686513141</v>
      </c>
      <c r="E49" s="33">
        <f t="shared" si="15"/>
        <v>918.70781588376519</v>
      </c>
      <c r="F49" s="115"/>
      <c r="H49" s="115"/>
      <c r="I49" s="33"/>
      <c r="J49" s="41"/>
      <c r="K49" s="41"/>
      <c r="L49" s="41"/>
      <c r="M49" s="41"/>
      <c r="N49" s="41"/>
      <c r="O49" s="41"/>
      <c r="Q49" s="13"/>
      <c r="R49" s="13"/>
      <c r="S49" s="13"/>
      <c r="T49" s="13"/>
      <c r="U49" s="13"/>
      <c r="V49" s="13"/>
      <c r="W49" s="13"/>
      <c r="X49" s="13"/>
      <c r="Y49" s="13"/>
    </row>
    <row r="50" spans="1:25" s="17" customFormat="1">
      <c r="A50" s="17" t="s">
        <v>12</v>
      </c>
      <c r="B50" s="33">
        <f t="shared" si="5"/>
        <v>572.71599852177167</v>
      </c>
      <c r="C50" s="33">
        <f t="shared" ref="C50:E50" si="16">C114+C141+C168</f>
        <v>589.09766751058862</v>
      </c>
      <c r="D50" s="33">
        <f t="shared" si="16"/>
        <v>607.544553980253</v>
      </c>
      <c r="E50" s="33">
        <f t="shared" si="16"/>
        <v>627.90671813333768</v>
      </c>
      <c r="F50" s="115"/>
      <c r="H50" s="115"/>
      <c r="I50" s="33"/>
      <c r="J50" s="41"/>
      <c r="K50" s="41"/>
      <c r="L50" s="41"/>
      <c r="M50" s="41"/>
      <c r="N50" s="41"/>
      <c r="O50" s="41"/>
      <c r="Q50" s="13"/>
      <c r="R50" s="13"/>
      <c r="S50" s="13"/>
      <c r="T50" s="13"/>
      <c r="U50" s="13"/>
      <c r="V50" s="13"/>
      <c r="W50" s="13"/>
      <c r="X50" s="13"/>
      <c r="Y50" s="13"/>
    </row>
    <row r="51" spans="1:25" s="17" customFormat="1">
      <c r="A51" s="17" t="s">
        <v>13</v>
      </c>
      <c r="B51" s="33">
        <f t="shared" si="5"/>
        <v>718.45080018922204</v>
      </c>
      <c r="C51" s="33">
        <f t="shared" ref="C51:E51" si="17">C115+C142+C169</f>
        <v>736.79008122051016</v>
      </c>
      <c r="D51" s="33">
        <f t="shared" si="17"/>
        <v>755.57418775304689</v>
      </c>
      <c r="E51" s="33">
        <f t="shared" si="17"/>
        <v>776.6896893889749</v>
      </c>
      <c r="F51" s="115"/>
      <c r="H51" s="115"/>
      <c r="I51" s="33"/>
      <c r="J51" s="41"/>
      <c r="K51" s="41"/>
      <c r="L51" s="41"/>
      <c r="M51" s="41"/>
      <c r="N51" s="41"/>
      <c r="O51" s="41"/>
      <c r="Q51" s="13"/>
      <c r="R51" s="13"/>
      <c r="S51" s="13"/>
      <c r="T51" s="13"/>
      <c r="U51" s="13"/>
      <c r="V51" s="13"/>
      <c r="W51" s="13"/>
      <c r="X51" s="13"/>
      <c r="Y51" s="13"/>
    </row>
    <row r="52" spans="1:25" s="17" customFormat="1">
      <c r="A52" s="17" t="s">
        <v>14</v>
      </c>
      <c r="B52" s="33">
        <f t="shared" si="5"/>
        <v>1218.7161515631137</v>
      </c>
      <c r="C52" s="33">
        <f t="shared" ref="C52:E52" si="18">C116+C143+C170</f>
        <v>1264.4745036968197</v>
      </c>
      <c r="D52" s="33">
        <f t="shared" si="18"/>
        <v>1306.942760442422</v>
      </c>
      <c r="E52" s="33">
        <f t="shared" si="18"/>
        <v>1350.7464394012941</v>
      </c>
      <c r="F52" s="115"/>
      <c r="H52" s="115"/>
      <c r="I52" s="33"/>
      <c r="J52" s="41"/>
      <c r="K52" s="41"/>
      <c r="L52" s="41"/>
      <c r="M52" s="41"/>
      <c r="N52" s="41"/>
      <c r="O52" s="41"/>
      <c r="Q52" s="13"/>
      <c r="R52" s="13"/>
      <c r="S52" s="13"/>
      <c r="T52" s="13"/>
      <c r="U52" s="13"/>
      <c r="V52" s="13"/>
      <c r="W52" s="13"/>
      <c r="X52" s="13"/>
      <c r="Y52" s="13"/>
    </row>
    <row r="53" spans="1:25" s="17" customFormat="1">
      <c r="A53" s="17" t="s">
        <v>15</v>
      </c>
      <c r="B53" s="33">
        <f t="shared" si="5"/>
        <v>788.61491808941173</v>
      </c>
      <c r="C53" s="33">
        <f t="shared" ref="C53:E53" si="19">C117+C144+C171</f>
        <v>820.44096380432859</v>
      </c>
      <c r="D53" s="33">
        <f t="shared" si="19"/>
        <v>855.18510941190232</v>
      </c>
      <c r="E53" s="33">
        <f t="shared" si="19"/>
        <v>895.30122310047136</v>
      </c>
      <c r="F53" s="115"/>
      <c r="H53" s="115"/>
      <c r="I53" s="33"/>
      <c r="J53" s="41"/>
      <c r="K53" s="41"/>
      <c r="L53" s="41"/>
      <c r="M53" s="41"/>
      <c r="N53" s="41"/>
      <c r="O53" s="41"/>
    </row>
    <row r="54" spans="1:25" s="17" customFormat="1">
      <c r="A54" s="17" t="s">
        <v>16</v>
      </c>
      <c r="B54" s="33">
        <f t="shared" si="5"/>
        <v>1203.0545684102717</v>
      </c>
      <c r="C54" s="33">
        <f t="shared" ref="C54:E54" si="20">C118+C145+C172</f>
        <v>1242.0023560182319</v>
      </c>
      <c r="D54" s="33">
        <f t="shared" si="20"/>
        <v>1281.6208052271284</v>
      </c>
      <c r="E54" s="33">
        <f t="shared" si="20"/>
        <v>1323.2479889816459</v>
      </c>
      <c r="F54" s="115"/>
      <c r="H54" s="115"/>
      <c r="I54" s="33"/>
      <c r="J54" s="41"/>
      <c r="K54" s="41"/>
      <c r="L54" s="41"/>
      <c r="M54" s="41"/>
      <c r="N54" s="41"/>
      <c r="O54" s="41"/>
    </row>
    <row r="55" spans="1:25" s="17" customFormat="1">
      <c r="A55" s="17" t="s">
        <v>43</v>
      </c>
      <c r="B55" s="33">
        <f t="shared" si="5"/>
        <v>912.45690651674067</v>
      </c>
      <c r="C55" s="33">
        <f t="shared" ref="C55:E55" si="21">C119+C146+C173</f>
        <v>941.77053261374965</v>
      </c>
      <c r="D55" s="33">
        <f t="shared" si="21"/>
        <v>973.73621335398514</v>
      </c>
      <c r="E55" s="33">
        <f t="shared" si="21"/>
        <v>1005.5499590906365</v>
      </c>
      <c r="F55" s="115"/>
      <c r="H55" s="115"/>
      <c r="I55" s="33"/>
      <c r="J55" s="41"/>
      <c r="K55" s="41"/>
      <c r="L55" s="41"/>
      <c r="M55" s="41"/>
      <c r="N55" s="41"/>
      <c r="O55" s="41"/>
    </row>
    <row r="56" spans="1:25" s="17" customFormat="1">
      <c r="A56" s="17" t="s">
        <v>17</v>
      </c>
      <c r="B56" s="33">
        <f t="shared" si="5"/>
        <v>798.22995283916089</v>
      </c>
      <c r="C56" s="33">
        <f t="shared" ref="C56:E56" si="22">C120+C147+C174</f>
        <v>823.5018025314007</v>
      </c>
      <c r="D56" s="33">
        <f t="shared" si="22"/>
        <v>849.16119707278165</v>
      </c>
      <c r="E56" s="33">
        <f t="shared" si="22"/>
        <v>875.46484599685959</v>
      </c>
      <c r="F56" s="115"/>
      <c r="H56" s="115"/>
      <c r="I56" s="33"/>
      <c r="J56" s="41"/>
      <c r="K56" s="41"/>
      <c r="L56" s="41"/>
      <c r="M56" s="41"/>
      <c r="N56" s="41"/>
      <c r="O56" s="41"/>
    </row>
    <row r="57" spans="1:25" s="17" customFormat="1">
      <c r="A57" s="17" t="s">
        <v>18</v>
      </c>
      <c r="B57" s="33">
        <f t="shared" si="5"/>
        <v>314.31990020495329</v>
      </c>
      <c r="C57" s="33">
        <f t="shared" ref="C57:E57" si="23">C121+C148+C175</f>
        <v>326.676460077694</v>
      </c>
      <c r="D57" s="33">
        <f t="shared" si="23"/>
        <v>340.61689512824057</v>
      </c>
      <c r="E57" s="33">
        <f t="shared" si="23"/>
        <v>356.57714398174716</v>
      </c>
      <c r="F57" s="115"/>
      <c r="H57" s="115"/>
      <c r="I57" s="33"/>
      <c r="J57" s="41"/>
      <c r="K57" s="41"/>
      <c r="L57" s="41"/>
      <c r="M57" s="41"/>
      <c r="N57" s="41"/>
      <c r="O57" s="41"/>
    </row>
    <row r="58" spans="1:25" s="17" customFormat="1">
      <c r="A58" s="17" t="s">
        <v>19</v>
      </c>
      <c r="B58" s="33">
        <f t="shared" si="5"/>
        <v>1870.7369032731704</v>
      </c>
      <c r="C58" s="33">
        <f t="shared" ref="C58:E58" si="24">C122+C149+C176</f>
        <v>1960.0764460963328</v>
      </c>
      <c r="D58" s="33">
        <f t="shared" si="24"/>
        <v>2046.7229172648445</v>
      </c>
      <c r="E58" s="33">
        <f t="shared" si="24"/>
        <v>2131.5148829228965</v>
      </c>
      <c r="F58" s="115"/>
      <c r="H58" s="115"/>
      <c r="I58" s="33"/>
      <c r="J58" s="41"/>
      <c r="K58" s="41"/>
      <c r="L58" s="41"/>
      <c r="M58" s="41"/>
      <c r="N58" s="41"/>
      <c r="O58" s="41"/>
    </row>
    <row r="59" spans="1:25" s="17" customFormat="1">
      <c r="A59" s="17" t="s">
        <v>20</v>
      </c>
      <c r="B59" s="33">
        <f t="shared" si="5"/>
        <v>381.83533666760576</v>
      </c>
      <c r="C59" s="33">
        <f t="shared" ref="C59:E59" si="25">C123+C150+C177</f>
        <v>393.90897803189108</v>
      </c>
      <c r="D59" s="33">
        <f t="shared" si="25"/>
        <v>405.49064331492337</v>
      </c>
      <c r="E59" s="33">
        <f t="shared" si="25"/>
        <v>419.08011865490312</v>
      </c>
      <c r="F59" s="115"/>
      <c r="H59" s="115"/>
      <c r="I59" s="33"/>
      <c r="J59" s="41"/>
      <c r="K59" s="41"/>
      <c r="L59" s="41"/>
      <c r="M59" s="41"/>
      <c r="N59" s="41"/>
      <c r="O59" s="41"/>
    </row>
    <row r="60" spans="1:25" s="17" customFormat="1">
      <c r="A60" s="17" t="s">
        <v>21</v>
      </c>
      <c r="B60" s="33">
        <f t="shared" si="5"/>
        <v>951.53210782990493</v>
      </c>
      <c r="C60" s="33">
        <f t="shared" ref="C60:E60" si="26">C124+C151+C178</f>
        <v>990.00977087762976</v>
      </c>
      <c r="D60" s="33">
        <f t="shared" si="26"/>
        <v>1029.5031037016538</v>
      </c>
      <c r="E60" s="33">
        <f t="shared" si="26"/>
        <v>1076.4251781264188</v>
      </c>
      <c r="F60" s="115"/>
      <c r="H60" s="115"/>
      <c r="I60" s="33"/>
      <c r="J60" s="41"/>
      <c r="K60" s="41"/>
      <c r="L60" s="41"/>
      <c r="M60" s="41"/>
      <c r="N60" s="41"/>
      <c r="O60" s="41"/>
    </row>
    <row r="61" spans="1:25" s="17" customFormat="1" ht="14.5">
      <c r="A61" s="12" t="s">
        <v>22</v>
      </c>
      <c r="B61" s="32">
        <f t="shared" si="5"/>
        <v>24822.875003593599</v>
      </c>
      <c r="C61" s="32">
        <f t="shared" si="5"/>
        <v>25786.852969676114</v>
      </c>
      <c r="D61" s="32">
        <f t="shared" si="5"/>
        <v>26761.3684806653</v>
      </c>
      <c r="E61" s="32">
        <f t="shared" si="5"/>
        <v>27806.197800774775</v>
      </c>
      <c r="F61" s="95"/>
      <c r="I61" s="32"/>
      <c r="J61" s="41"/>
      <c r="K61" s="41"/>
      <c r="L61" s="41"/>
      <c r="M61" s="41"/>
      <c r="N61" s="41"/>
      <c r="O61" s="41"/>
    </row>
    <row r="62" spans="1:25" ht="32.5" customHeight="1">
      <c r="A62" s="17"/>
    </row>
    <row r="63" spans="1:25" s="17" customFormat="1" ht="15.75" customHeight="1">
      <c r="A63" s="12" t="s">
        <v>53</v>
      </c>
      <c r="H63" s="48"/>
    </row>
    <row r="64" spans="1:25" s="17" customFormat="1">
      <c r="A64" s="24" t="s">
        <v>0</v>
      </c>
      <c r="B64" s="133" t="s">
        <v>23</v>
      </c>
      <c r="C64" s="133" t="s">
        <v>24</v>
      </c>
      <c r="D64" s="133" t="s">
        <v>25</v>
      </c>
      <c r="E64" s="133" t="s">
        <v>26</v>
      </c>
      <c r="F64" s="133" t="s">
        <v>27</v>
      </c>
      <c r="G64" s="133" t="s">
        <v>28</v>
      </c>
      <c r="H64" s="49"/>
      <c r="I64" s="36"/>
    </row>
    <row r="65" spans="1:32" s="17" customFormat="1">
      <c r="A65" s="23" t="s">
        <v>1</v>
      </c>
      <c r="B65" s="22">
        <v>1.3200816058603699E-2</v>
      </c>
      <c r="C65" s="46">
        <v>1.3196120693824698E-2</v>
      </c>
      <c r="D65" s="46">
        <v>1.414177017692464E-2</v>
      </c>
      <c r="E65" s="46">
        <v>1.3296641699860778E-2</v>
      </c>
      <c r="F65" s="46">
        <v>1.3584529426978298E-2</v>
      </c>
      <c r="G65" s="46">
        <v>1.2907737124498553E-2</v>
      </c>
      <c r="H65" s="37"/>
      <c r="I65" s="81"/>
      <c r="J65" s="112"/>
      <c r="K65" s="13"/>
      <c r="L65" s="13"/>
      <c r="M65" s="13"/>
      <c r="N65" s="13"/>
      <c r="O65" s="13"/>
      <c r="P65" s="13"/>
      <c r="Q65" s="13"/>
      <c r="S65" s="13"/>
      <c r="T65" s="13"/>
      <c r="U65" s="13"/>
      <c r="V65" s="13"/>
      <c r="W65" s="13"/>
      <c r="X65" s="13"/>
      <c r="Y65" s="13"/>
      <c r="Z65" s="113"/>
      <c r="AA65" s="113"/>
      <c r="AB65" s="113"/>
      <c r="AC65" s="113"/>
      <c r="AD65" s="113"/>
      <c r="AE65" s="113"/>
      <c r="AF65" s="113"/>
    </row>
    <row r="66" spans="1:32" s="17" customFormat="1">
      <c r="A66" s="23" t="s">
        <v>2</v>
      </c>
      <c r="B66" s="22">
        <v>1.9356564091308703E-2</v>
      </c>
      <c r="C66" s="22">
        <v>1.7789551212899379E-2</v>
      </c>
      <c r="D66" s="22">
        <v>1.8132417150180213E-2</v>
      </c>
      <c r="E66" s="22">
        <v>1.7521791565211942E-2</v>
      </c>
      <c r="F66" s="22">
        <v>1.633352464075144E-2</v>
      </c>
      <c r="G66" s="22">
        <v>1.6373296429232687E-2</v>
      </c>
      <c r="H66" s="37"/>
      <c r="I66" s="37"/>
      <c r="J66" s="13"/>
      <c r="K66" s="13"/>
      <c r="L66" s="13"/>
      <c r="M66" s="13"/>
      <c r="N66" s="13"/>
      <c r="O66" s="13"/>
      <c r="P66" s="13"/>
      <c r="Q66" s="13"/>
      <c r="R66" s="13"/>
      <c r="S66" s="13"/>
      <c r="T66" s="13"/>
      <c r="U66" s="13"/>
      <c r="V66" s="13"/>
      <c r="W66" s="13"/>
      <c r="X66" s="13"/>
      <c r="Y66" s="13"/>
      <c r="Z66" s="113"/>
      <c r="AA66" s="113"/>
      <c r="AB66" s="113"/>
      <c r="AC66" s="113"/>
      <c r="AD66" s="113"/>
      <c r="AE66" s="113"/>
      <c r="AF66" s="113"/>
    </row>
    <row r="67" spans="1:32" s="17" customFormat="1">
      <c r="A67" s="23" t="s">
        <v>3</v>
      </c>
      <c r="B67" s="22">
        <v>1.8255664281556561E-2</v>
      </c>
      <c r="C67" s="22">
        <v>1.7306161942884701E-2</v>
      </c>
      <c r="D67" s="22">
        <v>1.7568128077140699E-2</v>
      </c>
      <c r="E67" s="22">
        <v>1.6381666303391551E-2</v>
      </c>
      <c r="F67" s="22">
        <v>1.5966573726044375E-2</v>
      </c>
      <c r="G67" s="22">
        <v>1.5669382281555899E-2</v>
      </c>
      <c r="H67" s="37"/>
      <c r="I67" s="37"/>
      <c r="J67" s="13"/>
      <c r="K67" s="13"/>
      <c r="L67" s="13"/>
      <c r="M67" s="13"/>
      <c r="N67" s="13"/>
      <c r="O67" s="13"/>
      <c r="P67" s="13"/>
      <c r="Q67" s="13"/>
      <c r="R67" s="13"/>
      <c r="S67" s="13"/>
      <c r="T67" s="13"/>
      <c r="U67" s="13"/>
      <c r="V67" s="13"/>
      <c r="W67" s="13"/>
      <c r="X67" s="13"/>
      <c r="Y67" s="13"/>
      <c r="Z67" s="40"/>
      <c r="AA67" s="40"/>
      <c r="AB67" s="40"/>
      <c r="AC67" s="40"/>
      <c r="AD67" s="40"/>
      <c r="AE67" s="40"/>
      <c r="AF67" s="40"/>
    </row>
    <row r="68" spans="1:32" s="17" customFormat="1">
      <c r="A68" s="23" t="s">
        <v>4</v>
      </c>
      <c r="B68" s="22">
        <v>1.5558585986475082E-2</v>
      </c>
      <c r="C68" s="22">
        <v>1.7692303719518687E-2</v>
      </c>
      <c r="D68" s="22">
        <v>1.7055451300667768E-2</v>
      </c>
      <c r="E68" s="22">
        <v>1.6875208007957498E-2</v>
      </c>
      <c r="F68" s="22">
        <v>1.5027629209557025E-2</v>
      </c>
      <c r="G68" s="22">
        <v>1.6294450232963609E-2</v>
      </c>
      <c r="H68" s="37"/>
      <c r="I68" s="37"/>
      <c r="J68" s="13"/>
      <c r="K68" s="13"/>
      <c r="L68" s="13"/>
      <c r="M68" s="13"/>
      <c r="N68" s="13"/>
      <c r="O68" s="13"/>
      <c r="P68" s="13"/>
      <c r="Q68" s="13"/>
      <c r="R68" s="13"/>
      <c r="S68" s="13"/>
      <c r="T68" s="13"/>
      <c r="U68" s="13"/>
      <c r="V68" s="13"/>
      <c r="W68" s="13"/>
      <c r="X68" s="13"/>
      <c r="Y68" s="13"/>
      <c r="Z68" s="113"/>
      <c r="AA68" s="113"/>
      <c r="AB68" s="113"/>
      <c r="AC68" s="113"/>
      <c r="AD68" s="113"/>
      <c r="AE68" s="113"/>
      <c r="AF68" s="113"/>
    </row>
    <row r="69" spans="1:32" s="17" customFormat="1">
      <c r="A69" s="23" t="s">
        <v>5</v>
      </c>
      <c r="B69" s="22">
        <v>1.9452415185342353E-2</v>
      </c>
      <c r="C69" s="22">
        <v>1.7830892344803839E-2</v>
      </c>
      <c r="D69" s="22">
        <v>1.7453714948427068E-2</v>
      </c>
      <c r="E69" s="22">
        <v>1.7585137221514335E-2</v>
      </c>
      <c r="F69" s="22">
        <v>1.8403070708500557E-2</v>
      </c>
      <c r="G69" s="22">
        <v>1.6897851736692004E-2</v>
      </c>
      <c r="H69" s="37"/>
      <c r="I69" s="37"/>
      <c r="J69" s="13"/>
      <c r="K69" s="13"/>
      <c r="L69" s="13"/>
      <c r="M69" s="13"/>
      <c r="N69" s="13"/>
      <c r="O69" s="13"/>
      <c r="P69" s="13"/>
      <c r="Q69" s="13"/>
      <c r="R69" s="13"/>
      <c r="S69" s="13"/>
      <c r="T69" s="13"/>
      <c r="U69" s="13"/>
      <c r="V69" s="13"/>
      <c r="W69" s="13"/>
      <c r="X69" s="13"/>
      <c r="Y69" s="13"/>
      <c r="Z69" s="113"/>
      <c r="AA69" s="113"/>
      <c r="AB69" s="113"/>
      <c r="AC69" s="113"/>
      <c r="AD69" s="113"/>
      <c r="AE69" s="113"/>
      <c r="AF69" s="113"/>
    </row>
    <row r="70" spans="1:32" s="17" customFormat="1">
      <c r="A70" s="23" t="s">
        <v>6</v>
      </c>
      <c r="B70" s="22">
        <v>1.178190687878522E-2</v>
      </c>
      <c r="C70" s="22">
        <v>1.0554769440920486E-2</v>
      </c>
      <c r="D70" s="22">
        <v>1.1600558213628265E-2</v>
      </c>
      <c r="E70" s="22">
        <v>1.0950560062226611E-2</v>
      </c>
      <c r="F70" s="22">
        <v>1.143051112884641E-2</v>
      </c>
      <c r="G70" s="22">
        <v>1.1923077570916929E-2</v>
      </c>
      <c r="H70" s="37"/>
      <c r="I70" s="37"/>
      <c r="J70" s="13"/>
      <c r="K70" s="13"/>
      <c r="L70" s="13"/>
      <c r="M70" s="13"/>
      <c r="N70" s="13"/>
      <c r="O70" s="13"/>
      <c r="P70" s="13"/>
      <c r="Q70" s="13"/>
      <c r="R70" s="13"/>
      <c r="S70" s="13"/>
      <c r="T70" s="13"/>
      <c r="U70" s="13"/>
      <c r="V70" s="13"/>
      <c r="W70" s="13"/>
      <c r="X70" s="13"/>
      <c r="Y70" s="13"/>
      <c r="Z70" s="113"/>
      <c r="AA70" s="113"/>
      <c r="AB70" s="113"/>
      <c r="AC70" s="113"/>
      <c r="AD70" s="113"/>
      <c r="AE70" s="113"/>
      <c r="AF70" s="113"/>
    </row>
    <row r="71" spans="1:32" s="17" customFormat="1">
      <c r="A71" s="23" t="s">
        <v>7</v>
      </c>
      <c r="B71" s="22">
        <v>4.2048804851917421E-3</v>
      </c>
      <c r="C71" s="22">
        <v>2.4992282412534816E-3</v>
      </c>
      <c r="D71" s="22">
        <v>3.0965028493730173E-3</v>
      </c>
      <c r="E71" s="22">
        <v>3.3748670949604875E-3</v>
      </c>
      <c r="F71" s="22">
        <v>2.9972980704688901E-3</v>
      </c>
      <c r="G71" s="22">
        <v>3.426918017972902E-3</v>
      </c>
      <c r="H71" s="37"/>
      <c r="I71" s="37"/>
      <c r="J71" s="13"/>
      <c r="K71" s="13"/>
      <c r="L71" s="13"/>
      <c r="M71" s="13"/>
      <c r="N71" s="13"/>
      <c r="O71" s="13"/>
      <c r="P71" s="13"/>
      <c r="Q71" s="13"/>
      <c r="R71" s="13"/>
      <c r="S71" s="13"/>
      <c r="T71" s="13"/>
      <c r="U71" s="13"/>
      <c r="V71" s="13"/>
      <c r="W71" s="13"/>
      <c r="X71" s="13"/>
      <c r="Y71" s="13"/>
      <c r="Z71" s="113"/>
      <c r="AA71" s="113"/>
      <c r="AB71" s="113"/>
      <c r="AC71" s="113"/>
      <c r="AD71" s="113"/>
      <c r="AE71" s="113"/>
      <c r="AF71" s="113"/>
    </row>
    <row r="72" spans="1:32" s="17" customFormat="1">
      <c r="A72" s="23" t="s">
        <v>8</v>
      </c>
      <c r="B72" s="22">
        <v>5.7857190429644323E-3</v>
      </c>
      <c r="C72" s="22">
        <v>6.7956150350458877E-3</v>
      </c>
      <c r="D72" s="22">
        <v>6.7994235724804231E-3</v>
      </c>
      <c r="E72" s="22">
        <v>6.5248067558143497E-3</v>
      </c>
      <c r="F72" s="22">
        <v>7.229716962361854E-3</v>
      </c>
      <c r="G72" s="22">
        <v>7.6689810632524225E-3</v>
      </c>
      <c r="H72" s="37"/>
      <c r="I72" s="37"/>
      <c r="J72" s="13"/>
      <c r="K72" s="13"/>
      <c r="L72" s="13"/>
      <c r="M72" s="13"/>
      <c r="N72" s="13"/>
      <c r="O72" s="13"/>
      <c r="P72" s="13"/>
      <c r="Q72" s="13"/>
      <c r="R72" s="13"/>
      <c r="S72" s="13"/>
      <c r="T72" s="13"/>
      <c r="U72" s="13"/>
      <c r="V72" s="13"/>
      <c r="W72" s="13"/>
      <c r="X72" s="13"/>
      <c r="Y72" s="13"/>
      <c r="Z72" s="113"/>
      <c r="AA72" s="113"/>
      <c r="AB72" s="113"/>
      <c r="AC72" s="113"/>
      <c r="AD72" s="113"/>
      <c r="AE72" s="113"/>
      <c r="AF72" s="113"/>
    </row>
    <row r="73" spans="1:32" s="17" customFormat="1">
      <c r="A73" s="23" t="s">
        <v>9</v>
      </c>
      <c r="B73" s="22">
        <v>1.3244906933065348E-2</v>
      </c>
      <c r="C73" s="22">
        <v>1.1545764731444086E-2</v>
      </c>
      <c r="D73" s="22">
        <v>1.2997816798175466E-2</v>
      </c>
      <c r="E73" s="22">
        <v>1.217435544156853E-2</v>
      </c>
      <c r="F73" s="22">
        <v>1.2238215560269161E-2</v>
      </c>
      <c r="G73" s="22">
        <v>1.2179922080754357E-2</v>
      </c>
      <c r="H73" s="37"/>
      <c r="I73" s="37"/>
      <c r="J73" s="13"/>
      <c r="K73" s="13"/>
      <c r="L73" s="13"/>
      <c r="M73" s="13"/>
      <c r="N73" s="13"/>
      <c r="O73" s="13"/>
      <c r="P73" s="13"/>
      <c r="Q73" s="13"/>
      <c r="R73" s="13"/>
      <c r="S73" s="13"/>
      <c r="T73" s="13"/>
      <c r="U73" s="13"/>
      <c r="V73" s="13"/>
      <c r="W73" s="13"/>
      <c r="X73" s="13"/>
      <c r="Y73" s="13"/>
      <c r="Z73" s="113"/>
      <c r="AA73" s="113"/>
      <c r="AB73" s="113"/>
      <c r="AC73" s="113"/>
      <c r="AD73" s="113"/>
      <c r="AE73" s="113"/>
      <c r="AF73" s="113"/>
    </row>
    <row r="74" spans="1:32" s="17" customFormat="1">
      <c r="A74" s="23" t="s">
        <v>10</v>
      </c>
      <c r="B74" s="22">
        <v>7.5945258828646889E-3</v>
      </c>
      <c r="C74" s="22">
        <v>8.2379996582675474E-3</v>
      </c>
      <c r="D74" s="22">
        <v>8.2448066217359894E-3</v>
      </c>
      <c r="E74" s="22">
        <v>7.9408965691596389E-3</v>
      </c>
      <c r="F74" s="22">
        <v>7.1713428404194257E-3</v>
      </c>
      <c r="G74" s="22">
        <v>7.4709389334071119E-3</v>
      </c>
      <c r="H74" s="37"/>
      <c r="I74" s="37"/>
      <c r="J74" s="13"/>
      <c r="K74" s="13"/>
      <c r="L74" s="13"/>
      <c r="M74" s="13"/>
      <c r="N74" s="13"/>
      <c r="O74" s="13"/>
      <c r="P74" s="13"/>
      <c r="Q74" s="13"/>
      <c r="R74" s="13"/>
      <c r="S74" s="13"/>
      <c r="T74" s="13"/>
      <c r="U74" s="13"/>
      <c r="V74" s="13"/>
      <c r="W74" s="13"/>
      <c r="X74" s="13"/>
      <c r="Y74" s="13"/>
      <c r="Z74" s="113"/>
      <c r="AA74" s="113"/>
      <c r="AB74" s="113"/>
      <c r="AC74" s="113"/>
      <c r="AD74" s="113"/>
      <c r="AE74" s="113"/>
      <c r="AF74" s="113"/>
    </row>
    <row r="75" spans="1:32" s="17" customFormat="1">
      <c r="A75" s="23" t="s">
        <v>11</v>
      </c>
      <c r="B75" s="22">
        <v>2.2320176769548006E-3</v>
      </c>
      <c r="C75" s="22">
        <v>2.7915666163274011E-3</v>
      </c>
      <c r="D75" s="22">
        <v>2.2822122775532083E-3</v>
      </c>
      <c r="E75" s="22">
        <v>3.7904287646040036E-3</v>
      </c>
      <c r="F75" s="22">
        <v>3.9005119962982615E-3</v>
      </c>
      <c r="G75" s="22">
        <v>4.4020624349894177E-3</v>
      </c>
      <c r="H75" s="37"/>
      <c r="I75" s="37"/>
      <c r="J75" s="13"/>
      <c r="K75" s="13"/>
      <c r="L75" s="13"/>
      <c r="M75" s="13"/>
      <c r="N75" s="13"/>
      <c r="O75" s="13"/>
      <c r="P75" s="13"/>
      <c r="Q75" s="13"/>
      <c r="R75" s="13"/>
      <c r="S75" s="13"/>
      <c r="T75" s="13"/>
      <c r="U75" s="13"/>
      <c r="V75" s="13"/>
      <c r="W75" s="13"/>
      <c r="X75" s="13"/>
      <c r="Y75" s="13"/>
      <c r="Z75" s="113"/>
      <c r="AA75" s="113"/>
      <c r="AB75" s="113"/>
      <c r="AC75" s="113"/>
      <c r="AD75" s="113"/>
      <c r="AE75" s="113"/>
      <c r="AF75" s="113"/>
    </row>
    <row r="76" spans="1:32" s="17" customFormat="1">
      <c r="A76" s="23" t="s">
        <v>12</v>
      </c>
      <c r="B76" s="22">
        <v>6.4080252424127959E-3</v>
      </c>
      <c r="C76" s="22">
        <v>5.4686792085543168E-3</v>
      </c>
      <c r="D76" s="22">
        <v>5.7004167302521225E-3</v>
      </c>
      <c r="E76" s="22">
        <v>6.1153181767368281E-3</v>
      </c>
      <c r="F76" s="22">
        <v>5.3330373553266419E-3</v>
      </c>
      <c r="G76" s="22">
        <v>6.3399605895204658E-3</v>
      </c>
      <c r="H76" s="37"/>
      <c r="I76" s="37"/>
      <c r="J76" s="13"/>
      <c r="K76" s="13"/>
      <c r="L76" s="13"/>
      <c r="M76" s="13"/>
      <c r="N76" s="13"/>
      <c r="O76" s="13"/>
      <c r="P76" s="13"/>
      <c r="Q76" s="13"/>
      <c r="R76" s="13"/>
      <c r="S76" s="13"/>
      <c r="T76" s="13"/>
      <c r="U76" s="13"/>
      <c r="V76" s="13"/>
      <c r="W76" s="13"/>
      <c r="X76" s="13"/>
      <c r="Y76" s="13"/>
      <c r="Z76" s="40"/>
      <c r="AA76" s="40"/>
      <c r="AB76" s="40"/>
      <c r="AC76" s="40"/>
      <c r="AD76" s="40"/>
      <c r="AE76" s="40"/>
      <c r="AF76" s="40"/>
    </row>
    <row r="77" spans="1:32" s="17" customFormat="1">
      <c r="A77" s="23" t="s">
        <v>13</v>
      </c>
      <c r="B77" s="22">
        <v>1.1400110453700929E-3</v>
      </c>
      <c r="C77" s="22">
        <v>2.9828869843990802E-3</v>
      </c>
      <c r="D77" s="22">
        <v>7.5476854596523424E-4</v>
      </c>
      <c r="E77" s="22">
        <v>3.0242817165608837E-3</v>
      </c>
      <c r="F77" s="22">
        <v>3.4455213075936797E-3</v>
      </c>
      <c r="G77" s="22">
        <v>3.5206660140907342E-3</v>
      </c>
      <c r="H77" s="37"/>
      <c r="I77" s="37"/>
      <c r="J77" s="13"/>
      <c r="K77" s="13"/>
      <c r="L77" s="13"/>
      <c r="M77" s="13"/>
      <c r="N77" s="13"/>
      <c r="O77" s="13"/>
      <c r="P77" s="13"/>
      <c r="Q77" s="13"/>
      <c r="R77" s="13"/>
      <c r="S77" s="13"/>
      <c r="T77" s="13"/>
      <c r="U77" s="13"/>
      <c r="V77" s="13"/>
      <c r="W77" s="13"/>
      <c r="X77" s="13"/>
      <c r="Y77" s="13"/>
      <c r="Z77" s="113"/>
      <c r="AA77" s="113"/>
      <c r="AB77" s="113"/>
      <c r="AC77" s="113"/>
      <c r="AD77" s="113"/>
      <c r="AE77" s="113"/>
      <c r="AF77" s="113"/>
    </row>
    <row r="78" spans="1:32" s="17" customFormat="1">
      <c r="A78" s="23" t="s">
        <v>14</v>
      </c>
      <c r="B78" s="22">
        <v>5.8126384515135854E-3</v>
      </c>
      <c r="C78" s="22">
        <v>5.9419087313712371E-3</v>
      </c>
      <c r="D78" s="22">
        <v>6.0575199658381429E-3</v>
      </c>
      <c r="E78" s="22">
        <v>6.0917566880238638E-3</v>
      </c>
      <c r="F78" s="22">
        <v>6.5062173772045817E-3</v>
      </c>
      <c r="G78" s="22">
        <v>7.1304832508218841E-3</v>
      </c>
      <c r="H78" s="37"/>
      <c r="I78" s="37"/>
      <c r="J78" s="13"/>
      <c r="K78" s="13"/>
      <c r="L78" s="13"/>
      <c r="M78" s="13"/>
      <c r="N78" s="13"/>
      <c r="O78" s="13"/>
      <c r="P78" s="13"/>
      <c r="Q78" s="13"/>
      <c r="R78" s="13"/>
      <c r="S78" s="13"/>
      <c r="T78" s="13"/>
      <c r="U78" s="13"/>
      <c r="V78" s="13"/>
      <c r="W78" s="13"/>
      <c r="X78" s="13"/>
      <c r="Y78" s="13"/>
      <c r="Z78" s="113"/>
      <c r="AA78" s="113"/>
      <c r="AB78" s="113"/>
      <c r="AC78" s="113"/>
      <c r="AD78" s="113"/>
      <c r="AE78" s="113"/>
      <c r="AF78" s="113"/>
    </row>
    <row r="79" spans="1:32" s="17" customFormat="1">
      <c r="A79" s="23" t="s">
        <v>15</v>
      </c>
      <c r="B79" s="22">
        <v>7.1673720821809894E-3</v>
      </c>
      <c r="C79" s="22">
        <v>5.9678349289102872E-3</v>
      </c>
      <c r="D79" s="22">
        <v>7.3944466288053956E-3</v>
      </c>
      <c r="E79" s="22">
        <v>5.8943475182193783E-3</v>
      </c>
      <c r="F79" s="22">
        <v>6.3022602308555609E-3</v>
      </c>
      <c r="G79" s="22">
        <v>5.4854504996943998E-3</v>
      </c>
      <c r="H79" s="37"/>
      <c r="I79" s="37"/>
      <c r="J79" s="13"/>
      <c r="K79" s="13"/>
      <c r="L79" s="13"/>
      <c r="M79" s="13"/>
      <c r="N79" s="13"/>
      <c r="O79" s="13"/>
      <c r="P79" s="13"/>
      <c r="Q79" s="13"/>
      <c r="R79" s="13"/>
      <c r="S79" s="13"/>
      <c r="T79" s="13"/>
      <c r="U79" s="13"/>
      <c r="V79" s="13"/>
      <c r="W79" s="13"/>
      <c r="X79" s="13"/>
      <c r="Y79" s="13"/>
      <c r="Z79" s="113"/>
      <c r="AA79" s="113"/>
      <c r="AB79" s="113"/>
      <c r="AC79" s="113"/>
      <c r="AD79" s="113"/>
      <c r="AE79" s="113"/>
      <c r="AF79" s="113"/>
    </row>
    <row r="80" spans="1:32" s="17" customFormat="1">
      <c r="A80" s="23" t="s">
        <v>16</v>
      </c>
      <c r="B80" s="22">
        <v>8.991261742790968E-3</v>
      </c>
      <c r="C80" s="22">
        <v>8.9106587239269341E-3</v>
      </c>
      <c r="D80" s="22">
        <v>8.0329602511113318E-3</v>
      </c>
      <c r="E80" s="22">
        <v>7.8167684480414668E-3</v>
      </c>
      <c r="F80" s="22">
        <v>8.3162446451290339E-3</v>
      </c>
      <c r="G80" s="22">
        <v>8.6128356730266198E-3</v>
      </c>
      <c r="H80" s="37"/>
      <c r="I80" s="37"/>
      <c r="J80" s="13"/>
      <c r="K80" s="13"/>
      <c r="L80" s="13"/>
      <c r="M80" s="13"/>
      <c r="N80" s="13"/>
      <c r="O80" s="13"/>
      <c r="P80" s="13"/>
      <c r="Q80" s="13"/>
      <c r="R80" s="13"/>
      <c r="S80" s="13"/>
      <c r="T80" s="13"/>
      <c r="U80" s="13"/>
      <c r="V80" s="13"/>
      <c r="W80" s="13"/>
      <c r="X80" s="13"/>
      <c r="Y80" s="13"/>
      <c r="Z80" s="40"/>
      <c r="AA80" s="40"/>
      <c r="AB80" s="40"/>
      <c r="AC80" s="40"/>
      <c r="AD80" s="40"/>
      <c r="AE80" s="40"/>
      <c r="AF80" s="40"/>
    </row>
    <row r="81" spans="1:32" s="17" customFormat="1">
      <c r="A81" s="23" t="s">
        <v>43</v>
      </c>
      <c r="B81" s="22">
        <v>7.1986397140593184E-3</v>
      </c>
      <c r="C81" s="22">
        <v>4.1296796165695149E-3</v>
      </c>
      <c r="D81" s="22">
        <v>7.3912744237500938E-3</v>
      </c>
      <c r="E81" s="22">
        <v>5.0571608619318642E-3</v>
      </c>
      <c r="F81" s="22">
        <v>8.9009462345981394E-3</v>
      </c>
      <c r="G81" s="22">
        <v>5.4131671404715753E-3</v>
      </c>
      <c r="H81" s="37"/>
      <c r="I81" s="37"/>
      <c r="J81" s="13"/>
      <c r="K81" s="13"/>
      <c r="L81" s="13"/>
      <c r="M81" s="13"/>
      <c r="N81" s="13"/>
      <c r="O81" s="13"/>
      <c r="P81" s="13"/>
      <c r="Q81" s="13"/>
      <c r="R81" s="13"/>
      <c r="S81" s="13"/>
      <c r="T81" s="13"/>
      <c r="U81" s="13"/>
      <c r="V81" s="13"/>
      <c r="W81" s="13"/>
      <c r="X81" s="13"/>
      <c r="Y81" s="13"/>
      <c r="Z81" s="113"/>
      <c r="AA81" s="113"/>
      <c r="AB81" s="113"/>
      <c r="AC81" s="113"/>
      <c r="AD81" s="113"/>
      <c r="AE81" s="113"/>
      <c r="AF81" s="113"/>
    </row>
    <row r="82" spans="1:32" s="17" customFormat="1">
      <c r="A82" s="23" t="s">
        <v>17</v>
      </c>
      <c r="B82" s="22">
        <v>7.714785760001952E-3</v>
      </c>
      <c r="C82" s="22">
        <v>6.1620067963166214E-3</v>
      </c>
      <c r="D82" s="22">
        <v>7.2178570820453647E-3</v>
      </c>
      <c r="E82" s="22">
        <v>6.0451096502918134E-3</v>
      </c>
      <c r="F82" s="22">
        <v>8.404711466622139E-3</v>
      </c>
      <c r="G82" s="22">
        <v>6.0467575583111888E-3</v>
      </c>
      <c r="H82" s="37"/>
      <c r="I82" s="37"/>
      <c r="J82" s="13"/>
      <c r="K82" s="13"/>
      <c r="L82" s="13"/>
      <c r="M82" s="13"/>
      <c r="N82" s="13"/>
      <c r="O82" s="13"/>
      <c r="P82" s="13"/>
      <c r="Q82" s="13"/>
      <c r="R82" s="13"/>
      <c r="S82" s="13"/>
      <c r="T82" s="13"/>
      <c r="U82" s="13"/>
      <c r="V82" s="13"/>
      <c r="W82" s="13"/>
      <c r="X82" s="13"/>
      <c r="Y82" s="13"/>
      <c r="Z82" s="113"/>
      <c r="AA82" s="113"/>
      <c r="AB82" s="113"/>
      <c r="AC82" s="113"/>
      <c r="AD82" s="113"/>
      <c r="AE82" s="113"/>
      <c r="AF82" s="113"/>
    </row>
    <row r="83" spans="1:32" s="17" customFormat="1">
      <c r="A83" s="23" t="s">
        <v>18</v>
      </c>
      <c r="B83" s="22">
        <v>7.5670516414991784E-3</v>
      </c>
      <c r="C83" s="22">
        <v>5.7981010856140713E-3</v>
      </c>
      <c r="D83" s="22">
        <v>8.3199338391637401E-3</v>
      </c>
      <c r="E83" s="22">
        <v>6.0518712488348836E-3</v>
      </c>
      <c r="F83" s="22">
        <v>7.6133052853595284E-3</v>
      </c>
      <c r="G83" s="22">
        <v>5.2448644825688895E-3</v>
      </c>
      <c r="H83" s="37"/>
      <c r="I83" s="37"/>
      <c r="J83" s="13"/>
      <c r="K83" s="13"/>
      <c r="L83" s="13"/>
      <c r="M83" s="13"/>
      <c r="N83" s="13"/>
      <c r="O83" s="13"/>
      <c r="P83" s="13"/>
      <c r="Q83" s="13"/>
      <c r="R83" s="13"/>
      <c r="S83" s="13"/>
      <c r="T83" s="13"/>
      <c r="U83" s="13"/>
      <c r="V83" s="13"/>
      <c r="W83" s="13"/>
      <c r="X83" s="13"/>
      <c r="Y83" s="13"/>
      <c r="Z83" s="113"/>
      <c r="AA83" s="113"/>
      <c r="AB83" s="113"/>
      <c r="AC83" s="113"/>
      <c r="AD83" s="113"/>
      <c r="AE83" s="113"/>
      <c r="AF83" s="113"/>
    </row>
    <row r="84" spans="1:32" s="17" customFormat="1">
      <c r="A84" s="23" t="s">
        <v>19</v>
      </c>
      <c r="B84" s="22">
        <v>1.2853338162961636E-2</v>
      </c>
      <c r="C84" s="22">
        <v>1.2873732540666483E-2</v>
      </c>
      <c r="D84" s="22">
        <v>1.1852040351916449E-2</v>
      </c>
      <c r="E84" s="22">
        <v>1.2654150330600578E-2</v>
      </c>
      <c r="F84" s="22">
        <v>1.2420330518296607E-2</v>
      </c>
      <c r="G84" s="22">
        <v>1.2029433896925568E-2</v>
      </c>
      <c r="H84" s="37"/>
      <c r="I84" s="37"/>
      <c r="J84" s="13"/>
      <c r="K84" s="13"/>
      <c r="L84" s="13"/>
      <c r="M84" s="13"/>
      <c r="N84" s="13"/>
      <c r="O84" s="13"/>
      <c r="P84" s="13"/>
      <c r="Q84" s="13"/>
      <c r="R84" s="13"/>
      <c r="S84" s="13"/>
      <c r="T84" s="13"/>
      <c r="U84" s="13"/>
      <c r="V84" s="13"/>
      <c r="W84" s="13"/>
      <c r="X84" s="13"/>
      <c r="Y84" s="13"/>
      <c r="Z84" s="113"/>
      <c r="AA84" s="113"/>
      <c r="AB84" s="113"/>
      <c r="AC84" s="113"/>
      <c r="AD84" s="113"/>
      <c r="AE84" s="113"/>
      <c r="AF84" s="113"/>
    </row>
    <row r="85" spans="1:32" s="17" customFormat="1">
      <c r="A85" s="23" t="s">
        <v>20</v>
      </c>
      <c r="B85" s="55">
        <v>2.8450187844335506E-3</v>
      </c>
      <c r="C85" s="55">
        <v>-1.7679457201106308E-3</v>
      </c>
      <c r="D85" s="55">
        <v>1.7448193625009267E-3</v>
      </c>
      <c r="E85" s="55">
        <v>6.1204049280831896E-3</v>
      </c>
      <c r="F85" s="55">
        <v>6.8030384206174688E-4</v>
      </c>
      <c r="G85" s="55">
        <v>3.2197769436059787E-3</v>
      </c>
      <c r="H85" s="37"/>
      <c r="J85" s="13"/>
      <c r="K85" s="13"/>
      <c r="L85" s="13"/>
      <c r="M85" s="13"/>
      <c r="N85" s="13"/>
      <c r="O85" s="13"/>
      <c r="P85" s="13"/>
      <c r="Q85" s="13"/>
      <c r="R85" s="13"/>
      <c r="S85" s="13"/>
      <c r="T85" s="13"/>
      <c r="U85" s="13"/>
      <c r="V85" s="13"/>
      <c r="W85" s="13"/>
      <c r="X85" s="13"/>
      <c r="Y85" s="13"/>
      <c r="Z85" s="40"/>
      <c r="AA85" s="40"/>
      <c r="AB85" s="40"/>
      <c r="AC85" s="40"/>
      <c r="AD85" s="40"/>
      <c r="AE85" s="40"/>
      <c r="AF85" s="40"/>
    </row>
    <row r="86" spans="1:32" s="17" customFormat="1">
      <c r="A86" s="23" t="s">
        <v>21</v>
      </c>
      <c r="B86" s="22">
        <v>5.6988142164031697E-3</v>
      </c>
      <c r="C86" s="22">
        <v>5.7797428265426998E-3</v>
      </c>
      <c r="D86" s="22">
        <v>6.3061721447275065E-3</v>
      </c>
      <c r="E86" s="22">
        <v>6.7170653715731277E-3</v>
      </c>
      <c r="F86" s="22">
        <v>5.4349764580337023E-3</v>
      </c>
      <c r="G86" s="22">
        <v>8.2389019110646888E-3</v>
      </c>
      <c r="H86" s="37"/>
      <c r="I86" s="37"/>
      <c r="J86" s="13"/>
      <c r="K86" s="13"/>
      <c r="L86" s="13"/>
      <c r="M86" s="13"/>
      <c r="N86" s="13"/>
      <c r="O86" s="13"/>
      <c r="P86" s="13"/>
      <c r="Q86" s="13"/>
      <c r="R86" s="13"/>
      <c r="S86" s="13"/>
      <c r="T86" s="13"/>
      <c r="U86" s="13"/>
      <c r="V86" s="13"/>
      <c r="W86" s="13"/>
      <c r="X86" s="13"/>
      <c r="Y86" s="13"/>
      <c r="Z86" s="113"/>
      <c r="AA86" s="113"/>
      <c r="AB86" s="113"/>
      <c r="AC86" s="113"/>
      <c r="AD86" s="113"/>
      <c r="AE86" s="113"/>
      <c r="AF86" s="113"/>
    </row>
    <row r="87" spans="1:32" s="17" customFormat="1">
      <c r="A87" s="28" t="s">
        <v>54</v>
      </c>
      <c r="B87" s="29"/>
      <c r="D87" s="13"/>
      <c r="E87" s="13"/>
      <c r="F87" s="13"/>
      <c r="G87" s="13"/>
      <c r="H87" s="13"/>
    </row>
    <row r="88" spans="1:32" s="17" customFormat="1">
      <c r="A88" s="27" t="s">
        <v>36</v>
      </c>
      <c r="B88" s="26" t="s">
        <v>35</v>
      </c>
      <c r="D88" s="13"/>
      <c r="E88" s="13"/>
      <c r="F88" s="13"/>
      <c r="G88" s="13"/>
      <c r="H88" s="13"/>
      <c r="Q88" s="13"/>
      <c r="R88" s="13"/>
      <c r="S88" s="13"/>
      <c r="T88" s="13"/>
      <c r="U88" s="13"/>
      <c r="V88" s="13"/>
      <c r="W88" s="13"/>
      <c r="X88" s="13"/>
      <c r="Y88" s="13"/>
    </row>
    <row r="89" spans="1:32" s="17" customFormat="1">
      <c r="A89" s="25" t="s">
        <v>34</v>
      </c>
      <c r="B89" s="45">
        <v>2E-3</v>
      </c>
      <c r="C89" s="13"/>
      <c r="D89" s="13"/>
      <c r="E89" s="13"/>
      <c r="F89" s="13"/>
      <c r="G89" s="13"/>
      <c r="H89" s="13"/>
      <c r="Q89" s="13"/>
      <c r="R89" s="13"/>
      <c r="S89" s="13"/>
      <c r="T89" s="13"/>
      <c r="U89" s="13"/>
      <c r="V89" s="13"/>
      <c r="W89" s="13"/>
      <c r="X89" s="13"/>
      <c r="Y89" s="13"/>
    </row>
    <row r="90" spans="1:32" s="17" customFormat="1">
      <c r="A90" s="44" t="s">
        <v>55</v>
      </c>
      <c r="B90" s="51"/>
      <c r="C90" s="13"/>
      <c r="D90" s="13"/>
      <c r="E90" s="13"/>
      <c r="F90" s="13"/>
      <c r="G90" s="13"/>
      <c r="H90" s="13"/>
      <c r="Q90" s="13"/>
      <c r="R90" s="13"/>
      <c r="S90" s="13"/>
      <c r="T90" s="13"/>
      <c r="U90" s="13"/>
      <c r="V90" s="13"/>
      <c r="W90" s="13"/>
      <c r="X90" s="13"/>
      <c r="Y90" s="13"/>
    </row>
    <row r="91" spans="1:32" s="17" customFormat="1">
      <c r="A91" s="26" t="s">
        <v>36</v>
      </c>
      <c r="B91" s="58" t="s">
        <v>39</v>
      </c>
      <c r="C91" s="13"/>
      <c r="D91" s="13"/>
      <c r="E91" s="13"/>
      <c r="F91" s="13"/>
      <c r="G91" s="13"/>
      <c r="H91" s="13"/>
      <c r="Q91" s="13"/>
      <c r="R91" s="13"/>
      <c r="S91" s="13"/>
      <c r="T91" s="13"/>
      <c r="U91" s="13"/>
      <c r="V91" s="13"/>
      <c r="W91" s="13"/>
      <c r="X91" s="13"/>
      <c r="Y91" s="13"/>
    </row>
    <row r="92" spans="1:32" s="17" customFormat="1">
      <c r="A92" s="25" t="s">
        <v>40</v>
      </c>
      <c r="B92" s="59">
        <v>0.8</v>
      </c>
      <c r="C92" s="13"/>
      <c r="D92" s="13"/>
      <c r="E92" s="13"/>
      <c r="F92" s="13"/>
      <c r="G92" s="13"/>
      <c r="H92" s="13"/>
      <c r="Q92" s="13"/>
      <c r="R92" s="13"/>
      <c r="S92" s="13"/>
      <c r="T92" s="13"/>
      <c r="U92" s="13"/>
      <c r="V92" s="13"/>
      <c r="W92" s="13"/>
      <c r="X92" s="13"/>
      <c r="Y92" s="13"/>
    </row>
    <row r="93" spans="1:32" s="17" customFormat="1">
      <c r="A93" s="29"/>
      <c r="B93" s="60"/>
      <c r="C93" s="13"/>
      <c r="D93" s="13"/>
      <c r="E93" s="13"/>
      <c r="F93" s="13"/>
      <c r="G93" s="13"/>
      <c r="H93" s="13"/>
      <c r="Q93" s="13"/>
      <c r="R93" s="13"/>
      <c r="S93" s="13"/>
      <c r="T93" s="13"/>
      <c r="U93" s="13"/>
      <c r="V93" s="13"/>
      <c r="W93" s="13"/>
      <c r="X93" s="13"/>
      <c r="Y93" s="13"/>
    </row>
    <row r="94" spans="1:32" s="17" customFormat="1">
      <c r="A94" s="44" t="s">
        <v>77</v>
      </c>
      <c r="B94" s="38"/>
      <c r="H94" s="29"/>
      <c r="Q94" s="13"/>
      <c r="R94" s="13"/>
      <c r="S94" s="13"/>
      <c r="T94" s="13"/>
      <c r="U94" s="13"/>
      <c r="V94" s="13"/>
      <c r="W94" s="13"/>
      <c r="X94" s="13"/>
      <c r="Y94" s="13"/>
    </row>
    <row r="95" spans="1:32" s="17" customFormat="1">
      <c r="A95" s="114" t="s">
        <v>36</v>
      </c>
      <c r="B95" s="134" t="s">
        <v>23</v>
      </c>
      <c r="C95" s="134" t="s">
        <v>24</v>
      </c>
      <c r="D95" s="134" t="s">
        <v>25</v>
      </c>
      <c r="E95" s="134" t="s">
        <v>26</v>
      </c>
      <c r="F95" s="49"/>
      <c r="G95" s="49"/>
      <c r="H95" s="49"/>
      <c r="Q95" s="13"/>
      <c r="R95" s="13"/>
      <c r="S95" s="13"/>
      <c r="T95" s="13"/>
      <c r="U95" s="13"/>
      <c r="V95" s="13"/>
      <c r="W95" s="13"/>
      <c r="X95" s="13"/>
      <c r="Y95" s="13"/>
    </row>
    <row r="96" spans="1:32" s="17" customFormat="1">
      <c r="A96" s="57" t="s">
        <v>37</v>
      </c>
      <c r="B96" s="179">
        <v>3.4000000000000002E-2</v>
      </c>
      <c r="C96" s="179">
        <v>3.1E-2</v>
      </c>
      <c r="D96" s="179">
        <v>0.03</v>
      </c>
      <c r="E96" s="179">
        <v>0.03</v>
      </c>
      <c r="F96" s="93"/>
      <c r="G96" s="93"/>
      <c r="Q96" s="13"/>
      <c r="R96" s="13"/>
      <c r="S96" s="13"/>
      <c r="T96" s="13"/>
      <c r="U96" s="13"/>
      <c r="V96" s="13"/>
      <c r="W96" s="13"/>
      <c r="X96" s="13"/>
      <c r="Y96" s="13"/>
    </row>
    <row r="97" spans="1:25" s="17" customFormat="1">
      <c r="A97" s="57" t="s">
        <v>38</v>
      </c>
      <c r="B97" s="179">
        <v>1.4E-2</v>
      </c>
      <c r="C97" s="179">
        <v>1.2999999999999999E-2</v>
      </c>
      <c r="D97" s="179">
        <v>1.7999999999999999E-2</v>
      </c>
      <c r="E97" s="179">
        <v>0.02</v>
      </c>
      <c r="F97" s="93"/>
      <c r="G97" s="93"/>
      <c r="H97" s="104"/>
      <c r="Q97" s="13"/>
      <c r="R97" s="13"/>
      <c r="S97" s="13"/>
      <c r="T97" s="13"/>
      <c r="U97" s="13"/>
      <c r="V97" s="13"/>
      <c r="W97" s="13"/>
      <c r="X97" s="13"/>
      <c r="Y97" s="13"/>
    </row>
    <row r="98" spans="1:25" s="17" customFormat="1">
      <c r="A98" s="57" t="s">
        <v>41</v>
      </c>
      <c r="B98" s="179">
        <v>5.3900000000000003E-2</v>
      </c>
      <c r="C98" s="179">
        <v>4.6699999999999998E-2</v>
      </c>
      <c r="D98" s="179">
        <v>2.9600000000000001E-2</v>
      </c>
      <c r="E98" s="179">
        <v>0.03</v>
      </c>
      <c r="F98" s="93"/>
      <c r="G98" s="93"/>
      <c r="H98" s="104"/>
      <c r="Q98" s="13"/>
      <c r="R98" s="13"/>
      <c r="S98" s="13"/>
      <c r="T98" s="13"/>
      <c r="U98" s="13"/>
      <c r="V98" s="13"/>
      <c r="W98" s="13"/>
      <c r="X98" s="13"/>
      <c r="Y98" s="13"/>
    </row>
    <row r="99" spans="1:25" s="17" customFormat="1">
      <c r="A99" s="80" t="s">
        <v>42</v>
      </c>
      <c r="B99" s="179">
        <v>0.03</v>
      </c>
      <c r="C99" s="179">
        <v>2.7199999999999998E-2</v>
      </c>
      <c r="D99" s="179">
        <v>2.64E-2</v>
      </c>
      <c r="E99" s="179">
        <v>2.7E-2</v>
      </c>
      <c r="F99" s="93"/>
      <c r="G99" s="93"/>
      <c r="H99" s="104"/>
      <c r="Q99" s="13"/>
      <c r="R99" s="13"/>
      <c r="S99" s="13"/>
      <c r="T99" s="13"/>
      <c r="U99" s="13"/>
      <c r="V99" s="13"/>
      <c r="W99" s="13"/>
      <c r="X99" s="13"/>
      <c r="Y99" s="13"/>
    </row>
    <row r="100" spans="1:25" s="17" customFormat="1" ht="38.25" customHeight="1">
      <c r="B100" s="178"/>
      <c r="C100" s="178"/>
      <c r="D100" s="178"/>
      <c r="E100" s="178"/>
      <c r="Q100" s="13"/>
      <c r="R100" s="13"/>
      <c r="S100" s="13"/>
      <c r="T100" s="13"/>
      <c r="U100" s="13"/>
      <c r="V100" s="13"/>
      <c r="W100" s="13"/>
      <c r="X100" s="13"/>
      <c r="Y100" s="13"/>
    </row>
    <row r="101" spans="1:25" s="17" customFormat="1">
      <c r="A101" s="110" t="s">
        <v>56</v>
      </c>
      <c r="B101" s="116"/>
      <c r="C101" s="116"/>
      <c r="D101" s="116"/>
      <c r="E101" s="116"/>
      <c r="F101" s="48"/>
      <c r="G101" s="11"/>
      <c r="H101" s="11"/>
      <c r="I101" s="11"/>
      <c r="J101" s="11"/>
    </row>
    <row r="102" spans="1:25" s="17" customFormat="1">
      <c r="A102" s="85" t="s">
        <v>0</v>
      </c>
      <c r="B102" s="136" t="s">
        <v>44</v>
      </c>
      <c r="C102" s="136" t="s">
        <v>24</v>
      </c>
      <c r="D102" s="136" t="s">
        <v>25</v>
      </c>
      <c r="E102" s="136" t="s">
        <v>26</v>
      </c>
      <c r="F102" s="49"/>
      <c r="G102" s="105"/>
      <c r="H102" s="105"/>
      <c r="I102" s="105"/>
      <c r="J102" s="105"/>
    </row>
    <row r="103" spans="1:25" s="17" customFormat="1">
      <c r="A103" s="84" t="s">
        <v>1</v>
      </c>
      <c r="B103" s="174">
        <v>2614.5655269455506</v>
      </c>
      <c r="C103" s="54">
        <f t="shared" ref="C103" si="27">B103*(1+(C65+$B$89)*$B$92)*(1+$C$99)</f>
        <v>2718.331263997984</v>
      </c>
      <c r="D103" s="54">
        <f t="shared" ref="D103" si="28">C103*(1+(D65+$B$89)*$B$92)*(1+$D$99)</f>
        <v>2826.1248698806098</v>
      </c>
      <c r="E103" s="54">
        <f t="shared" ref="E103" si="29">D103*(1+(E65+$B$89)*$B$92)*(1+$E$99)</f>
        <v>2937.9481897362157</v>
      </c>
      <c r="F103" s="99"/>
      <c r="G103" s="99"/>
      <c r="H103" s="99"/>
      <c r="M103" s="118"/>
    </row>
    <row r="104" spans="1:25" s="17" customFormat="1">
      <c r="A104" s="84" t="s">
        <v>2</v>
      </c>
      <c r="B104" s="174">
        <v>1112.0581812546677</v>
      </c>
      <c r="C104" s="54">
        <f t="shared" ref="C104:C124" si="30">B104*(1+(C66+$B$89)*$B$92)*(1+$C$99)</f>
        <v>1160.3907448480184</v>
      </c>
      <c r="D104" s="54">
        <f t="shared" ref="D104:D124" si="31">C104*(1+(D66+$B$89)*$B$92)*(1+$D$99)</f>
        <v>1210.207631195643</v>
      </c>
      <c r="E104" s="54">
        <f t="shared" ref="E104:E124" si="32">D104*(1+(E66+$B$89)*$B$92)*(1+$E$99)</f>
        <v>1262.2938832357288</v>
      </c>
      <c r="F104" s="99"/>
      <c r="G104" s="99"/>
      <c r="H104" s="117"/>
      <c r="M104" s="118"/>
    </row>
    <row r="105" spans="1:25" s="17" customFormat="1">
      <c r="A105" s="84" t="s">
        <v>3</v>
      </c>
      <c r="B105" s="174">
        <v>1818.8786507358216</v>
      </c>
      <c r="C105" s="54">
        <f t="shared" si="30"/>
        <v>1897.2087173757786</v>
      </c>
      <c r="D105" s="54">
        <f t="shared" si="31"/>
        <v>1977.7789623164053</v>
      </c>
      <c r="E105" s="54">
        <f t="shared" si="32"/>
        <v>2061.0481578794775</v>
      </c>
      <c r="F105" s="99"/>
      <c r="G105" s="99"/>
      <c r="H105" s="117"/>
      <c r="M105" s="118"/>
    </row>
    <row r="106" spans="1:25" s="17" customFormat="1">
      <c r="A106" s="84" t="s">
        <v>4</v>
      </c>
      <c r="B106" s="174">
        <v>415.19652259021296</v>
      </c>
      <c r="C106" s="54">
        <f t="shared" si="30"/>
        <v>433.20872241590303</v>
      </c>
      <c r="D106" s="54">
        <f t="shared" si="31"/>
        <v>451.42376819859845</v>
      </c>
      <c r="E106" s="54">
        <f t="shared" si="32"/>
        <v>470.61283145807698</v>
      </c>
      <c r="F106" s="99"/>
      <c r="G106" s="99"/>
      <c r="H106" s="117"/>
      <c r="M106" s="118"/>
    </row>
    <row r="107" spans="1:25" s="17" customFormat="1">
      <c r="A107" s="84" t="s">
        <v>5</v>
      </c>
      <c r="B107" s="174">
        <v>780.88052289141058</v>
      </c>
      <c r="C107" s="54">
        <f t="shared" si="30"/>
        <v>814.84588491396721</v>
      </c>
      <c r="D107" s="54">
        <f t="shared" si="31"/>
        <v>849.37402951786896</v>
      </c>
      <c r="E107" s="54">
        <f t="shared" si="32"/>
        <v>885.97453216073256</v>
      </c>
      <c r="F107" s="99"/>
      <c r="G107" s="99"/>
      <c r="H107" s="117"/>
      <c r="M107" s="118"/>
    </row>
    <row r="108" spans="1:25" s="17" customFormat="1">
      <c r="A108" s="84" t="s">
        <v>6</v>
      </c>
      <c r="B108" s="174">
        <v>2242.6295369497775</v>
      </c>
      <c r="C108" s="54">
        <f t="shared" si="30"/>
        <v>2326.7662857389382</v>
      </c>
      <c r="D108" s="54">
        <f t="shared" si="31"/>
        <v>2414.177521102537</v>
      </c>
      <c r="E108" s="54">
        <f t="shared" si="32"/>
        <v>2505.0475979039766</v>
      </c>
      <c r="F108" s="99"/>
      <c r="G108" s="99"/>
      <c r="H108" s="117"/>
      <c r="M108" s="118"/>
    </row>
    <row r="109" spans="1:25" s="17" customFormat="1">
      <c r="A109" s="84" t="s">
        <v>7</v>
      </c>
      <c r="B109" s="174">
        <v>971.35941951448365</v>
      </c>
      <c r="C109" s="54">
        <f t="shared" si="30"/>
        <v>1001.3717891132904</v>
      </c>
      <c r="D109" s="54">
        <f t="shared" si="31"/>
        <v>1031.998585484087</v>
      </c>
      <c r="E109" s="54">
        <f t="shared" si="32"/>
        <v>1064.4198435566545</v>
      </c>
      <c r="F109" s="99"/>
      <c r="G109" s="99"/>
      <c r="H109" s="117"/>
      <c r="M109" s="118"/>
    </row>
    <row r="110" spans="1:25" s="17" customFormat="1">
      <c r="A110" s="84" t="s">
        <v>8</v>
      </c>
      <c r="B110" s="174">
        <v>755.1334486919028</v>
      </c>
      <c r="C110" s="54">
        <f t="shared" si="30"/>
        <v>781.13109592952458</v>
      </c>
      <c r="D110" s="54">
        <f t="shared" si="31"/>
        <v>807.39692795639826</v>
      </c>
      <c r="E110" s="54">
        <f t="shared" si="32"/>
        <v>834.85163794025311</v>
      </c>
      <c r="F110" s="99"/>
      <c r="G110" s="99"/>
      <c r="H110" s="117"/>
      <c r="M110" s="118"/>
    </row>
    <row r="111" spans="1:25" s="17" customFormat="1">
      <c r="A111" s="84" t="s">
        <v>9</v>
      </c>
      <c r="B111" s="174">
        <v>2323.3786798914612</v>
      </c>
      <c r="C111" s="54">
        <f t="shared" si="30"/>
        <v>2412.4369622041208</v>
      </c>
      <c r="D111" s="54">
        <f t="shared" si="31"/>
        <v>2505.8344768773704</v>
      </c>
      <c r="E111" s="54">
        <f t="shared" si="32"/>
        <v>2602.674080108201</v>
      </c>
      <c r="F111" s="99"/>
      <c r="G111" s="99"/>
      <c r="H111" s="117"/>
      <c r="M111" s="118"/>
    </row>
    <row r="112" spans="1:25" s="17" customFormat="1">
      <c r="A112" s="84" t="s">
        <v>10</v>
      </c>
      <c r="B112" s="174">
        <v>925.48886432757433</v>
      </c>
      <c r="C112" s="54">
        <f t="shared" si="30"/>
        <v>958.44846454442245</v>
      </c>
      <c r="D112" s="54">
        <f t="shared" si="31"/>
        <v>991.81417914632152</v>
      </c>
      <c r="E112" s="54">
        <f t="shared" si="32"/>
        <v>1026.6937453987352</v>
      </c>
      <c r="F112" s="99"/>
      <c r="G112" s="99"/>
      <c r="H112" s="117"/>
      <c r="M112" s="118"/>
    </row>
    <row r="113" spans="1:13" s="17" customFormat="1">
      <c r="A113" s="84" t="s">
        <v>11</v>
      </c>
      <c r="B113" s="174">
        <v>789.18279500370204</v>
      </c>
      <c r="C113" s="54">
        <f t="shared" si="30"/>
        <v>813.75598831687785</v>
      </c>
      <c r="D113" s="54">
        <f t="shared" si="31"/>
        <v>838.1004834703981</v>
      </c>
      <c r="E113" s="54">
        <f t="shared" si="32"/>
        <v>864.71638940256889</v>
      </c>
      <c r="F113" s="99"/>
      <c r="G113" s="99"/>
      <c r="H113" s="117"/>
      <c r="M113" s="118"/>
    </row>
    <row r="114" spans="1:13" s="17" customFormat="1">
      <c r="A114" s="84" t="s">
        <v>12</v>
      </c>
      <c r="B114" s="174">
        <v>556.33245984597318</v>
      </c>
      <c r="C114" s="54">
        <f t="shared" si="30"/>
        <v>574.87917198888749</v>
      </c>
      <c r="D114" s="54">
        <f t="shared" si="31"/>
        <v>593.69092369465375</v>
      </c>
      <c r="E114" s="54">
        <f t="shared" si="32"/>
        <v>613.67903983002725</v>
      </c>
      <c r="F114" s="99"/>
      <c r="G114" s="99"/>
      <c r="H114" s="117"/>
      <c r="M114" s="118"/>
    </row>
    <row r="115" spans="1:13" s="17" customFormat="1">
      <c r="A115" s="84" t="s">
        <v>13</v>
      </c>
      <c r="B115" s="174">
        <v>667.88287085413947</v>
      </c>
      <c r="C115" s="54">
        <f t="shared" si="30"/>
        <v>688.78408978344453</v>
      </c>
      <c r="D115" s="54">
        <f t="shared" si="31"/>
        <v>708.52601629866979</v>
      </c>
      <c r="E115" s="54">
        <f t="shared" si="32"/>
        <v>730.58097860733437</v>
      </c>
      <c r="F115" s="99"/>
      <c r="G115" s="99"/>
      <c r="H115" s="117"/>
      <c r="M115" s="118"/>
    </row>
    <row r="116" spans="1:13" s="17" customFormat="1">
      <c r="A116" s="84" t="s">
        <v>14</v>
      </c>
      <c r="B116" s="174">
        <v>1199.5853123382822</v>
      </c>
      <c r="C116" s="54">
        <f t="shared" si="30"/>
        <v>1240.0429379429086</v>
      </c>
      <c r="D116" s="54">
        <f t="shared" si="31"/>
        <v>1280.9844321752166</v>
      </c>
      <c r="E116" s="54">
        <f t="shared" si="32"/>
        <v>1324.0872362708742</v>
      </c>
      <c r="F116" s="99"/>
      <c r="G116" s="99"/>
      <c r="H116" s="117"/>
      <c r="M116" s="118"/>
    </row>
    <row r="117" spans="1:13" s="17" customFormat="1">
      <c r="A117" s="84" t="s">
        <v>15</v>
      </c>
      <c r="B117" s="174">
        <v>833.04018576055489</v>
      </c>
      <c r="C117" s="54">
        <f t="shared" si="30"/>
        <v>861.15333274543195</v>
      </c>
      <c r="D117" s="54">
        <f t="shared" si="31"/>
        <v>890.53068999544769</v>
      </c>
      <c r="E117" s="54">
        <f t="shared" si="32"/>
        <v>920.35099704813297</v>
      </c>
      <c r="F117" s="99"/>
      <c r="G117" s="99"/>
      <c r="H117" s="117"/>
      <c r="M117" s="118"/>
    </row>
    <row r="118" spans="1:13" s="17" customFormat="1">
      <c r="A118" s="84" t="s">
        <v>16</v>
      </c>
      <c r="B118" s="174">
        <v>1159.8770419388388</v>
      </c>
      <c r="C118" s="54">
        <f t="shared" si="30"/>
        <v>1201.825088823668</v>
      </c>
      <c r="D118" s="54">
        <f t="shared" si="31"/>
        <v>1243.4542239184232</v>
      </c>
      <c r="E118" s="54">
        <f t="shared" si="32"/>
        <v>1287.0565144851237</v>
      </c>
      <c r="F118" s="99"/>
      <c r="G118" s="99"/>
      <c r="H118" s="117"/>
      <c r="M118" s="118"/>
    </row>
    <row r="119" spans="1:13" s="17" customFormat="1">
      <c r="A119" s="84" t="s">
        <v>43</v>
      </c>
      <c r="B119" s="174">
        <v>892.33397507754978</v>
      </c>
      <c r="C119" s="54">
        <f t="shared" si="30"/>
        <v>921.10025743941287</v>
      </c>
      <c r="D119" s="54">
        <f t="shared" si="31"/>
        <v>952.52024291504586</v>
      </c>
      <c r="E119" s="54">
        <f t="shared" si="32"/>
        <v>983.76115744984588</v>
      </c>
      <c r="F119" s="99"/>
      <c r="G119" s="99"/>
      <c r="H119" s="117"/>
      <c r="M119" s="118"/>
    </row>
    <row r="120" spans="1:13" s="17" customFormat="1">
      <c r="A120" s="84" t="s">
        <v>17</v>
      </c>
      <c r="B120" s="174">
        <v>767.22255397869628</v>
      </c>
      <c r="C120" s="54">
        <f t="shared" si="30"/>
        <v>793.23693077403505</v>
      </c>
      <c r="D120" s="54">
        <f t="shared" si="31"/>
        <v>820.18236974575063</v>
      </c>
      <c r="E120" s="54">
        <f t="shared" si="32"/>
        <v>847.74858608047168</v>
      </c>
      <c r="F120" s="99"/>
      <c r="G120" s="99"/>
      <c r="H120" s="117"/>
      <c r="M120" s="118"/>
    </row>
    <row r="121" spans="1:13" s="17" customFormat="1">
      <c r="A121" s="84" t="s">
        <v>18</v>
      </c>
      <c r="B121" s="174">
        <v>325.0620614453627</v>
      </c>
      <c r="C121" s="54">
        <f t="shared" si="30"/>
        <v>335.98680166995382</v>
      </c>
      <c r="D121" s="54">
        <f t="shared" si="31"/>
        <v>347.70397316152656</v>
      </c>
      <c r="E121" s="54">
        <f t="shared" si="32"/>
        <v>359.39218735726314</v>
      </c>
      <c r="F121" s="99"/>
      <c r="G121" s="99"/>
      <c r="H121" s="117"/>
      <c r="M121" s="118"/>
    </row>
    <row r="122" spans="1:13" s="17" customFormat="1">
      <c r="A122" s="84" t="s">
        <v>19</v>
      </c>
      <c r="B122" s="174">
        <v>1862.5796379501778</v>
      </c>
      <c r="C122" s="54">
        <f t="shared" si="30"/>
        <v>1936.0074416062957</v>
      </c>
      <c r="D122" s="54">
        <f t="shared" si="31"/>
        <v>2009.1385494625367</v>
      </c>
      <c r="E122" s="54">
        <f t="shared" si="32"/>
        <v>2087.5750168852069</v>
      </c>
      <c r="F122" s="99"/>
      <c r="G122" s="99"/>
      <c r="H122" s="117"/>
      <c r="M122" s="118"/>
    </row>
    <row r="123" spans="1:13" s="17" customFormat="1">
      <c r="A123" s="84" t="s">
        <v>20</v>
      </c>
      <c r="B123" s="174">
        <v>374.29701367440009</v>
      </c>
      <c r="C123" s="54">
        <f t="shared" si="30"/>
        <v>384.5492682387158</v>
      </c>
      <c r="D123" s="54">
        <f t="shared" si="31"/>
        <v>395.8838371832083</v>
      </c>
      <c r="E123" s="54">
        <f t="shared" si="32"/>
        <v>409.21392875763172</v>
      </c>
      <c r="F123" s="99"/>
      <c r="G123" s="99"/>
      <c r="H123" s="117"/>
      <c r="M123" s="118"/>
    </row>
    <row r="124" spans="1:13" s="17" customFormat="1">
      <c r="A124" s="84" t="s">
        <v>21</v>
      </c>
      <c r="B124" s="174">
        <v>976.51770461086085</v>
      </c>
      <c r="C124" s="54">
        <f t="shared" si="30"/>
        <v>1009.3219434140046</v>
      </c>
      <c r="D124" s="54">
        <f t="shared" si="31"/>
        <v>1042.8519858395503</v>
      </c>
      <c r="E124" s="54">
        <f t="shared" si="32"/>
        <v>1078.4778337569307</v>
      </c>
      <c r="F124" s="99"/>
      <c r="G124" s="99"/>
      <c r="H124" s="117"/>
      <c r="M124" s="118"/>
    </row>
    <row r="125" spans="1:13" s="17" customFormat="1">
      <c r="A125" s="90" t="s">
        <v>22</v>
      </c>
      <c r="B125" s="177">
        <v>24363.4829662714</v>
      </c>
      <c r="C125" s="91">
        <f t="shared" ref="C125:E125" si="33">SUM(C103:C124)</f>
        <v>25264.783183825581</v>
      </c>
      <c r="D125" s="91">
        <f t="shared" si="33"/>
        <v>26189.698679536268</v>
      </c>
      <c r="E125" s="91">
        <f t="shared" si="33"/>
        <v>27158.204365309459</v>
      </c>
      <c r="F125" s="100"/>
      <c r="G125" s="99"/>
      <c r="H125" s="117"/>
      <c r="M125" s="118"/>
    </row>
    <row r="126" spans="1:13" s="17" customFormat="1" ht="19" customHeight="1">
      <c r="A126" s="86"/>
      <c r="B126" s="87" t="s">
        <v>74</v>
      </c>
      <c r="C126" s="88"/>
      <c r="D126" s="89"/>
      <c r="E126" s="88"/>
      <c r="F126" s="88"/>
      <c r="G126" s="88"/>
      <c r="H126" s="117"/>
      <c r="I126" s="117"/>
      <c r="K126" s="118"/>
    </row>
    <row r="127" spans="1:13" s="17" customFormat="1" ht="29.5" customHeight="1">
      <c r="B127" s="52"/>
      <c r="C127" s="117"/>
      <c r="D127" s="53"/>
      <c r="E127" s="117"/>
      <c r="F127" s="62"/>
      <c r="G127" s="62"/>
      <c r="H127" s="117"/>
      <c r="I127" s="117"/>
      <c r="K127" s="118"/>
    </row>
    <row r="128" spans="1:13" s="17" customFormat="1">
      <c r="A128" s="110" t="s">
        <v>57</v>
      </c>
      <c r="B128" s="110"/>
      <c r="C128" s="116"/>
      <c r="D128" s="16"/>
      <c r="E128" s="16"/>
      <c r="F128" s="104"/>
      <c r="G128" s="104"/>
      <c r="H128" s="82"/>
      <c r="J128" s="118"/>
    </row>
    <row r="129" spans="1:12" s="17" customFormat="1">
      <c r="A129" s="64" t="s">
        <v>0</v>
      </c>
      <c r="B129" s="137" t="s">
        <v>44</v>
      </c>
      <c r="C129" s="137" t="s">
        <v>24</v>
      </c>
      <c r="D129" s="137" t="s">
        <v>25</v>
      </c>
      <c r="E129" s="137" t="s">
        <v>26</v>
      </c>
      <c r="F129" s="138"/>
      <c r="G129" s="119"/>
      <c r="H129" s="120"/>
      <c r="I129" s="121"/>
    </row>
    <row r="130" spans="1:12" s="17" customFormat="1">
      <c r="A130" s="63" t="s">
        <v>1</v>
      </c>
      <c r="B130" s="175">
        <v>48.807302737891533</v>
      </c>
      <c r="C130" s="122">
        <f>B130*(1+$C$99)</f>
        <v>50.134861372362174</v>
      </c>
      <c r="D130" s="122">
        <f>C130*(1+$D$99)</f>
        <v>51.458421712592532</v>
      </c>
      <c r="E130" s="122">
        <f>D130*(1+$E$99)</f>
        <v>52.847799098832525</v>
      </c>
      <c r="F130" s="122"/>
      <c r="G130" s="122"/>
      <c r="H130" s="123"/>
      <c r="I130" s="124"/>
      <c r="J130" s="125"/>
      <c r="K130" s="126"/>
      <c r="L130" s="126"/>
    </row>
    <row r="131" spans="1:12" s="17" customFormat="1">
      <c r="A131" s="63" t="s">
        <v>2</v>
      </c>
      <c r="B131" s="175">
        <v>23.880257434865982</v>
      </c>
      <c r="C131" s="122">
        <f t="shared" ref="C131:C151" si="34">B131*(1+$C$99)</f>
        <v>24.529800437094334</v>
      </c>
      <c r="D131" s="122">
        <f t="shared" ref="D131:D151" si="35">C131*(1+$D$99)</f>
        <v>25.177387168633622</v>
      </c>
      <c r="E131" s="122">
        <f t="shared" ref="E131:E151" si="36">D131*(1+$E$99)</f>
        <v>25.857176622186728</v>
      </c>
      <c r="F131" s="122"/>
      <c r="G131" s="122"/>
      <c r="H131" s="123"/>
      <c r="I131" s="124"/>
      <c r="J131" s="125"/>
      <c r="K131" s="126"/>
      <c r="L131" s="126"/>
    </row>
    <row r="132" spans="1:12" s="17" customFormat="1">
      <c r="A132" s="63" t="s">
        <v>3</v>
      </c>
      <c r="B132" s="175">
        <v>42.11385394586808</v>
      </c>
      <c r="C132" s="122">
        <f t="shared" si="34"/>
        <v>43.259350773195685</v>
      </c>
      <c r="D132" s="122">
        <f t="shared" si="35"/>
        <v>44.401397633608049</v>
      </c>
      <c r="E132" s="122">
        <f t="shared" si="36"/>
        <v>45.600235369715463</v>
      </c>
      <c r="F132" s="122"/>
      <c r="G132" s="122"/>
      <c r="H132" s="123"/>
      <c r="I132" s="124"/>
      <c r="J132" s="125"/>
      <c r="K132" s="126"/>
      <c r="L132" s="126"/>
    </row>
    <row r="133" spans="1:12" s="17" customFormat="1">
      <c r="A133" s="63" t="s">
        <v>4</v>
      </c>
      <c r="B133" s="175">
        <v>9.3978712707080074</v>
      </c>
      <c r="C133" s="122">
        <f t="shared" si="34"/>
        <v>9.6534933692712634</v>
      </c>
      <c r="D133" s="122">
        <f t="shared" si="35"/>
        <v>9.9083455942200249</v>
      </c>
      <c r="E133" s="122">
        <f t="shared" si="36"/>
        <v>10.175870925263965</v>
      </c>
      <c r="F133" s="122"/>
      <c r="G133" s="122"/>
      <c r="H133" s="123"/>
      <c r="I133" s="124"/>
      <c r="J133" s="125"/>
      <c r="K133" s="126"/>
      <c r="L133" s="126"/>
    </row>
    <row r="134" spans="1:12" s="17" customFormat="1">
      <c r="A134" s="63" t="s">
        <v>5</v>
      </c>
      <c r="B134" s="175">
        <v>18.647968649239278</v>
      </c>
      <c r="C134" s="122">
        <f t="shared" si="34"/>
        <v>19.155193396498586</v>
      </c>
      <c r="D134" s="122">
        <f t="shared" si="35"/>
        <v>19.660890502166147</v>
      </c>
      <c r="E134" s="122">
        <f t="shared" si="36"/>
        <v>20.191734545724632</v>
      </c>
      <c r="F134" s="122"/>
      <c r="G134" s="122"/>
      <c r="H134" s="123"/>
      <c r="I134" s="124"/>
      <c r="J134" s="125"/>
      <c r="K134" s="126"/>
      <c r="L134" s="126"/>
    </row>
    <row r="135" spans="1:12" s="17" customFormat="1">
      <c r="A135" s="63" t="s">
        <v>6</v>
      </c>
      <c r="B135" s="175">
        <v>45.148218934481619</v>
      </c>
      <c r="C135" s="122">
        <f t="shared" si="34"/>
        <v>46.376250489499512</v>
      </c>
      <c r="D135" s="122">
        <f t="shared" si="35"/>
        <v>47.600583502422296</v>
      </c>
      <c r="E135" s="122">
        <f t="shared" si="36"/>
        <v>48.885799256987696</v>
      </c>
      <c r="F135" s="122"/>
      <c r="G135" s="122"/>
      <c r="H135" s="123"/>
      <c r="I135" s="124"/>
      <c r="J135" s="125"/>
      <c r="K135" s="126"/>
      <c r="L135" s="126"/>
    </row>
    <row r="136" spans="1:12" s="17" customFormat="1">
      <c r="A136" s="63" t="s">
        <v>7</v>
      </c>
      <c r="B136" s="175">
        <v>22.530190748236318</v>
      </c>
      <c r="C136" s="122">
        <f t="shared" si="34"/>
        <v>23.143011936588344</v>
      </c>
      <c r="D136" s="122">
        <f t="shared" si="35"/>
        <v>23.753987451714277</v>
      </c>
      <c r="E136" s="122">
        <f t="shared" si="36"/>
        <v>24.395345112910562</v>
      </c>
      <c r="F136" s="122"/>
      <c r="G136" s="122"/>
      <c r="H136" s="123"/>
      <c r="I136" s="124"/>
      <c r="J136" s="125"/>
      <c r="K136" s="126"/>
      <c r="L136" s="126"/>
    </row>
    <row r="137" spans="1:12" s="17" customFormat="1">
      <c r="A137" s="63" t="s">
        <v>8</v>
      </c>
      <c r="B137" s="175">
        <v>16.599741298840897</v>
      </c>
      <c r="C137" s="122">
        <f t="shared" si="34"/>
        <v>17.051254262169369</v>
      </c>
      <c r="D137" s="122">
        <f t="shared" si="35"/>
        <v>17.50140737469064</v>
      </c>
      <c r="E137" s="122">
        <f t="shared" si="36"/>
        <v>17.973945373807286</v>
      </c>
      <c r="F137" s="122"/>
      <c r="G137" s="122"/>
      <c r="H137" s="123"/>
      <c r="I137" s="124"/>
      <c r="J137" s="125"/>
      <c r="K137" s="126"/>
      <c r="L137" s="126"/>
    </row>
    <row r="138" spans="1:12" s="17" customFormat="1">
      <c r="A138" s="63" t="s">
        <v>9</v>
      </c>
      <c r="B138" s="175">
        <v>49.329653948195265</v>
      </c>
      <c r="C138" s="122">
        <f t="shared" si="34"/>
        <v>50.671420535586172</v>
      </c>
      <c r="D138" s="122">
        <f t="shared" si="35"/>
        <v>52.00914603772565</v>
      </c>
      <c r="E138" s="122">
        <f t="shared" si="36"/>
        <v>53.413392980744234</v>
      </c>
      <c r="F138" s="122"/>
      <c r="G138" s="122"/>
      <c r="H138" s="123"/>
      <c r="I138" s="124"/>
      <c r="J138" s="125"/>
      <c r="K138" s="126"/>
      <c r="L138" s="126"/>
    </row>
    <row r="139" spans="1:12" s="17" customFormat="1">
      <c r="A139" s="63" t="s">
        <v>10</v>
      </c>
      <c r="B139" s="175">
        <v>19.809493451339556</v>
      </c>
      <c r="C139" s="122">
        <f t="shared" si="34"/>
        <v>20.348311673215989</v>
      </c>
      <c r="D139" s="122">
        <f t="shared" si="35"/>
        <v>20.885507101388889</v>
      </c>
      <c r="E139" s="122">
        <f t="shared" si="36"/>
        <v>21.449415793126388</v>
      </c>
      <c r="F139" s="122"/>
      <c r="G139" s="122"/>
      <c r="H139" s="123"/>
      <c r="I139" s="124"/>
      <c r="J139" s="125"/>
      <c r="K139" s="126"/>
      <c r="L139" s="126"/>
    </row>
    <row r="140" spans="1:12" s="17" customFormat="1">
      <c r="A140" s="63" t="s">
        <v>11</v>
      </c>
      <c r="B140" s="175">
        <v>17.02462844297175</v>
      </c>
      <c r="C140" s="122">
        <f t="shared" si="34"/>
        <v>17.487698336620578</v>
      </c>
      <c r="D140" s="122">
        <f t="shared" si="35"/>
        <v>17.949373572707362</v>
      </c>
      <c r="E140" s="122">
        <f t="shared" si="36"/>
        <v>18.434006659170461</v>
      </c>
      <c r="F140" s="122"/>
      <c r="G140" s="122"/>
      <c r="H140" s="123"/>
      <c r="I140" s="124"/>
      <c r="J140" s="125"/>
      <c r="K140" s="126"/>
      <c r="L140" s="126"/>
    </row>
    <row r="141" spans="1:12" s="17" customFormat="1">
      <c r="A141" s="63" t="s">
        <v>12</v>
      </c>
      <c r="B141" s="175">
        <v>13.139896344753236</v>
      </c>
      <c r="C141" s="122">
        <f t="shared" si="34"/>
        <v>13.497301525330522</v>
      </c>
      <c r="D141" s="122">
        <f t="shared" si="35"/>
        <v>13.853630285599248</v>
      </c>
      <c r="E141" s="122">
        <f t="shared" si="36"/>
        <v>14.227678303310427</v>
      </c>
      <c r="F141" s="122"/>
      <c r="G141" s="122"/>
      <c r="H141" s="123"/>
      <c r="I141" s="124"/>
      <c r="J141" s="125"/>
      <c r="K141" s="126"/>
      <c r="L141" s="126"/>
    </row>
    <row r="142" spans="1:12" s="17" customFormat="1">
      <c r="A142" s="63" t="s">
        <v>13</v>
      </c>
      <c r="B142" s="175">
        <v>13.61453382066834</v>
      </c>
      <c r="C142" s="122">
        <f t="shared" si="34"/>
        <v>13.984849140590518</v>
      </c>
      <c r="D142" s="122">
        <f t="shared" si="35"/>
        <v>14.354049157902107</v>
      </c>
      <c r="E142" s="122">
        <f t="shared" si="36"/>
        <v>14.741608485165463</v>
      </c>
      <c r="F142" s="122"/>
      <c r="G142" s="122"/>
      <c r="H142" s="123"/>
      <c r="I142" s="124"/>
      <c r="J142" s="125"/>
      <c r="K142" s="126"/>
      <c r="L142" s="126"/>
    </row>
    <row r="143" spans="1:12" s="17" customFormat="1">
      <c r="A143" s="63" t="s">
        <v>14</v>
      </c>
      <c r="B143" s="175">
        <v>24.620964735049807</v>
      </c>
      <c r="C143" s="122">
        <f t="shared" si="34"/>
        <v>25.290654975843157</v>
      </c>
      <c r="D143" s="122">
        <f t="shared" si="35"/>
        <v>25.958328267205417</v>
      </c>
      <c r="E143" s="122">
        <f t="shared" si="36"/>
        <v>26.659203130419961</v>
      </c>
      <c r="F143" s="122"/>
      <c r="G143" s="122"/>
      <c r="H143" s="123"/>
      <c r="I143" s="124"/>
      <c r="J143" s="125"/>
      <c r="K143" s="126"/>
      <c r="L143" s="126"/>
    </row>
    <row r="144" spans="1:12" s="17" customFormat="1">
      <c r="A144" s="63" t="s">
        <v>15</v>
      </c>
      <c r="B144" s="175">
        <v>16.987867782600539</v>
      </c>
      <c r="C144" s="122">
        <f t="shared" si="34"/>
        <v>17.449937786287272</v>
      </c>
      <c r="D144" s="122">
        <f t="shared" si="35"/>
        <v>17.910616143845257</v>
      </c>
      <c r="E144" s="122">
        <f t="shared" si="36"/>
        <v>18.394202779729078</v>
      </c>
      <c r="F144" s="122"/>
      <c r="G144" s="122"/>
      <c r="H144" s="123"/>
      <c r="I144" s="124"/>
      <c r="J144" s="125"/>
      <c r="K144" s="126"/>
      <c r="L144" s="126"/>
    </row>
    <row r="145" spans="1:14" s="17" customFormat="1">
      <c r="A145" s="63" t="s">
        <v>16</v>
      </c>
      <c r="B145" s="175">
        <v>26.384025496683343</v>
      </c>
      <c r="C145" s="122">
        <f t="shared" si="34"/>
        <v>27.101670990193128</v>
      </c>
      <c r="D145" s="122">
        <f t="shared" si="35"/>
        <v>27.817155104334226</v>
      </c>
      <c r="E145" s="122">
        <f t="shared" si="36"/>
        <v>28.568218292151247</v>
      </c>
      <c r="F145" s="122"/>
      <c r="G145" s="122"/>
      <c r="H145" s="123"/>
      <c r="I145" s="124"/>
      <c r="J145" s="125"/>
      <c r="K145" s="126"/>
      <c r="L145" s="126"/>
    </row>
    <row r="146" spans="1:14" s="17" customFormat="1">
      <c r="A146" s="17" t="s">
        <v>43</v>
      </c>
      <c r="B146" s="175">
        <v>20.122931439190836</v>
      </c>
      <c r="C146" s="122">
        <f t="shared" si="34"/>
        <v>20.670275174336826</v>
      </c>
      <c r="D146" s="122">
        <f t="shared" si="35"/>
        <v>21.215970438939319</v>
      </c>
      <c r="E146" s="122">
        <f t="shared" si="36"/>
        <v>21.78880164079068</v>
      </c>
      <c r="F146" s="122"/>
      <c r="G146" s="122"/>
      <c r="H146" s="123"/>
      <c r="I146" s="124"/>
      <c r="J146" s="125"/>
      <c r="K146" s="126"/>
      <c r="L146" s="126"/>
    </row>
    <row r="147" spans="1:14" s="17" customFormat="1">
      <c r="A147" s="63" t="s">
        <v>17</v>
      </c>
      <c r="B147" s="175">
        <v>17.409623751584572</v>
      </c>
      <c r="C147" s="122">
        <f t="shared" si="34"/>
        <v>17.88316551762767</v>
      </c>
      <c r="D147" s="122">
        <f t="shared" si="35"/>
        <v>18.35528108729304</v>
      </c>
      <c r="E147" s="122">
        <f t="shared" si="36"/>
        <v>18.85087367664995</v>
      </c>
      <c r="F147" s="122"/>
      <c r="G147" s="122"/>
      <c r="H147" s="123"/>
      <c r="I147" s="124"/>
      <c r="J147" s="125"/>
      <c r="K147" s="126"/>
      <c r="L147" s="126"/>
    </row>
    <row r="148" spans="1:14" s="17" customFormat="1">
      <c r="A148" s="63" t="s">
        <v>18</v>
      </c>
      <c r="B148" s="175">
        <v>6.7712595793581416</v>
      </c>
      <c r="C148" s="122">
        <f t="shared" si="34"/>
        <v>6.9554378399166827</v>
      </c>
      <c r="D148" s="122">
        <f t="shared" si="35"/>
        <v>7.1390613988904832</v>
      </c>
      <c r="E148" s="122">
        <f t="shared" si="36"/>
        <v>7.3318160566605259</v>
      </c>
      <c r="F148" s="122"/>
      <c r="G148" s="122"/>
      <c r="H148" s="123"/>
      <c r="I148" s="124"/>
      <c r="J148" s="125"/>
      <c r="K148" s="126"/>
      <c r="L148" s="126"/>
    </row>
    <row r="149" spans="1:14" s="17" customFormat="1">
      <c r="A149" s="63" t="s">
        <v>19</v>
      </c>
      <c r="B149" s="175">
        <v>40.580428712901714</v>
      </c>
      <c r="C149" s="122">
        <f t="shared" si="34"/>
        <v>41.684216373892639</v>
      </c>
      <c r="D149" s="122">
        <f t="shared" si="35"/>
        <v>42.7846796861634</v>
      </c>
      <c r="E149" s="122">
        <f t="shared" si="36"/>
        <v>43.939866037689811</v>
      </c>
      <c r="F149" s="122"/>
      <c r="G149" s="122"/>
      <c r="H149" s="123"/>
      <c r="I149" s="124"/>
      <c r="J149" s="125"/>
      <c r="K149" s="126"/>
      <c r="L149" s="126"/>
    </row>
    <row r="150" spans="1:14" s="17" customFormat="1">
      <c r="A150" s="63" t="s">
        <v>20</v>
      </c>
      <c r="B150" s="175">
        <v>9.1118670104899504</v>
      </c>
      <c r="C150" s="122">
        <f t="shared" si="34"/>
        <v>9.3597097931752753</v>
      </c>
      <c r="D150" s="122">
        <f t="shared" si="35"/>
        <v>9.6068061317151017</v>
      </c>
      <c r="E150" s="122">
        <f t="shared" si="36"/>
        <v>9.8661898972714077</v>
      </c>
      <c r="F150" s="122"/>
      <c r="G150" s="122"/>
      <c r="H150" s="123"/>
      <c r="I150" s="124"/>
      <c r="J150" s="125"/>
      <c r="K150" s="126"/>
      <c r="L150" s="126"/>
    </row>
    <row r="151" spans="1:14" s="17" customFormat="1">
      <c r="A151" s="63" t="s">
        <v>21</v>
      </c>
      <c r="B151" s="175">
        <v>24.461185986558029</v>
      </c>
      <c r="C151" s="122">
        <f t="shared" si="34"/>
        <v>25.126530245392406</v>
      </c>
      <c r="D151" s="122">
        <f t="shared" si="35"/>
        <v>25.789870643870763</v>
      </c>
      <c r="E151" s="122">
        <f t="shared" si="36"/>
        <v>26.486197151255272</v>
      </c>
      <c r="F151" s="122"/>
      <c r="G151" s="122"/>
      <c r="H151" s="123"/>
      <c r="I151" s="124"/>
      <c r="J151" s="125"/>
      <c r="K151" s="126"/>
      <c r="L151" s="126"/>
    </row>
    <row r="152" spans="1:14" s="17" customFormat="1">
      <c r="A152" s="65" t="s">
        <v>22</v>
      </c>
      <c r="B152" s="176">
        <v>526.49376552247679</v>
      </c>
      <c r="C152" s="66">
        <f t="shared" ref="C152:E152" si="37">SUM(C130:C151)</f>
        <v>540.81439594468793</v>
      </c>
      <c r="D152" s="66">
        <f t="shared" si="37"/>
        <v>555.09189599762794</v>
      </c>
      <c r="E152" s="66">
        <f t="shared" si="37"/>
        <v>570.07937718956362</v>
      </c>
      <c r="F152" s="122"/>
      <c r="G152" s="122"/>
      <c r="H152" s="123"/>
      <c r="I152" s="124"/>
      <c r="J152" s="125"/>
      <c r="K152" s="126"/>
      <c r="L152" s="126"/>
    </row>
    <row r="153" spans="1:14" s="17" customFormat="1" ht="14.5">
      <c r="A153" s="77"/>
      <c r="B153" s="76" t="s">
        <v>75</v>
      </c>
      <c r="C153" s="78"/>
      <c r="D153" s="78"/>
      <c r="E153" s="78"/>
      <c r="F153" s="78"/>
      <c r="G153" s="78"/>
      <c r="H153" s="83"/>
      <c r="I153" s="35"/>
      <c r="J153" s="125"/>
    </row>
    <row r="154" spans="1:14" s="17" customFormat="1" ht="29.5" customHeight="1">
      <c r="F154" s="114"/>
      <c r="G154" s="114"/>
      <c r="H154" s="29"/>
    </row>
    <row r="155" spans="1:14" s="17" customFormat="1">
      <c r="A155" s="127" t="s">
        <v>58</v>
      </c>
      <c r="B155" s="116"/>
      <c r="C155" s="116"/>
      <c r="D155" s="116"/>
      <c r="E155" s="116"/>
      <c r="F155" s="29"/>
      <c r="G155" s="29"/>
      <c r="H155" s="29"/>
      <c r="I155" s="10"/>
      <c r="J155" s="10"/>
    </row>
    <row r="156" spans="1:14" s="17" customFormat="1">
      <c r="A156" s="85" t="s">
        <v>0</v>
      </c>
      <c r="B156" s="136" t="s">
        <v>23</v>
      </c>
      <c r="C156" s="136" t="s">
        <v>24</v>
      </c>
      <c r="D156" s="136" t="s">
        <v>25</v>
      </c>
      <c r="E156" s="158" t="s">
        <v>26</v>
      </c>
      <c r="F156" s="29"/>
      <c r="H156" s="29"/>
      <c r="I156" s="49"/>
      <c r="J156" s="49"/>
    </row>
    <row r="157" spans="1:14" s="17" customFormat="1">
      <c r="A157" s="84" t="s">
        <v>1</v>
      </c>
      <c r="B157" s="170">
        <v>135.42086861124372</v>
      </c>
      <c r="C157" s="170">
        <v>131.1020025994296</v>
      </c>
      <c r="D157" s="170">
        <v>124.53280259942959</v>
      </c>
      <c r="E157" s="171">
        <v>117.96360259942959</v>
      </c>
      <c r="F157" s="129"/>
      <c r="G157" s="128"/>
      <c r="H157" s="29"/>
      <c r="I157" s="48"/>
      <c r="J157" s="48"/>
      <c r="K157" s="48"/>
      <c r="L157" s="48"/>
      <c r="M157" s="48"/>
      <c r="N157" s="48"/>
    </row>
    <row r="158" spans="1:14" s="17" customFormat="1">
      <c r="A158" s="84" t="s">
        <v>2</v>
      </c>
      <c r="B158" s="170">
        <v>0</v>
      </c>
      <c r="C158" s="170">
        <v>0</v>
      </c>
      <c r="D158" s="170">
        <v>0</v>
      </c>
      <c r="E158" s="171">
        <v>0</v>
      </c>
      <c r="F158" s="129"/>
      <c r="G158" s="128"/>
      <c r="H158" s="29"/>
      <c r="I158" s="48"/>
      <c r="J158" s="48"/>
      <c r="K158" s="48"/>
      <c r="L158" s="48"/>
      <c r="M158" s="48"/>
      <c r="N158" s="48"/>
    </row>
    <row r="159" spans="1:14" s="17" customFormat="1">
      <c r="A159" s="84" t="s">
        <v>3</v>
      </c>
      <c r="B159" s="170">
        <v>-13.470566135289431</v>
      </c>
      <c r="C159" s="170">
        <v>0</v>
      </c>
      <c r="D159" s="170">
        <v>0</v>
      </c>
      <c r="E159" s="171">
        <v>0</v>
      </c>
      <c r="F159" s="129"/>
      <c r="G159" s="128"/>
      <c r="H159" s="29"/>
      <c r="I159" s="48"/>
      <c r="J159" s="48"/>
      <c r="K159" s="48"/>
      <c r="L159" s="48"/>
      <c r="M159" s="48"/>
      <c r="N159" s="48"/>
    </row>
    <row r="160" spans="1:14" s="17" customFormat="1">
      <c r="A160" s="84" t="s">
        <v>4</v>
      </c>
      <c r="B160" s="170">
        <v>-23.537776111430222</v>
      </c>
      <c r="C160" s="170">
        <v>-19.243710738187254</v>
      </c>
      <c r="D160" s="170">
        <v>-16.296090738187253</v>
      </c>
      <c r="E160" s="171">
        <v>-10.400850738187254</v>
      </c>
      <c r="F160" s="129"/>
      <c r="G160" s="128"/>
      <c r="H160" s="29"/>
      <c r="I160" s="48"/>
      <c r="J160" s="48"/>
      <c r="K160" s="48"/>
      <c r="L160" s="48"/>
      <c r="M160" s="48"/>
      <c r="N160" s="48"/>
    </row>
    <row r="161" spans="1:14" s="17" customFormat="1">
      <c r="A161" s="84" t="s">
        <v>5</v>
      </c>
      <c r="B161" s="170">
        <v>14.751952803600311</v>
      </c>
      <c r="C161" s="170">
        <v>14.670253177394031</v>
      </c>
      <c r="D161" s="170">
        <v>12.676953177394031</v>
      </c>
      <c r="E161" s="171">
        <v>10.68365317739403</v>
      </c>
      <c r="F161" s="129"/>
      <c r="G161" s="128"/>
      <c r="H161" s="29"/>
      <c r="I161" s="48"/>
      <c r="J161" s="48"/>
      <c r="K161" s="48"/>
      <c r="L161" s="48"/>
      <c r="M161" s="48"/>
      <c r="N161" s="48"/>
    </row>
    <row r="162" spans="1:14" s="17" customFormat="1">
      <c r="A162" s="84" t="s">
        <v>6</v>
      </c>
      <c r="B162" s="170">
        <v>-87.566113275955203</v>
      </c>
      <c r="C162" s="170">
        <v>-73.317263664839501</v>
      </c>
      <c r="D162" s="170">
        <v>-58.875173664839501</v>
      </c>
      <c r="E162" s="171">
        <v>-29.9909936648395</v>
      </c>
      <c r="F162" s="129"/>
      <c r="G162" s="128"/>
      <c r="H162" s="29"/>
      <c r="I162" s="48"/>
      <c r="J162" s="48"/>
      <c r="K162" s="48"/>
      <c r="L162" s="48"/>
      <c r="M162" s="48"/>
      <c r="N162" s="48"/>
    </row>
    <row r="163" spans="1:14" s="17" customFormat="1">
      <c r="A163" s="84" t="s">
        <v>7</v>
      </c>
      <c r="B163" s="170">
        <v>19.983454038552882</v>
      </c>
      <c r="C163" s="170">
        <v>14.56520006541145</v>
      </c>
      <c r="D163" s="170">
        <v>12.41104006541145</v>
      </c>
      <c r="E163" s="171">
        <v>10.256880065411451</v>
      </c>
      <c r="F163" s="129"/>
      <c r="G163" s="128"/>
      <c r="H163" s="29"/>
      <c r="I163" s="48"/>
      <c r="J163" s="48"/>
      <c r="K163" s="48"/>
      <c r="L163" s="48"/>
      <c r="M163" s="48"/>
      <c r="N163" s="48"/>
    </row>
    <row r="164" spans="1:14" s="17" customFormat="1">
      <c r="A164" s="84" t="s">
        <v>8</v>
      </c>
      <c r="B164" s="170">
        <v>-11.737112596408606</v>
      </c>
      <c r="C164" s="170">
        <v>-7.7922012604911339</v>
      </c>
      <c r="D164" s="170">
        <v>-2.6748912604911337</v>
      </c>
      <c r="E164" s="171">
        <v>0</v>
      </c>
      <c r="F164" s="129"/>
      <c r="G164" s="128"/>
      <c r="H164" s="29"/>
      <c r="I164" s="48"/>
      <c r="J164" s="48"/>
      <c r="K164" s="48"/>
      <c r="L164" s="48"/>
      <c r="M164" s="48"/>
      <c r="N164" s="48"/>
    </row>
    <row r="165" spans="1:14" s="17" customFormat="1">
      <c r="A165" s="84" t="s">
        <v>9</v>
      </c>
      <c r="B165" s="170">
        <v>0</v>
      </c>
      <c r="C165" s="170">
        <v>0</v>
      </c>
      <c r="D165" s="170">
        <v>0</v>
      </c>
      <c r="E165" s="171">
        <v>0</v>
      </c>
      <c r="F165" s="129"/>
      <c r="G165" s="128"/>
      <c r="H165" s="29"/>
      <c r="I165" s="48"/>
      <c r="J165" s="48"/>
      <c r="K165" s="48"/>
      <c r="L165" s="48"/>
      <c r="M165" s="48"/>
      <c r="N165" s="48"/>
    </row>
    <row r="166" spans="1:14" s="17" customFormat="1">
      <c r="A166" s="84" t="s">
        <v>10</v>
      </c>
      <c r="B166" s="170">
        <v>-44.606261957102298</v>
      </c>
      <c r="C166" s="170">
        <v>-40.401098784730912</v>
      </c>
      <c r="D166" s="170">
        <v>-34.227968784730912</v>
      </c>
      <c r="E166" s="171">
        <v>-21.881708784730911</v>
      </c>
      <c r="F166" s="129"/>
      <c r="G166" s="128"/>
      <c r="H166" s="29"/>
      <c r="I166" s="48"/>
      <c r="J166" s="48"/>
      <c r="K166" s="48"/>
      <c r="L166" s="48"/>
      <c r="M166" s="48"/>
      <c r="N166" s="48"/>
    </row>
    <row r="167" spans="1:14" s="17" customFormat="1">
      <c r="A167" s="84" t="s">
        <v>11</v>
      </c>
      <c r="B167" s="170">
        <v>40.931684451857208</v>
      </c>
      <c r="C167" s="170">
        <v>38.813659822025897</v>
      </c>
      <c r="D167" s="170">
        <v>37.185539822025895</v>
      </c>
      <c r="E167" s="171">
        <v>35.557419822025892</v>
      </c>
      <c r="F167" s="129"/>
      <c r="G167" s="128"/>
      <c r="H167" s="29"/>
      <c r="I167" s="48"/>
      <c r="J167" s="48"/>
      <c r="K167" s="48"/>
      <c r="L167" s="48"/>
      <c r="M167" s="48"/>
      <c r="N167" s="48"/>
    </row>
    <row r="168" spans="1:14" s="17" customFormat="1">
      <c r="A168" s="84" t="s">
        <v>12</v>
      </c>
      <c r="B168" s="170">
        <v>3.2436423310452698</v>
      </c>
      <c r="C168" s="170">
        <v>0.72119399637061388</v>
      </c>
      <c r="D168" s="170">
        <v>0</v>
      </c>
      <c r="E168" s="171">
        <v>0</v>
      </c>
      <c r="F168" s="129"/>
      <c r="G168" s="128"/>
      <c r="H168" s="29"/>
      <c r="I168" s="48"/>
      <c r="J168" s="48"/>
      <c r="K168" s="48"/>
      <c r="L168" s="48"/>
      <c r="M168" s="48"/>
      <c r="N168" s="48"/>
    </row>
    <row r="169" spans="1:14" s="17" customFormat="1">
      <c r="A169" s="84" t="s">
        <v>13</v>
      </c>
      <c r="B169" s="170">
        <v>36.95339551441419</v>
      </c>
      <c r="C169" s="170">
        <v>34.021142296475055</v>
      </c>
      <c r="D169" s="170">
        <v>32.694122296475051</v>
      </c>
      <c r="E169" s="171">
        <v>31.36710229647505</v>
      </c>
      <c r="F169" s="129"/>
      <c r="G169" s="128"/>
      <c r="H169" s="29"/>
      <c r="I169" s="48"/>
      <c r="J169" s="48"/>
      <c r="K169" s="48"/>
      <c r="L169" s="48"/>
      <c r="M169" s="48"/>
      <c r="N169" s="48"/>
    </row>
    <row r="170" spans="1:14" s="17" customFormat="1">
      <c r="A170" s="84" t="s">
        <v>14</v>
      </c>
      <c r="B170" s="170">
        <v>-5.4901255102181423</v>
      </c>
      <c r="C170" s="170">
        <v>-0.85908922193193471</v>
      </c>
      <c r="D170" s="170">
        <v>0</v>
      </c>
      <c r="E170" s="171">
        <v>0</v>
      </c>
      <c r="F170" s="129"/>
      <c r="G170" s="128"/>
      <c r="H170" s="29"/>
      <c r="I170" s="48"/>
      <c r="J170" s="48"/>
      <c r="K170" s="48"/>
      <c r="L170" s="48"/>
      <c r="M170" s="48"/>
      <c r="N170" s="48"/>
    </row>
    <row r="171" spans="1:14" s="17" customFormat="1">
      <c r="A171" s="84" t="s">
        <v>15</v>
      </c>
      <c r="B171" s="170">
        <v>-61.413135453743699</v>
      </c>
      <c r="C171" s="170">
        <v>-58.16230672739065</v>
      </c>
      <c r="D171" s="170">
        <v>-53.256196727390645</v>
      </c>
      <c r="E171" s="171">
        <v>-43.443976727390648</v>
      </c>
      <c r="F171" s="129"/>
      <c r="G171" s="128"/>
      <c r="H171" s="29"/>
      <c r="I171" s="48"/>
      <c r="J171" s="48"/>
      <c r="K171" s="48"/>
      <c r="L171" s="48"/>
      <c r="M171" s="48"/>
      <c r="N171" s="48"/>
    </row>
    <row r="172" spans="1:14" s="17" customFormat="1">
      <c r="A172" s="84" t="s">
        <v>16</v>
      </c>
      <c r="B172" s="170">
        <v>16.793500974749566</v>
      </c>
      <c r="C172" s="170">
        <v>13.075596204370974</v>
      </c>
      <c r="D172" s="170">
        <v>10.349426204370973</v>
      </c>
      <c r="E172" s="171">
        <v>7.6232562043709748</v>
      </c>
      <c r="F172" s="129"/>
      <c r="G172" s="128"/>
      <c r="H172" s="29"/>
      <c r="I172" s="48"/>
      <c r="J172" s="48"/>
      <c r="K172" s="48"/>
      <c r="L172" s="48"/>
      <c r="M172" s="48"/>
      <c r="N172" s="48"/>
    </row>
    <row r="173" spans="1:14" s="17" customFormat="1">
      <c r="A173" s="84" t="s">
        <v>43</v>
      </c>
      <c r="B173" s="170">
        <v>0</v>
      </c>
      <c r="C173" s="170">
        <v>0</v>
      </c>
      <c r="D173" s="170">
        <v>0</v>
      </c>
      <c r="E173" s="171">
        <v>0</v>
      </c>
      <c r="F173" s="129"/>
      <c r="G173" s="128"/>
      <c r="H173" s="29"/>
      <c r="I173" s="48"/>
      <c r="J173" s="48"/>
      <c r="K173" s="48"/>
      <c r="L173" s="48"/>
      <c r="M173" s="48"/>
      <c r="N173" s="48"/>
    </row>
    <row r="174" spans="1:14" s="17" customFormat="1">
      <c r="A174" s="84" t="s">
        <v>17</v>
      </c>
      <c r="B174" s="170">
        <v>13.597775108880045</v>
      </c>
      <c r="C174" s="170">
        <v>12.381706239737987</v>
      </c>
      <c r="D174" s="170">
        <v>10.623546239737987</v>
      </c>
      <c r="E174" s="171">
        <v>8.8653862397379868</v>
      </c>
      <c r="F174" s="129"/>
      <c r="G174" s="128"/>
      <c r="H174" s="29"/>
      <c r="I174" s="48"/>
      <c r="J174" s="48"/>
      <c r="K174" s="48"/>
      <c r="L174" s="48"/>
      <c r="M174" s="48"/>
      <c r="N174" s="48"/>
    </row>
    <row r="175" spans="1:14" s="17" customFormat="1">
      <c r="A175" s="84" t="s">
        <v>18</v>
      </c>
      <c r="B175" s="170">
        <v>-17.513420819767536</v>
      </c>
      <c r="C175" s="170">
        <v>-16.265779432176473</v>
      </c>
      <c r="D175" s="170">
        <v>-14.226139432176472</v>
      </c>
      <c r="E175" s="171">
        <v>-10.146859432176473</v>
      </c>
      <c r="F175" s="129"/>
      <c r="G175" s="128"/>
      <c r="H175" s="29"/>
      <c r="I175" s="48"/>
      <c r="J175" s="48"/>
      <c r="K175" s="48"/>
      <c r="L175" s="48"/>
      <c r="M175" s="48"/>
      <c r="N175" s="48"/>
    </row>
    <row r="176" spans="1:14" s="17" customFormat="1">
      <c r="A176" s="84" t="s">
        <v>19</v>
      </c>
      <c r="B176" s="170">
        <v>-32.42316338990927</v>
      </c>
      <c r="C176" s="170">
        <v>-17.615211883855583</v>
      </c>
      <c r="D176" s="170">
        <v>-5.20031188385558</v>
      </c>
      <c r="E176" s="171">
        <v>0</v>
      </c>
      <c r="F176" s="129"/>
      <c r="G176" s="128"/>
      <c r="H176" s="29"/>
      <c r="I176" s="48"/>
      <c r="J176" s="48"/>
      <c r="K176" s="48"/>
      <c r="L176" s="48"/>
      <c r="M176" s="48"/>
      <c r="N176" s="48"/>
    </row>
    <row r="177" spans="1:14" s="17" customFormat="1">
      <c r="A177" s="84" t="s">
        <v>20</v>
      </c>
      <c r="B177" s="170">
        <v>-1.5735440172842743</v>
      </c>
      <c r="C177" s="170">
        <v>0</v>
      </c>
      <c r="D177" s="170">
        <v>0</v>
      </c>
      <c r="E177" s="171">
        <v>0</v>
      </c>
      <c r="F177" s="129"/>
      <c r="G177" s="128"/>
      <c r="I177" s="48"/>
      <c r="J177" s="48"/>
      <c r="K177" s="48"/>
      <c r="L177" s="48"/>
      <c r="M177" s="48"/>
      <c r="N177" s="48"/>
    </row>
    <row r="178" spans="1:14" s="17" customFormat="1">
      <c r="A178" s="84" t="s">
        <v>21</v>
      </c>
      <c r="B178" s="170">
        <v>-49.446782767513874</v>
      </c>
      <c r="C178" s="170">
        <v>-44.438702781767248</v>
      </c>
      <c r="D178" s="170">
        <v>-39.138752781767252</v>
      </c>
      <c r="E178" s="171">
        <v>-28.53885278176725</v>
      </c>
      <c r="F178" s="129"/>
      <c r="G178" s="128"/>
      <c r="I178" s="48"/>
      <c r="J178" s="48"/>
      <c r="K178" s="48"/>
      <c r="L178" s="48"/>
      <c r="M178" s="48"/>
      <c r="N178" s="48"/>
    </row>
    <row r="179" spans="1:14" s="17" customFormat="1">
      <c r="A179" s="159" t="s">
        <v>22</v>
      </c>
      <c r="B179" s="172">
        <v>-67.101728200279354</v>
      </c>
      <c r="C179" s="172">
        <v>-18.744610094155089</v>
      </c>
      <c r="D179" s="172">
        <v>16.577905131406247</v>
      </c>
      <c r="E179" s="173">
        <v>77.914058275752964</v>
      </c>
      <c r="F179" s="103"/>
      <c r="G179" s="128"/>
      <c r="I179" s="48"/>
      <c r="J179" s="48"/>
      <c r="K179" s="48"/>
      <c r="L179" s="48"/>
      <c r="M179" s="48"/>
      <c r="N179" s="48"/>
    </row>
    <row r="180" spans="1:14" s="17" customFormat="1" ht="15" customHeight="1">
      <c r="B180" s="79" t="s">
        <v>73</v>
      </c>
      <c r="C180" s="128"/>
      <c r="D180" s="128"/>
      <c r="E180" s="128"/>
      <c r="F180" s="128"/>
      <c r="G180" s="128"/>
      <c r="I180" s="48"/>
      <c r="J180" s="48"/>
    </row>
    <row r="181" spans="1:14" s="17" customFormat="1" ht="14.5">
      <c r="B181" s="61"/>
      <c r="C181" s="128"/>
      <c r="D181" s="128"/>
      <c r="E181" s="128"/>
      <c r="F181" s="128"/>
      <c r="G181" s="128"/>
      <c r="J181" s="118"/>
    </row>
  </sheetData>
  <mergeCells count="2">
    <mergeCell ref="A3:F3"/>
    <mergeCell ref="A4:F4"/>
  </mergeCells>
  <pageMargins left="0.7" right="0.7" top="0.75" bottom="0.75" header="0.3" footer="0.3"/>
  <pageSetup paperSize="9" orientation="portrait" r:id="rId1"/>
  <tableParts count="8">
    <tablePart r:id="rId2"/>
    <tablePart r:id="rId3"/>
    <tablePart r:id="rId4"/>
    <tablePart r:id="rId5"/>
    <tablePart r:id="rId6"/>
    <tablePart r:id="rId7"/>
    <tablePart r:id="rId8"/>
    <tablePart r:id="rId9"/>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M65"/>
  <sheetViews>
    <sheetView zoomScale="64" zoomScaleNormal="80" workbookViewId="0"/>
  </sheetViews>
  <sheetFormatPr defaultRowHeight="14"/>
  <cols>
    <col min="1" max="1" width="47.4140625" customWidth="1"/>
    <col min="2" max="2" width="18.58203125" customWidth="1"/>
    <col min="3" max="3" width="16.83203125" customWidth="1"/>
    <col min="4" max="4" width="14.08203125" customWidth="1"/>
    <col min="5" max="5" width="17.33203125" customWidth="1"/>
    <col min="6" max="6" width="12.58203125" customWidth="1"/>
    <col min="7" max="7" width="17.83203125" customWidth="1"/>
    <col min="8" max="8" width="14.75" customWidth="1"/>
    <col min="9" max="9" width="13.08203125" customWidth="1"/>
    <col min="10" max="10" width="12.4140625" customWidth="1"/>
    <col min="11" max="11" width="16.83203125" style="9" customWidth="1"/>
  </cols>
  <sheetData>
    <row r="1" spans="1:11" ht="20">
      <c r="A1" s="73" t="s">
        <v>67</v>
      </c>
    </row>
    <row r="2" spans="1:11">
      <c r="A2" t="str">
        <f>INFO!A2</f>
        <v>VM/KAO 23.9.2024</v>
      </c>
    </row>
    <row r="3" spans="1:11" ht="64" customHeight="1">
      <c r="A3" s="185" t="s">
        <v>66</v>
      </c>
      <c r="B3" s="185"/>
      <c r="C3" s="185"/>
      <c r="D3" s="185"/>
      <c r="E3" s="185"/>
      <c r="F3" s="185"/>
    </row>
    <row r="4" spans="1:11" ht="136" customHeight="1">
      <c r="A4" s="186" t="s">
        <v>92</v>
      </c>
      <c r="B4" s="186"/>
      <c r="C4" s="186"/>
      <c r="D4" s="186"/>
      <c r="E4" s="186"/>
      <c r="F4" s="186"/>
      <c r="G4" s="157"/>
    </row>
    <row r="5" spans="1:11" ht="40" customHeight="1">
      <c r="A5" s="185" t="s">
        <v>81</v>
      </c>
      <c r="B5" s="185"/>
      <c r="C5" s="185"/>
      <c r="D5" s="185"/>
      <c r="E5" s="185"/>
      <c r="F5" s="185"/>
    </row>
    <row r="6" spans="1:11" ht="34.5" customHeight="1">
      <c r="A6" s="187" t="s">
        <v>88</v>
      </c>
      <c r="B6" s="187"/>
      <c r="C6" s="187"/>
      <c r="D6" s="187"/>
      <c r="E6" s="187"/>
      <c r="F6" s="187"/>
    </row>
    <row r="8" spans="1:11">
      <c r="A8" s="127" t="s">
        <v>82</v>
      </c>
      <c r="B8" s="15"/>
      <c r="C8" s="15"/>
      <c r="D8" s="15"/>
      <c r="E8" s="15"/>
    </row>
    <row r="9" spans="1:11">
      <c r="A9" s="130" t="s">
        <v>59</v>
      </c>
      <c r="B9" s="109" t="s">
        <v>47</v>
      </c>
      <c r="C9" s="109" t="s">
        <v>48</v>
      </c>
      <c r="D9" s="109" t="s">
        <v>49</v>
      </c>
      <c r="E9" s="109" t="s">
        <v>50</v>
      </c>
      <c r="H9" s="47">
        <v>2029</v>
      </c>
      <c r="I9" s="96">
        <v>2030</v>
      </c>
    </row>
    <row r="10" spans="1:11" ht="14.5">
      <c r="A10" s="29" t="s">
        <v>87</v>
      </c>
      <c r="B10" s="97">
        <v>1412.1203976692007</v>
      </c>
      <c r="C10" s="97">
        <v>1572.1369076274659</v>
      </c>
      <c r="D10" s="97">
        <v>850.35530788943868</v>
      </c>
      <c r="E10" s="97">
        <v>-6.0089112134418201</v>
      </c>
      <c r="F10" s="107"/>
      <c r="H10" s="97"/>
      <c r="I10" s="97"/>
    </row>
    <row r="11" spans="1:11" ht="36.5" customHeight="1"/>
    <row r="12" spans="1:11">
      <c r="A12" s="111" t="s">
        <v>83</v>
      </c>
      <c r="B12" s="15"/>
      <c r="C12" s="15"/>
      <c r="D12" s="15"/>
      <c r="E12" s="15"/>
      <c r="G12" s="110" t="s">
        <v>52</v>
      </c>
      <c r="H12" s="15"/>
      <c r="I12" s="15"/>
      <c r="J12" s="15"/>
    </row>
    <row r="13" spans="1:11">
      <c r="A13" s="108" t="s">
        <v>51</v>
      </c>
      <c r="B13" s="109" t="s">
        <v>44</v>
      </c>
      <c r="C13" s="109" t="s">
        <v>48</v>
      </c>
      <c r="D13" s="109" t="s">
        <v>49</v>
      </c>
      <c r="E13" s="109" t="s">
        <v>50</v>
      </c>
      <c r="F13" s="47"/>
      <c r="G13" s="108" t="s">
        <v>51</v>
      </c>
      <c r="H13" s="109" t="s">
        <v>48</v>
      </c>
      <c r="I13" s="109" t="s">
        <v>49</v>
      </c>
      <c r="J13" s="109" t="s">
        <v>50</v>
      </c>
      <c r="K13" s="152"/>
    </row>
    <row r="14" spans="1:11">
      <c r="A14" s="92" t="s">
        <v>1</v>
      </c>
      <c r="B14" s="148">
        <v>150.72638764101904</v>
      </c>
      <c r="C14" s="18">
        <f t="shared" ref="C14:C35" si="0">H14*C$10</f>
        <v>168.66138285528805</v>
      </c>
      <c r="D14" s="18">
        <f t="shared" ref="D14:D35" si="1">I14*D$10</f>
        <v>91.493265538550375</v>
      </c>
      <c r="E14" s="18">
        <f t="shared" ref="E14:E35" si="2">J14*E$10</f>
        <v>-0.64812621370009305</v>
      </c>
      <c r="F14" s="93"/>
      <c r="G14" s="92" t="s">
        <v>1</v>
      </c>
      <c r="H14" s="106">
        <f>('Rahoitus ilman jk-tarkistusta'!C103+'Rahoitus ilman jk-tarkistusta'!C130)/('Rahoitus ilman jk-tarkistusta'!C$125+'Rahoitus ilman jk-tarkistusta'!C$152)</f>
        <v>0.10728161271260868</v>
      </c>
      <c r="I14" s="106">
        <f>('Rahoitus ilman jk-tarkistusta'!D103+'Rahoitus ilman jk-tarkistusta'!D130)/('Rahoitus ilman jk-tarkistusta'!D$125+'Rahoitus ilman jk-tarkistusta'!D$152)</f>
        <v>0.10759416056993217</v>
      </c>
      <c r="J14" s="106">
        <f>('Rahoitus ilman jk-tarkistusta'!E103+'Rahoitus ilman jk-tarkistusta'!E130)/('Rahoitus ilman jk-tarkistusta'!E$125+'Rahoitus ilman jk-tarkistusta'!E$152)</f>
        <v>0.10786084045479771</v>
      </c>
      <c r="K14" s="151"/>
    </row>
    <row r="15" spans="1:11">
      <c r="A15" s="92" t="s">
        <v>46</v>
      </c>
      <c r="B15" s="148">
        <v>64.420151158862183</v>
      </c>
      <c r="C15" s="18">
        <f t="shared" si="0"/>
        <v>72.188110199359755</v>
      </c>
      <c r="D15" s="18">
        <f t="shared" si="1"/>
        <v>39.279283368708278</v>
      </c>
      <c r="E15" s="18">
        <f t="shared" si="2"/>
        <v>-0.27915126013816488</v>
      </c>
      <c r="F15" s="93"/>
      <c r="G15" s="92" t="s">
        <v>46</v>
      </c>
      <c r="H15" s="106">
        <f>('Rahoitus ilman jk-tarkistusta'!C104+'Rahoitus ilman jk-tarkistusta'!C131)/('Rahoitus ilman jk-tarkistusta'!C$125+'Rahoitus ilman jk-tarkistusta'!C$152)</f>
        <v>4.5917190703384639E-2</v>
      </c>
      <c r="I15" s="106">
        <f>('Rahoitus ilman jk-tarkistusta'!D104+'Rahoitus ilman jk-tarkistusta'!D131)/('Rahoitus ilman jk-tarkistusta'!D$125+'Rahoitus ilman jk-tarkistusta'!D$152)</f>
        <v>4.6191613087238216E-2</v>
      </c>
      <c r="J15" s="106">
        <f>('Rahoitus ilman jk-tarkistusta'!E104+'Rahoitus ilman jk-tarkistusta'!E131)/('Rahoitus ilman jk-tarkistusta'!E$125+'Rahoitus ilman jk-tarkistusta'!E$152)</f>
        <v>4.6456213151179343E-2</v>
      </c>
      <c r="K15" s="151"/>
    </row>
    <row r="16" spans="1:11">
      <c r="A16" s="92" t="s">
        <v>3</v>
      </c>
      <c r="B16" s="148">
        <v>105.68381727975162</v>
      </c>
      <c r="C16" s="18">
        <f t="shared" si="0"/>
        <v>118.21781916033154</v>
      </c>
      <c r="D16" s="18">
        <f t="shared" si="1"/>
        <v>64.295579273158793</v>
      </c>
      <c r="E16" s="18">
        <f t="shared" si="2"/>
        <v>-0.45652530356837012</v>
      </c>
      <c r="F16" s="93"/>
      <c r="G16" s="92" t="s">
        <v>3</v>
      </c>
      <c r="H16" s="106">
        <f>('Rahoitus ilman jk-tarkistusta'!C105+'Rahoitus ilman jk-tarkistusta'!C132)/('Rahoitus ilman jk-tarkistusta'!C$125+'Rahoitus ilman jk-tarkistusta'!C$152)</f>
        <v>7.519562614857489E-2</v>
      </c>
      <c r="I16" s="106">
        <f>('Rahoitus ilman jk-tarkistusta'!D105+'Rahoitus ilman jk-tarkistusta'!D132)/('Rahoitus ilman jk-tarkistusta'!D$125+'Rahoitus ilman jk-tarkistusta'!D$152)</f>
        <v>7.5610252181219237E-2</v>
      </c>
      <c r="J16" s="106">
        <f>('Rahoitus ilman jk-tarkistusta'!E105+'Rahoitus ilman jk-tarkistusta'!E132)/('Rahoitus ilman jk-tarkistusta'!E$125+'Rahoitus ilman jk-tarkistusta'!E$152)</f>
        <v>7.5974712781099463E-2</v>
      </c>
      <c r="K16" s="151"/>
    </row>
    <row r="17" spans="1:11">
      <c r="A17" s="92" t="s">
        <v>4</v>
      </c>
      <c r="B17" s="148">
        <v>24.112124806509158</v>
      </c>
      <c r="C17" s="18">
        <f t="shared" si="0"/>
        <v>26.980194210861963</v>
      </c>
      <c r="D17" s="18">
        <f t="shared" si="1"/>
        <v>14.668135484390364</v>
      </c>
      <c r="E17" s="18">
        <f t="shared" si="2"/>
        <v>-0.10419024314221857</v>
      </c>
      <c r="F17" s="93"/>
      <c r="G17" s="92" t="s">
        <v>4</v>
      </c>
      <c r="H17" s="106">
        <f>('Rahoitus ilman jk-tarkistusta'!C106+'Rahoitus ilman jk-tarkistusta'!C133)/('Rahoitus ilman jk-tarkistusta'!C$125+'Rahoitus ilman jk-tarkistusta'!C$152)</f>
        <v>1.7161478799946346E-2</v>
      </c>
      <c r="I17" s="106">
        <f>('Rahoitus ilman jk-tarkistusta'!D106+'Rahoitus ilman jk-tarkistusta'!D133)/('Rahoitus ilman jk-tarkistusta'!D$125+'Rahoitus ilman jk-tarkistusta'!D$152)</f>
        <v>1.7249419564154097E-2</v>
      </c>
      <c r="J17" s="106">
        <f>('Rahoitus ilman jk-tarkistusta'!E106+'Rahoitus ilman jk-tarkistusta'!E133)/('Rahoitus ilman jk-tarkistusta'!E$125+'Rahoitus ilman jk-tarkistusta'!E$152)</f>
        <v>1.7339288174061714E-2</v>
      </c>
      <c r="K17" s="151"/>
    </row>
    <row r="18" spans="1:11">
      <c r="A18" s="92" t="s">
        <v>5</v>
      </c>
      <c r="B18" s="148">
        <v>45.455133594908602</v>
      </c>
      <c r="C18" s="18">
        <f t="shared" si="0"/>
        <v>50.809281674641234</v>
      </c>
      <c r="D18" s="18">
        <f t="shared" si="1"/>
        <v>27.631117727141095</v>
      </c>
      <c r="E18" s="18">
        <f t="shared" si="2"/>
        <v>-0.19637250872867773</v>
      </c>
      <c r="F18" s="93"/>
      <c r="G18" s="92" t="s">
        <v>5</v>
      </c>
      <c r="H18" s="106">
        <f>('Rahoitus ilman jk-tarkistusta'!C107+'Rahoitus ilman jk-tarkistusta'!C134)/('Rahoitus ilman jk-tarkistusta'!C$125+'Rahoitus ilman jk-tarkistusta'!C$152)</f>
        <v>3.2318611329669907E-2</v>
      </c>
      <c r="I18" s="106">
        <f>('Rahoitus ilman jk-tarkistusta'!D107+'Rahoitus ilman jk-tarkistusta'!D134)/('Rahoitus ilman jk-tarkistusta'!D$125+'Rahoitus ilman jk-tarkistusta'!D$152)</f>
        <v>3.2493614693510718E-2</v>
      </c>
      <c r="J18" s="106">
        <f>('Rahoitus ilman jk-tarkistusta'!E107+'Rahoitus ilman jk-tarkistusta'!E134)/('Rahoitus ilman jk-tarkistusta'!E$125+'Rahoitus ilman jk-tarkistusta'!E$152)</f>
        <v>3.2680214726654E-2</v>
      </c>
      <c r="K18" s="151"/>
    </row>
    <row r="19" spans="1:11">
      <c r="A19" s="92" t="s">
        <v>6</v>
      </c>
      <c r="B19" s="148">
        <v>129.65906111884641</v>
      </c>
      <c r="C19" s="18">
        <f t="shared" si="0"/>
        <v>144.57735213193197</v>
      </c>
      <c r="D19" s="18">
        <f t="shared" si="1"/>
        <v>78.272666678192522</v>
      </c>
      <c r="E19" s="18">
        <f t="shared" si="2"/>
        <v>-0.55345506310809933</v>
      </c>
      <c r="F19" s="93"/>
      <c r="G19" s="92" t="s">
        <v>6</v>
      </c>
      <c r="H19" s="106">
        <f>('Rahoitus ilman jk-tarkistusta'!C108+'Rahoitus ilman jk-tarkistusta'!C135)/('Rahoitus ilman jk-tarkistusta'!C$125+'Rahoitus ilman jk-tarkistusta'!C$152)</f>
        <v>9.1962316659886634E-2</v>
      </c>
      <c r="I19" s="106">
        <f>('Rahoitus ilman jk-tarkistusta'!D108+'Rahoitus ilman jk-tarkistusta'!D135)/('Rahoitus ilman jk-tarkistusta'!D$125+'Rahoitus ilman jk-tarkistusta'!D$152)</f>
        <v>9.2047013703558084E-2</v>
      </c>
      <c r="J19" s="106">
        <f>('Rahoitus ilman jk-tarkistusta'!E108+'Rahoitus ilman jk-tarkistusta'!E135)/('Rahoitus ilman jk-tarkistusta'!E$125+'Rahoitus ilman jk-tarkistusta'!E$152)</f>
        <v>9.2105714903896546E-2</v>
      </c>
      <c r="K19" s="151"/>
    </row>
    <row r="20" spans="1:11">
      <c r="A20" s="92" t="s">
        <v>7</v>
      </c>
      <c r="B20" s="148">
        <v>56.472424895891592</v>
      </c>
      <c r="C20" s="18">
        <f t="shared" si="0"/>
        <v>62.415819907374676</v>
      </c>
      <c r="D20" s="18">
        <f t="shared" si="1"/>
        <v>33.567838255393362</v>
      </c>
      <c r="E20" s="18">
        <f t="shared" si="2"/>
        <v>-0.23595379567378397</v>
      </c>
      <c r="F20" s="93"/>
      <c r="G20" s="92" t="s">
        <v>7</v>
      </c>
      <c r="H20" s="106">
        <f>('Rahoitus ilman jk-tarkistusta'!C109+'Rahoitus ilman jk-tarkistusta'!C136)/('Rahoitus ilman jk-tarkistusta'!C$125+'Rahoitus ilman jk-tarkistusta'!C$152)</f>
        <v>3.9701262405681496E-2</v>
      </c>
      <c r="I20" s="106">
        <f>('Rahoitus ilman jk-tarkistusta'!D109+'Rahoitus ilman jk-tarkistusta'!D136)/('Rahoitus ilman jk-tarkistusta'!D$125+'Rahoitus ilman jk-tarkistusta'!D$152)</f>
        <v>3.9475073471003458E-2</v>
      </c>
      <c r="J20" s="106">
        <f>('Rahoitus ilman jk-tarkistusta'!E109+'Rahoitus ilman jk-tarkistusta'!E136)/('Rahoitus ilman jk-tarkistusta'!E$125+'Rahoitus ilman jk-tarkistusta'!E$152)</f>
        <v>3.9267312711487534E-2</v>
      </c>
      <c r="K20" s="151"/>
    </row>
    <row r="21" spans="1:11">
      <c r="A21" s="92" t="s">
        <v>8</v>
      </c>
      <c r="B21" s="148">
        <v>43.816952228907581</v>
      </c>
      <c r="C21" s="18">
        <f t="shared" si="0"/>
        <v>48.62712161089059</v>
      </c>
      <c r="D21" s="18">
        <f t="shared" si="1"/>
        <v>26.227787274567234</v>
      </c>
      <c r="E21" s="18">
        <f t="shared" si="2"/>
        <v>-0.18481321304540527</v>
      </c>
      <c r="F21" s="93"/>
      <c r="G21" s="92" t="s">
        <v>8</v>
      </c>
      <c r="H21" s="106">
        <f>('Rahoitus ilman jk-tarkistusta'!C110+'Rahoitus ilman jk-tarkistusta'!C137)/('Rahoitus ilman jk-tarkistusta'!C$125+'Rahoitus ilman jk-tarkistusta'!C$152)</f>
        <v>3.0930589680178977E-2</v>
      </c>
      <c r="I21" s="106">
        <f>('Rahoitus ilman jk-tarkistusta'!D110+'Rahoitus ilman jk-tarkistusta'!D137)/('Rahoitus ilman jk-tarkistusta'!D$125+'Rahoitus ilman jk-tarkistusta'!D$152)</f>
        <v>3.0843327525836191E-2</v>
      </c>
      <c r="J21" s="106">
        <f>('Rahoitus ilman jk-tarkistusta'!E110+'Rahoitus ilman jk-tarkistusta'!E137)/('Rahoitus ilman jk-tarkistusta'!E$125+'Rahoitus ilman jk-tarkistusta'!E$152)</f>
        <v>3.0756522518086409E-2</v>
      </c>
      <c r="K21" s="151"/>
    </row>
    <row r="22" spans="1:11">
      <c r="A22" s="92" t="s">
        <v>9</v>
      </c>
      <c r="B22" s="148">
        <v>134.62350752622211</v>
      </c>
      <c r="C22" s="18">
        <f t="shared" si="0"/>
        <v>150.05828034098036</v>
      </c>
      <c r="D22" s="18">
        <f t="shared" si="1"/>
        <v>81.327086684565813</v>
      </c>
      <c r="E22" s="18">
        <f t="shared" si="2"/>
        <v>-0.5755925591768376</v>
      </c>
      <c r="F22" s="93"/>
      <c r="G22" s="92" t="s">
        <v>9</v>
      </c>
      <c r="H22" s="106">
        <f>('Rahoitus ilman jk-tarkistusta'!C111+'Rahoitus ilman jk-tarkistusta'!C138)/('Rahoitus ilman jk-tarkistusta'!C$125+'Rahoitus ilman jk-tarkistusta'!C$152)</f>
        <v>9.5448608586789968E-2</v>
      </c>
      <c r="I22" s="106">
        <f>('Rahoitus ilman jk-tarkistusta'!D111+'Rahoitus ilman jk-tarkistusta'!D138)/('Rahoitus ilman jk-tarkistusta'!D$125+'Rahoitus ilman jk-tarkistusta'!D$152)</f>
        <v>9.5638947543489408E-2</v>
      </c>
      <c r="J22" s="106">
        <f>('Rahoitus ilman jk-tarkistusta'!E111+'Rahoitus ilman jk-tarkistusta'!E138)/('Rahoitus ilman jk-tarkistusta'!E$125+'Rahoitus ilman jk-tarkistusta'!E$152)</f>
        <v>9.578982593206703E-2</v>
      </c>
      <c r="K22" s="151"/>
    </row>
    <row r="23" spans="1:11">
      <c r="A23" s="92" t="s">
        <v>10</v>
      </c>
      <c r="B23" s="148">
        <v>53.641198743759887</v>
      </c>
      <c r="C23" s="18">
        <f t="shared" si="0"/>
        <v>59.630571708397142</v>
      </c>
      <c r="D23" s="18">
        <f t="shared" si="1"/>
        <v>32.198964170857742</v>
      </c>
      <c r="E23" s="18">
        <f t="shared" si="2"/>
        <v>-0.22713988550704681</v>
      </c>
      <c r="F23" s="93"/>
      <c r="G23" s="92" t="s">
        <v>10</v>
      </c>
      <c r="H23" s="106">
        <f>('Rahoitus ilman jk-tarkistusta'!C112+'Rahoitus ilman jk-tarkistusta'!C139)/('Rahoitus ilman jk-tarkistusta'!C$125+'Rahoitus ilman jk-tarkistusta'!C$152)</f>
        <v>3.7929630313422565E-2</v>
      </c>
      <c r="I23" s="106">
        <f>('Rahoitus ilman jk-tarkistusta'!D112+'Rahoitus ilman jk-tarkistusta'!D139)/('Rahoitus ilman jk-tarkistusta'!D$125+'Rahoitus ilman jk-tarkistusta'!D$152)</f>
        <v>3.7865306269181519E-2</v>
      </c>
      <c r="J23" s="106">
        <f>('Rahoitus ilman jk-tarkistusta'!E112+'Rahoitus ilman jk-tarkistusta'!E139)/('Rahoitus ilman jk-tarkistusta'!E$125+'Rahoitus ilman jk-tarkistusta'!E$152)</f>
        <v>3.7800506188032733E-2</v>
      </c>
      <c r="K23" s="151"/>
    </row>
    <row r="24" spans="1:11">
      <c r="A24" s="92" t="s">
        <v>11</v>
      </c>
      <c r="B24" s="148">
        <v>45.758351976762015</v>
      </c>
      <c r="C24" s="18">
        <f t="shared" si="0"/>
        <v>50.641294974108455</v>
      </c>
      <c r="D24" s="18">
        <f t="shared" si="1"/>
        <v>27.218255371964837</v>
      </c>
      <c r="E24" s="18">
        <f t="shared" si="2"/>
        <v>-0.19138481008535349</v>
      </c>
      <c r="F24" s="93"/>
      <c r="G24" s="92" t="s">
        <v>11</v>
      </c>
      <c r="H24" s="106">
        <f>('Rahoitus ilman jk-tarkistusta'!C113+'Rahoitus ilman jk-tarkistusta'!C140)/('Rahoitus ilman jk-tarkistusta'!C$125+'Rahoitus ilman jk-tarkistusta'!C$152)</f>
        <v>3.221175886681011E-2</v>
      </c>
      <c r="I24" s="106">
        <f>('Rahoitus ilman jk-tarkistusta'!D113+'Rahoitus ilman jk-tarkistusta'!D140)/('Rahoitus ilman jk-tarkistusta'!D$125+'Rahoitus ilman jk-tarkistusta'!D$152)</f>
        <v>3.2008097226463944E-2</v>
      </c>
      <c r="J24" s="106">
        <f>('Rahoitus ilman jk-tarkistusta'!E113+'Rahoitus ilman jk-tarkistusta'!E140)/('Rahoitus ilman jk-tarkistusta'!E$125+'Rahoitus ilman jk-tarkistusta'!E$152)</f>
        <v>3.1850164412020154E-2</v>
      </c>
      <c r="K24" s="151"/>
    </row>
    <row r="25" spans="1:11">
      <c r="A25" s="92" t="s">
        <v>12</v>
      </c>
      <c r="B25" s="148">
        <v>32.370250561814331</v>
      </c>
      <c r="C25" s="18">
        <f t="shared" si="0"/>
        <v>35.845260576974056</v>
      </c>
      <c r="D25" s="18">
        <f t="shared" si="1"/>
        <v>19.316985668567586</v>
      </c>
      <c r="E25" s="18">
        <f t="shared" si="2"/>
        <v>-0.13607173652092824</v>
      </c>
      <c r="F25" s="93"/>
      <c r="G25" s="92" t="s">
        <v>12</v>
      </c>
      <c r="H25" s="106">
        <f>('Rahoitus ilman jk-tarkistusta'!C114+'Rahoitus ilman jk-tarkistusta'!C141)/('Rahoitus ilman jk-tarkistusta'!C$125+'Rahoitus ilman jk-tarkistusta'!C$152)</f>
        <v>2.2800342898296716E-2</v>
      </c>
      <c r="I25" s="106">
        <f>('Rahoitus ilman jk-tarkistusta'!D114+'Rahoitus ilman jk-tarkistusta'!D141)/('Rahoitus ilman jk-tarkistusta'!D$125+'Rahoitus ilman jk-tarkistusta'!D$152)</f>
        <v>2.2716369838993396E-2</v>
      </c>
      <c r="J25" s="106">
        <f>('Rahoitus ilman jk-tarkistusta'!E114+'Rahoitus ilman jk-tarkistusta'!E141)/('Rahoitus ilman jk-tarkistusta'!E$125+'Rahoitus ilman jk-tarkistusta'!E$152)</f>
        <v>2.2644990363069162E-2</v>
      </c>
      <c r="K25" s="151"/>
    </row>
    <row r="26" spans="1:11">
      <c r="A26" s="92" t="s">
        <v>13</v>
      </c>
      <c r="B26" s="148">
        <v>38.633203257437366</v>
      </c>
      <c r="C26" s="18">
        <f t="shared" si="0"/>
        <v>42.81431511133809</v>
      </c>
      <c r="D26" s="18">
        <f t="shared" si="1"/>
        <v>22.98409848797964</v>
      </c>
      <c r="E26" s="18">
        <f t="shared" si="2"/>
        <v>-0.16151656888692659</v>
      </c>
      <c r="F26" s="93"/>
      <c r="G26" s="92" t="s">
        <v>13</v>
      </c>
      <c r="H26" s="106">
        <f>('Rahoitus ilman jk-tarkistusta'!C115+'Rahoitus ilman jk-tarkistusta'!C142)/('Rahoitus ilman jk-tarkistusta'!C$125+'Rahoitus ilman jk-tarkistusta'!C$152)</f>
        <v>2.7233197632863783E-2</v>
      </c>
      <c r="I26" s="106">
        <f>('Rahoitus ilman jk-tarkistusta'!D115+'Rahoitus ilman jk-tarkistusta'!D142)/('Rahoitus ilman jk-tarkistusta'!D$125+'Rahoitus ilman jk-tarkistusta'!D$152)</f>
        <v>2.7028817571593242E-2</v>
      </c>
      <c r="J26" s="106">
        <f>('Rahoitus ilman jk-tarkistusta'!E115+'Rahoitus ilman jk-tarkistusta'!E142)/('Rahoitus ilman jk-tarkistusta'!E$125+'Rahoitus ilman jk-tarkistusta'!E$152)</f>
        <v>2.6879506644334684E-2</v>
      </c>
      <c r="K26" s="151"/>
    </row>
    <row r="27" spans="1:11">
      <c r="A27" s="92" t="s">
        <v>14</v>
      </c>
      <c r="B27" s="148">
        <v>69.402335768678938</v>
      </c>
      <c r="C27" s="18">
        <f t="shared" si="0"/>
        <v>77.087059725673143</v>
      </c>
      <c r="D27" s="18">
        <f t="shared" si="1"/>
        <v>41.554474330659552</v>
      </c>
      <c r="E27" s="18">
        <f t="shared" si="2"/>
        <v>-0.29271611260219832</v>
      </c>
      <c r="F27" s="93"/>
      <c r="G27" s="92" t="s">
        <v>14</v>
      </c>
      <c r="H27" s="106">
        <f>('Rahoitus ilman jk-tarkistusta'!C116+'Rahoitus ilman jk-tarkistusta'!C143)/('Rahoitus ilman jk-tarkistusta'!C$125+'Rahoitus ilman jk-tarkistusta'!C$152)</f>
        <v>4.9033299423016735E-2</v>
      </c>
      <c r="I27" s="106">
        <f>('Rahoitus ilman jk-tarkistusta'!D116+'Rahoitus ilman jk-tarkistusta'!D143)/('Rahoitus ilman jk-tarkistusta'!D$125+'Rahoitus ilman jk-tarkistusta'!D$152)</f>
        <v>4.8867189920642408E-2</v>
      </c>
      <c r="J27" s="106">
        <f>('Rahoitus ilman jk-tarkistusta'!E116+'Rahoitus ilman jk-tarkistusta'!E143)/('Rahoitus ilman jk-tarkistusta'!E$125+'Rahoitus ilman jk-tarkistusta'!E$152)</f>
        <v>4.8713669116527789E-2</v>
      </c>
      <c r="K27" s="151"/>
    </row>
    <row r="28" spans="1:11">
      <c r="A28" s="92" t="s">
        <v>15</v>
      </c>
      <c r="B28" s="148">
        <v>48.186378825410102</v>
      </c>
      <c r="C28" s="18">
        <f t="shared" si="0"/>
        <v>53.526550760752102</v>
      </c>
      <c r="D28" s="18">
        <f t="shared" si="1"/>
        <v>28.884050686425731</v>
      </c>
      <c r="E28" s="18">
        <f t="shared" si="2"/>
        <v>-0.20343258927218191</v>
      </c>
      <c r="F28" s="93"/>
      <c r="G28" s="92" t="s">
        <v>15</v>
      </c>
      <c r="H28" s="106">
        <f>('Rahoitus ilman jk-tarkistusta'!C117+'Rahoitus ilman jk-tarkistusta'!C144)/('Rahoitus ilman jk-tarkistusta'!C$125+'Rahoitus ilman jk-tarkistusta'!C$152)</f>
        <v>3.4047003477279708E-2</v>
      </c>
      <c r="I28" s="106">
        <f>('Rahoitus ilman jk-tarkistusta'!D117+'Rahoitus ilman jk-tarkistusta'!D144)/('Rahoitus ilman jk-tarkistusta'!D$125+'Rahoitus ilman jk-tarkistusta'!D$152)</f>
        <v>3.3967037564703685E-2</v>
      </c>
      <c r="J28" s="106">
        <f>('Rahoitus ilman jk-tarkistusta'!E117+'Rahoitus ilman jk-tarkistusta'!E144)/('Rahoitus ilman jk-tarkistusta'!E$125+'Rahoitus ilman jk-tarkistusta'!E$152)</f>
        <v>3.3855149801033352E-2</v>
      </c>
      <c r="K28" s="151"/>
    </row>
    <row r="29" spans="1:11">
      <c r="A29" s="92" t="s">
        <v>16</v>
      </c>
      <c r="B29" s="148">
        <v>67.3664939305865</v>
      </c>
      <c r="C29" s="18">
        <f t="shared" si="0"/>
        <v>74.869070940987868</v>
      </c>
      <c r="D29" s="18">
        <f t="shared" si="1"/>
        <v>40.420296500988698</v>
      </c>
      <c r="E29" s="18">
        <f t="shared" si="2"/>
        <v>-0.28510499542206003</v>
      </c>
      <c r="F29" s="93"/>
      <c r="G29" s="92" t="s">
        <v>16</v>
      </c>
      <c r="H29" s="106">
        <f>('Rahoitus ilman jk-tarkistusta'!C118+'Rahoitus ilman jk-tarkistusta'!C145)/('Rahoitus ilman jk-tarkistusta'!C$125+'Rahoitus ilman jk-tarkistusta'!C$152)</f>
        <v>4.762248795111225E-2</v>
      </c>
      <c r="I29" s="106">
        <f>('Rahoitus ilman jk-tarkistusta'!D118+'Rahoitus ilman jk-tarkistusta'!D145)/('Rahoitus ilman jk-tarkistusta'!D$125+'Rahoitus ilman jk-tarkistusta'!D$152)</f>
        <v>4.7533420590165888E-2</v>
      </c>
      <c r="J29" s="106">
        <f>('Rahoitus ilman jk-tarkistusta'!E118+'Rahoitus ilman jk-tarkistusta'!E145)/('Rahoitus ilman jk-tarkistusta'!E$125+'Rahoitus ilman jk-tarkistusta'!E$152)</f>
        <v>4.7447030800569258E-2</v>
      </c>
      <c r="K29" s="151"/>
    </row>
    <row r="30" spans="1:11">
      <c r="A30" s="92" t="s">
        <v>43</v>
      </c>
      <c r="B30" s="148">
        <v>51.823647767624465</v>
      </c>
      <c r="C30" s="18">
        <f t="shared" si="0"/>
        <v>57.374846998262484</v>
      </c>
      <c r="D30" s="18">
        <f t="shared" si="1"/>
        <v>30.96011371527424</v>
      </c>
      <c r="E30" s="18">
        <f t="shared" si="2"/>
        <v>-0.21790964348776995</v>
      </c>
      <c r="F30" s="93"/>
      <c r="G30" s="92" t="s">
        <v>43</v>
      </c>
      <c r="H30" s="106">
        <f>('Rahoitus ilman jk-tarkistusta'!C119+'Rahoitus ilman jk-tarkistusta'!C146)/('Rahoitus ilman jk-tarkistusta'!C$125+'Rahoitus ilman jk-tarkistusta'!C$152)</f>
        <v>3.6494815890333418E-2</v>
      </c>
      <c r="I30" s="106">
        <f>('Rahoitus ilman jk-tarkistusta'!D119+'Rahoitus ilman jk-tarkistusta'!D146)/('Rahoitus ilman jk-tarkistusta'!D$125+'Rahoitus ilman jk-tarkistusta'!D$152)</f>
        <v>3.6408444126863268E-2</v>
      </c>
      <c r="J30" s="106">
        <f>('Rahoitus ilman jk-tarkistusta'!E119+'Rahoitus ilman jk-tarkistusta'!E146)/('Rahoitus ilman jk-tarkistusta'!E$125+'Rahoitus ilman jk-tarkistusta'!E$152)</f>
        <v>3.6264413925822407E-2</v>
      </c>
      <c r="K30" s="151"/>
    </row>
    <row r="31" spans="1:11">
      <c r="A31" s="92" t="s">
        <v>17</v>
      </c>
      <c r="B31" s="148">
        <v>44.538998308680661</v>
      </c>
      <c r="C31" s="18">
        <f t="shared" si="0"/>
        <v>49.415319135958526</v>
      </c>
      <c r="D31" s="18">
        <f t="shared" si="1"/>
        <v>26.661451703544891</v>
      </c>
      <c r="E31" s="18">
        <f t="shared" si="2"/>
        <v>-0.18779810750839784</v>
      </c>
      <c r="F31" s="93"/>
      <c r="G31" s="92" t="s">
        <v>17</v>
      </c>
      <c r="H31" s="106">
        <f>('Rahoitus ilman jk-tarkistusta'!C120+'Rahoitus ilman jk-tarkistusta'!C147)/('Rahoitus ilman jk-tarkistusta'!C$125+'Rahoitus ilman jk-tarkistusta'!C$152)</f>
        <v>3.1431943933262076E-2</v>
      </c>
      <c r="I31" s="106">
        <f>('Rahoitus ilman jk-tarkistusta'!D120+'Rahoitus ilman jk-tarkistusta'!D147)/('Rahoitus ilman jk-tarkistusta'!D$125+'Rahoitus ilman jk-tarkistusta'!D$152)</f>
        <v>3.1353307795206183E-2</v>
      </c>
      <c r="J31" s="106">
        <f>('Rahoitus ilman jk-tarkistusta'!E120+'Rahoitus ilman jk-tarkistusta'!E147)/('Rahoitus ilman jk-tarkistusta'!E$125+'Rahoitus ilman jk-tarkistusta'!E$152)</f>
        <v>3.1253267162326688E-2</v>
      </c>
      <c r="K31" s="151"/>
    </row>
    <row r="32" spans="1:11">
      <c r="A32" s="92" t="s">
        <v>18</v>
      </c>
      <c r="B32" s="148">
        <v>18.815446141357491</v>
      </c>
      <c r="C32" s="18">
        <f t="shared" si="0"/>
        <v>20.892837309861097</v>
      </c>
      <c r="D32" s="18">
        <f t="shared" si="1"/>
        <v>11.282296530004615</v>
      </c>
      <c r="E32" s="18">
        <f t="shared" si="2"/>
        <v>-7.9471632532912062E-2</v>
      </c>
      <c r="F32" s="93"/>
      <c r="G32" s="92" t="s">
        <v>18</v>
      </c>
      <c r="H32" s="106">
        <f>('Rahoitus ilman jk-tarkistusta'!C121+'Rahoitus ilman jk-tarkistusta'!C148)/('Rahoitus ilman jk-tarkistusta'!C$125+'Rahoitus ilman jk-tarkistusta'!C$152)</f>
        <v>1.3289451579246221E-2</v>
      </c>
      <c r="I32" s="106">
        <f>('Rahoitus ilman jk-tarkistusta'!D121+'Rahoitus ilman jk-tarkistusta'!D148)/('Rahoitus ilman jk-tarkistusta'!D$125+'Rahoitus ilman jk-tarkistusta'!D$152)</f>
        <v>1.3267743995162447E-2</v>
      </c>
      <c r="J32" s="106">
        <f>('Rahoitus ilman jk-tarkistusta'!E121+'Rahoitus ilman jk-tarkistusta'!E148)/('Rahoitus ilman jk-tarkistusta'!E$125+'Rahoitus ilman jk-tarkistusta'!E$152)</f>
        <v>1.3225629354471994E-2</v>
      </c>
      <c r="K32" s="151"/>
    </row>
    <row r="33" spans="1:13">
      <c r="A33" s="92" t="s">
        <v>19</v>
      </c>
      <c r="B33" s="148">
        <v>107.94051986976316</v>
      </c>
      <c r="C33" s="18">
        <f t="shared" si="0"/>
        <v>120.48556666073874</v>
      </c>
      <c r="D33" s="18">
        <f t="shared" si="1"/>
        <v>65.241259016790877</v>
      </c>
      <c r="E33" s="18">
        <f t="shared" si="2"/>
        <v>-0.46191404417802551</v>
      </c>
      <c r="F33" s="93"/>
      <c r="G33" s="92" t="s">
        <v>19</v>
      </c>
      <c r="H33" s="106">
        <f>('Rahoitus ilman jk-tarkistusta'!C122+'Rahoitus ilman jk-tarkistusta'!C149)/('Rahoitus ilman jk-tarkistusta'!C$125+'Rahoitus ilman jk-tarkistusta'!C$152)</f>
        <v>7.663808799105494E-2</v>
      </c>
      <c r="I33" s="106">
        <f>('Rahoitus ilman jk-tarkistusta'!D122+'Rahoitus ilman jk-tarkistusta'!D149)/('Rahoitus ilman jk-tarkistusta'!D$125+'Rahoitus ilman jk-tarkistusta'!D$152)</f>
        <v>7.6722351717563919E-2</v>
      </c>
      <c r="J33" s="106">
        <f>('Rahoitus ilman jk-tarkistusta'!E122+'Rahoitus ilman jk-tarkistusta'!E149)/('Rahoitus ilman jk-tarkistusta'!E$125+'Rahoitus ilman jk-tarkistusta'!E$152)</f>
        <v>7.6871504299270157E-2</v>
      </c>
      <c r="K33" s="151"/>
    </row>
    <row r="34" spans="1:13">
      <c r="A34" s="92" t="s">
        <v>20</v>
      </c>
      <c r="B34" s="148">
        <v>21.79208661227786</v>
      </c>
      <c r="C34" s="18">
        <f t="shared" si="0"/>
        <v>23.997849330767782</v>
      </c>
      <c r="D34" s="18">
        <f t="shared" si="1"/>
        <v>12.892646134899296</v>
      </c>
      <c r="E34" s="18">
        <f t="shared" si="2"/>
        <v>-9.0817565475800374E-2</v>
      </c>
      <c r="F34" s="93"/>
      <c r="G34" s="92" t="s">
        <v>20</v>
      </c>
      <c r="H34" s="106">
        <f>('Rahoitus ilman jk-tarkistusta'!C123+'Rahoitus ilman jk-tarkistusta'!C150)/('Rahoitus ilman jk-tarkistusta'!C$125+'Rahoitus ilman jk-tarkistusta'!C$152)</f>
        <v>1.5264478058074011E-2</v>
      </c>
      <c r="I34" s="106">
        <f>('Rahoitus ilman jk-tarkistusta'!D123+'Rahoitus ilman jk-tarkistusta'!D150)/('Rahoitus ilman jk-tarkistusta'!D$125+'Rahoitus ilman jk-tarkistusta'!D$152)</f>
        <v>1.5161481342309173E-2</v>
      </c>
      <c r="J34" s="106">
        <f>('Rahoitus ilman jk-tarkistusta'!E123+'Rahoitus ilman jk-tarkistusta'!E150)/('Rahoitus ilman jk-tarkistusta'!E$125+'Rahoitus ilman jk-tarkistusta'!E$152)</f>
        <v>1.5113813842455054E-2</v>
      </c>
      <c r="K34" s="151"/>
    </row>
    <row r="35" spans="1:13">
      <c r="A35" s="92" t="s">
        <v>21</v>
      </c>
      <c r="B35" s="148">
        <v>56.881925654128821</v>
      </c>
      <c r="C35" s="18">
        <f t="shared" si="0"/>
        <v>63.021002301986385</v>
      </c>
      <c r="D35" s="18">
        <f t="shared" si="1"/>
        <v>33.977655286813189</v>
      </c>
      <c r="E35" s="18">
        <f t="shared" si="2"/>
        <v>-0.23945336168056949</v>
      </c>
      <c r="F35" s="93"/>
      <c r="G35" s="92" t="s">
        <v>21</v>
      </c>
      <c r="H35" s="106">
        <f>('Rahoitus ilman jk-tarkistusta'!C124+'Rahoitus ilman jk-tarkistusta'!C151)/('Rahoitus ilman jk-tarkistusta'!C$125+'Rahoitus ilman jk-tarkistusta'!C$152)</f>
        <v>4.0086204958505983E-2</v>
      </c>
      <c r="I35" s="106">
        <f>('Rahoitus ilman jk-tarkistusta'!D124+'Rahoitus ilman jk-tarkistusta'!D151)/('Rahoitus ilman jk-tarkistusta'!D$125+'Rahoitus ilman jk-tarkistusta'!D$152)</f>
        <v>3.9957009701209377E-2</v>
      </c>
      <c r="J35" s="106">
        <f>('Rahoitus ilman jk-tarkistusta'!E124+'Rahoitus ilman jk-tarkistusta'!E151)/('Rahoitus ilman jk-tarkistusta'!E$125+'Rahoitus ilman jk-tarkistusta'!E$152)</f>
        <v>3.9849708736737009E-2</v>
      </c>
      <c r="K35" s="151"/>
    </row>
    <row r="36" spans="1:13">
      <c r="A36" s="146" t="s">
        <v>22</v>
      </c>
      <c r="B36" s="149">
        <v>1412.1203976692018</v>
      </c>
      <c r="C36" s="31">
        <f t="shared" ref="C36:E36" si="3">SUM(C14:C35)</f>
        <v>1572.1369076274659</v>
      </c>
      <c r="D36" s="31">
        <f t="shared" si="3"/>
        <v>850.35530788943868</v>
      </c>
      <c r="E36" s="31">
        <f t="shared" si="3"/>
        <v>-6.0089112134418219</v>
      </c>
      <c r="F36" s="93"/>
      <c r="G36" s="92" t="s">
        <v>22</v>
      </c>
      <c r="H36" s="106">
        <f t="shared" ref="H36:J36" si="4">SUM(H14:H35)</f>
        <v>1</v>
      </c>
      <c r="I36" s="106">
        <f t="shared" si="4"/>
        <v>1</v>
      </c>
      <c r="J36" s="106">
        <f t="shared" si="4"/>
        <v>1.0000000000000002</v>
      </c>
      <c r="K36" s="151"/>
    </row>
    <row r="37" spans="1:13">
      <c r="A37" s="146"/>
      <c r="B37" s="182"/>
      <c r="C37" s="182"/>
      <c r="D37" s="182"/>
      <c r="E37" s="182"/>
      <c r="F37" s="93"/>
      <c r="G37" s="92"/>
      <c r="H37" s="106"/>
      <c r="I37" s="106"/>
      <c r="J37" s="106"/>
      <c r="K37" s="151"/>
    </row>
    <row r="38" spans="1:13" ht="14.5">
      <c r="A38" s="92"/>
      <c r="B38" s="150" t="s">
        <v>76</v>
      </c>
      <c r="C38" s="93"/>
      <c r="D38" s="93"/>
      <c r="E38" s="93"/>
      <c r="F38" s="93"/>
      <c r="G38" s="93"/>
      <c r="H38" s="93"/>
      <c r="I38" s="93"/>
    </row>
    <row r="39" spans="1:13">
      <c r="C39" s="147"/>
    </row>
    <row r="40" spans="1:13">
      <c r="C40" s="147"/>
      <c r="F40" s="47"/>
      <c r="G40" s="180"/>
      <c r="H40" s="180"/>
      <c r="I40" s="180"/>
      <c r="J40" s="180"/>
      <c r="K40" s="181"/>
      <c r="L40" s="181"/>
      <c r="M40" s="181"/>
    </row>
    <row r="41" spans="1:13" ht="14.5">
      <c r="B41" s="87"/>
      <c r="C41" s="147"/>
      <c r="F41" s="101"/>
      <c r="G41" s="180"/>
      <c r="H41" s="180"/>
      <c r="I41" s="180"/>
      <c r="J41" s="180"/>
      <c r="K41" s="181"/>
      <c r="L41" s="181"/>
      <c r="M41" s="181"/>
    </row>
    <row r="42" spans="1:13">
      <c r="C42" s="147"/>
      <c r="F42" s="102"/>
      <c r="G42" s="180"/>
      <c r="H42" s="180"/>
      <c r="I42" s="180"/>
      <c r="J42" s="180"/>
      <c r="K42" s="181"/>
      <c r="L42" s="181"/>
      <c r="M42" s="181"/>
    </row>
    <row r="43" spans="1:13">
      <c r="C43" s="147"/>
      <c r="F43" s="18"/>
      <c r="G43" s="180"/>
      <c r="H43" s="180"/>
      <c r="I43" s="180"/>
      <c r="J43" s="180"/>
      <c r="K43" s="181"/>
      <c r="L43" s="181"/>
      <c r="M43" s="181"/>
    </row>
    <row r="44" spans="1:13">
      <c r="C44" s="147"/>
      <c r="F44" s="18"/>
      <c r="G44" s="180"/>
      <c r="H44" s="180"/>
      <c r="I44" s="180"/>
      <c r="J44" s="180"/>
      <c r="K44" s="181"/>
      <c r="L44" s="181"/>
      <c r="M44" s="181"/>
    </row>
    <row r="45" spans="1:13">
      <c r="C45" s="147"/>
      <c r="F45" s="18"/>
      <c r="G45" s="180"/>
      <c r="H45" s="180"/>
      <c r="I45" s="180"/>
      <c r="J45" s="180"/>
      <c r="K45" s="181"/>
      <c r="L45" s="181"/>
      <c r="M45" s="181"/>
    </row>
    <row r="46" spans="1:13">
      <c r="C46" s="147"/>
      <c r="F46" s="18"/>
      <c r="G46" s="180"/>
      <c r="H46" s="180"/>
      <c r="I46" s="180"/>
      <c r="J46" s="180"/>
      <c r="K46" s="181"/>
      <c r="L46" s="181"/>
      <c r="M46" s="181"/>
    </row>
    <row r="47" spans="1:13">
      <c r="C47" s="147"/>
      <c r="F47" s="18"/>
      <c r="G47" s="180"/>
      <c r="H47" s="180"/>
      <c r="I47" s="180"/>
      <c r="J47" s="180"/>
      <c r="K47" s="181"/>
      <c r="L47" s="181"/>
      <c r="M47" s="181"/>
    </row>
    <row r="48" spans="1:13">
      <c r="C48" s="147"/>
      <c r="F48" s="18"/>
      <c r="G48" s="180"/>
      <c r="H48" s="180"/>
      <c r="I48" s="180"/>
      <c r="J48" s="180"/>
      <c r="K48" s="181"/>
      <c r="L48" s="181"/>
      <c r="M48" s="181"/>
    </row>
    <row r="49" spans="3:13">
      <c r="C49" s="147"/>
      <c r="F49" s="18"/>
      <c r="G49" s="180"/>
      <c r="H49" s="180"/>
      <c r="I49" s="180"/>
      <c r="J49" s="180"/>
      <c r="K49" s="181"/>
      <c r="L49" s="181"/>
      <c r="M49" s="181"/>
    </row>
    <row r="50" spans="3:13">
      <c r="C50" s="147"/>
      <c r="F50" s="18"/>
      <c r="G50" s="180"/>
      <c r="H50" s="180"/>
      <c r="I50" s="180"/>
      <c r="J50" s="180"/>
      <c r="K50" s="181"/>
      <c r="L50" s="181"/>
      <c r="M50" s="181"/>
    </row>
    <row r="51" spans="3:13">
      <c r="C51" s="147"/>
      <c r="F51" s="18"/>
      <c r="G51" s="180"/>
      <c r="H51" s="180"/>
      <c r="I51" s="180"/>
      <c r="J51" s="180"/>
      <c r="K51" s="181"/>
      <c r="L51" s="181"/>
      <c r="M51" s="181"/>
    </row>
    <row r="52" spans="3:13">
      <c r="C52" s="147"/>
      <c r="F52" s="18"/>
      <c r="G52" s="180"/>
      <c r="H52" s="180"/>
      <c r="I52" s="180"/>
      <c r="J52" s="180"/>
      <c r="K52" s="181"/>
      <c r="L52" s="181"/>
      <c r="M52" s="181"/>
    </row>
    <row r="53" spans="3:13">
      <c r="C53" s="147"/>
      <c r="F53" s="18"/>
      <c r="G53" s="180"/>
      <c r="H53" s="180"/>
      <c r="I53" s="180"/>
      <c r="J53" s="180"/>
      <c r="K53" s="181"/>
      <c r="L53" s="181"/>
      <c r="M53" s="181"/>
    </row>
    <row r="54" spans="3:13">
      <c r="C54" s="147"/>
      <c r="F54" s="18"/>
      <c r="G54" s="180"/>
      <c r="H54" s="180"/>
      <c r="I54" s="180"/>
      <c r="J54" s="180"/>
      <c r="K54" s="181"/>
      <c r="L54" s="181"/>
      <c r="M54" s="181"/>
    </row>
    <row r="55" spans="3:13">
      <c r="C55" s="147"/>
      <c r="F55" s="18"/>
      <c r="G55" s="180"/>
      <c r="H55" s="180"/>
      <c r="I55" s="180"/>
      <c r="J55" s="180"/>
      <c r="K55" s="181"/>
      <c r="L55" s="181"/>
      <c r="M55" s="181"/>
    </row>
    <row r="56" spans="3:13">
      <c r="C56" s="147"/>
      <c r="F56" s="18"/>
      <c r="G56" s="180"/>
      <c r="H56" s="180"/>
      <c r="I56" s="180"/>
      <c r="J56" s="180"/>
      <c r="K56" s="181"/>
      <c r="L56" s="181"/>
      <c r="M56" s="181"/>
    </row>
    <row r="57" spans="3:13">
      <c r="C57" s="147"/>
      <c r="F57" s="18"/>
      <c r="G57" s="180"/>
      <c r="H57" s="180"/>
      <c r="I57" s="180"/>
      <c r="J57" s="180"/>
      <c r="K57" s="181"/>
      <c r="L57" s="181"/>
      <c r="M57" s="181"/>
    </row>
    <row r="58" spans="3:13">
      <c r="C58" s="147"/>
      <c r="F58" s="18"/>
      <c r="G58" s="180"/>
      <c r="H58" s="180"/>
      <c r="I58" s="180"/>
      <c r="J58" s="180"/>
      <c r="K58" s="181"/>
      <c r="L58" s="181"/>
      <c r="M58" s="181"/>
    </row>
    <row r="59" spans="3:13">
      <c r="C59" s="147"/>
      <c r="F59" s="18"/>
      <c r="G59" s="180"/>
      <c r="H59" s="180"/>
      <c r="I59" s="180"/>
      <c r="J59" s="180"/>
      <c r="K59" s="181"/>
      <c r="L59" s="181"/>
      <c r="M59" s="181"/>
    </row>
    <row r="60" spans="3:13">
      <c r="C60" s="147"/>
      <c r="F60" s="18"/>
      <c r="G60" s="180"/>
      <c r="H60" s="180"/>
      <c r="I60" s="180"/>
      <c r="J60" s="180"/>
      <c r="K60" s="181"/>
      <c r="L60" s="181"/>
      <c r="M60" s="181"/>
    </row>
    <row r="61" spans="3:13">
      <c r="C61" s="147"/>
      <c r="F61" s="18"/>
      <c r="G61" s="180"/>
      <c r="H61" s="180"/>
      <c r="I61" s="180"/>
      <c r="J61" s="180"/>
      <c r="K61" s="181"/>
      <c r="L61" s="181"/>
      <c r="M61" s="181"/>
    </row>
    <row r="62" spans="3:13">
      <c r="F62" s="18"/>
      <c r="G62" s="180"/>
      <c r="H62" s="180"/>
      <c r="I62" s="180"/>
      <c r="J62" s="180"/>
      <c r="K62" s="181"/>
      <c r="L62" s="181"/>
      <c r="M62" s="181"/>
    </row>
    <row r="63" spans="3:13">
      <c r="F63" s="18"/>
      <c r="G63" s="18"/>
    </row>
    <row r="65" spans="2:5">
      <c r="B65" s="18"/>
      <c r="C65" s="18"/>
      <c r="D65" s="18"/>
      <c r="E65" s="18"/>
    </row>
  </sheetData>
  <mergeCells count="4">
    <mergeCell ref="A3:F3"/>
    <mergeCell ref="A5:F5"/>
    <mergeCell ref="A4:F4"/>
    <mergeCell ref="A6:F6"/>
  </mergeCells>
  <pageMargins left="0.7" right="0.7" top="0.75" bottom="0.75" header="0.3" footer="0.3"/>
  <pageSetup paperSize="9" orientation="portrait"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4</vt:i4>
      </vt:variant>
    </vt:vector>
  </HeadingPairs>
  <TitlesOfParts>
    <vt:vector size="4" baseType="lpstr">
      <vt:lpstr>INFO</vt:lpstr>
      <vt:lpstr>Yhteenveto</vt:lpstr>
      <vt:lpstr>Rahoitus ilman jk-tarkistusta</vt:lpstr>
      <vt:lpstr>Jälkikäteistarkistus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Hyvinvointialueiden rahoituksen painelaskelma</dc:title>
  <dc:creator/>
  <cp:lastModifiedBy>Valkama Roosa (VM)</cp:lastModifiedBy>
  <dcterms:created xsi:type="dcterms:W3CDTF">2020-05-15T09:22:39Z</dcterms:created>
  <dcterms:modified xsi:type="dcterms:W3CDTF">2024-09-23T05:52:08Z</dcterms:modified>
</cp:coreProperties>
</file>