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3024468\Desktop\JTS20252028\"/>
    </mc:Choice>
  </mc:AlternateContent>
  <bookViews>
    <workbookView xWindow="28680" yWindow="-120" windowWidth="29040" windowHeight="15990"/>
  </bookViews>
  <sheets>
    <sheet name="kumulatiivinen"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F26" i="2" s="1"/>
  <c r="G26" i="2" s="1"/>
  <c r="E25" i="2"/>
  <c r="F25" i="2" s="1"/>
  <c r="G25" i="2" s="1"/>
  <c r="E24" i="2"/>
  <c r="F24" i="2" s="1"/>
  <c r="G24" i="2" s="1"/>
  <c r="E23" i="2"/>
  <c r="F23" i="2" s="1"/>
  <c r="G23" i="2" s="1"/>
  <c r="E22" i="2"/>
  <c r="F22" i="2" s="1"/>
  <c r="G22" i="2" s="1"/>
  <c r="E21" i="2"/>
  <c r="F21" i="2" s="1"/>
  <c r="G21" i="2" s="1"/>
  <c r="E20" i="2"/>
  <c r="F20" i="2" s="1"/>
  <c r="G20" i="2" s="1"/>
  <c r="E19" i="2"/>
  <c r="F19" i="2" s="1"/>
  <c r="G19" i="2" s="1"/>
  <c r="E18" i="2"/>
  <c r="F18" i="2" s="1"/>
  <c r="G18" i="2" s="1"/>
  <c r="E17" i="2"/>
  <c r="F17" i="2" s="1"/>
  <c r="G17" i="2" s="1"/>
  <c r="E16" i="2"/>
  <c r="F16" i="2" s="1"/>
  <c r="G16" i="2" s="1"/>
  <c r="E15" i="2"/>
  <c r="F15" i="2" s="1"/>
  <c r="G15" i="2" s="1"/>
  <c r="E14" i="2"/>
  <c r="F14" i="2" s="1"/>
  <c r="G14" i="2" s="1"/>
  <c r="E13" i="2"/>
  <c r="F13" i="2" s="1"/>
  <c r="G13" i="2" s="1"/>
  <c r="E12" i="2"/>
  <c r="F12" i="2" s="1"/>
  <c r="G12" i="2" s="1"/>
  <c r="E11" i="2"/>
  <c r="F11" i="2" s="1"/>
  <c r="G11" i="2" s="1"/>
  <c r="E10" i="2"/>
  <c r="F10" i="2" s="1"/>
  <c r="G10" i="2" s="1"/>
  <c r="E9" i="2"/>
  <c r="F9" i="2" s="1"/>
  <c r="G9" i="2" s="1"/>
  <c r="E8" i="2"/>
  <c r="F8" i="2" s="1"/>
  <c r="G8" i="2" s="1"/>
  <c r="E7" i="2"/>
  <c r="F7" i="2" s="1"/>
  <c r="G7" i="2" s="1"/>
  <c r="E6" i="2"/>
  <c r="F6" i="2" s="1"/>
  <c r="G6" i="2" s="1"/>
  <c r="E5" i="2"/>
  <c r="F5" i="2" s="1"/>
  <c r="G5" i="2" s="1"/>
  <c r="G27" i="2" l="1"/>
  <c r="F27" i="2"/>
  <c r="E27" i="2"/>
  <c r="D27" i="2"/>
  <c r="C27" i="2"/>
  <c r="B27" i="2"/>
  <c r="H5" i="2"/>
  <c r="I5" i="2" s="1"/>
  <c r="H6" i="2"/>
  <c r="I6" i="2" s="1"/>
  <c r="H7" i="2"/>
  <c r="I7" i="2" s="1"/>
  <c r="H8" i="2"/>
  <c r="I8" i="2" s="1"/>
  <c r="H9" i="2"/>
  <c r="I9" i="2" s="1"/>
  <c r="H10" i="2"/>
  <c r="I10" i="2" s="1"/>
  <c r="H11" i="2"/>
  <c r="I11" i="2" s="1"/>
  <c r="H12" i="2"/>
  <c r="I12" i="2" s="1"/>
  <c r="H13" i="2"/>
  <c r="I13" i="2" s="1"/>
  <c r="H14" i="2"/>
  <c r="I14" i="2" s="1"/>
  <c r="H15" i="2"/>
  <c r="I15" i="2" s="1"/>
  <c r="H16" i="2"/>
  <c r="I16" i="2" s="1"/>
  <c r="H17" i="2"/>
  <c r="I17" i="2" s="1"/>
  <c r="H18" i="2"/>
  <c r="I18" i="2" s="1"/>
  <c r="H19" i="2"/>
  <c r="I19" i="2" s="1"/>
  <c r="H20" i="2"/>
  <c r="I20" i="2" s="1"/>
  <c r="H21" i="2"/>
  <c r="I21" i="2" s="1"/>
  <c r="H22" i="2"/>
  <c r="I22" i="2" s="1"/>
  <c r="H23" i="2"/>
  <c r="I23" i="2" s="1"/>
  <c r="H24" i="2"/>
  <c r="I24" i="2" s="1"/>
  <c r="H25" i="2"/>
  <c r="I25" i="2" s="1"/>
  <c r="H26" i="2"/>
  <c r="I26" i="2" s="1"/>
  <c r="I27" i="2" l="1"/>
  <c r="H27" i="2"/>
</calcChain>
</file>

<file path=xl/sharedStrings.xml><?xml version="1.0" encoding="utf-8"?>
<sst xmlns="http://schemas.openxmlformats.org/spreadsheetml/2006/main" count="83" uniqueCount="83">
  <si>
    <t>Alue</t>
  </si>
  <si>
    <t>Lähde</t>
  </si>
  <si>
    <t>Linkki</t>
  </si>
  <si>
    <t>Etelä-Karjala</t>
  </si>
  <si>
    <t>Etelä-Karjalan hyvinvointialueen talousarvio 2024 ja sopeuttamisohjelma 2024–2026 s. 16</t>
  </si>
  <si>
    <t>Etelä-Pohjanmaa</t>
  </si>
  <si>
    <t>Etelä-Pohjanmaan hyvinvointialueen Uudistus-, tuottavuus- ja vaikuttavuusohjelma UTV 2024-2026 s. 46 ja s. 237.</t>
  </si>
  <si>
    <t>hyvaep-julkaisu.tweb.fi/ktwebscr/fileshow?doctype=3&amp;docid=156275&amp;version=1</t>
  </si>
  <si>
    <t>Etelä-Savo</t>
  </si>
  <si>
    <t>Alueen tiedote 29.11.2023</t>
  </si>
  <si>
    <t>https://etelasavonha.fi/2023/11/29/eloisan-talousarvio-tahtaa-489-miljoonaan-alijaamaan-2024/</t>
  </si>
  <si>
    <t>Helsinki</t>
  </si>
  <si>
    <t>Helsingin kaupungin sosiaali-, terveys- ja pelastustoimialan muutosohjelma talouden tasapainottamiseksi 2023–2025 s. 4.</t>
  </si>
  <si>
    <t>Itä-Uusimaa</t>
  </si>
  <si>
    <t>Itä-Uudenmaan hyvinvointialueen tuottavuusohjelma s. 30</t>
  </si>
  <si>
    <t>Kainuu</t>
  </si>
  <si>
    <t>Kainuun hyvinvointialueen talousarvio 2024 s. 3</t>
  </si>
  <si>
    <t>Kanta-Häme</t>
  </si>
  <si>
    <t>Talouden tasapainottamisohjelman raportti 2023 s. 5</t>
  </si>
  <si>
    <t>Keski-Pohjanmaa</t>
  </si>
  <si>
    <t>Soite 2030-ohjelma s. 41</t>
  </si>
  <si>
    <t>Keski-Suomi</t>
  </si>
  <si>
    <t>Keski-Suomen hyvinvointialueen talousarvio 2024 s. 189</t>
  </si>
  <si>
    <t>Keski-Uusimaa</t>
  </si>
  <si>
    <t>Keski-Uudenmaan hyvinvointialueohjelma 2024–2025 s. 38</t>
  </si>
  <si>
    <t>Kymenlaakso</t>
  </si>
  <si>
    <t>Kymenlaakson hyvinvointialueen talousarvio 2024 s. 54</t>
  </si>
  <si>
    <t>Lappi</t>
  </si>
  <si>
    <t>Lapin hyvinvointialueen muutosohjelma s. 17</t>
  </si>
  <si>
    <t>Länsi-Uusimaa</t>
  </si>
  <si>
    <t>Länsi-Uudenmaan hyvinvointialueen palvelustrategia s. 8</t>
  </si>
  <si>
    <t>luhva-d10julk.oncloudos.com/kokous/2023262-4-37792.PDF</t>
  </si>
  <si>
    <t>Pirkanmaa</t>
  </si>
  <si>
    <t>Pirkanmaan hyvinvointialueen muutettu talousarvio 2024 s. 84</t>
  </si>
  <si>
    <t>Pohjanmaa</t>
  </si>
  <si>
    <t>Aluevaltuuston kokous 20.12.2023</t>
  </si>
  <si>
    <t>Pohjois-Karjala</t>
  </si>
  <si>
    <t>Pohjois-Karjalan hyvinvointialueen talousarvio 2024 s. 23</t>
  </si>
  <si>
    <t>Pohjois-Pohjanmaa</t>
  </si>
  <si>
    <t>Pohjois-Pohjanmaan hyvinvointialueen taloudellisuus- ja tuottavuusohjelma s. 72</t>
  </si>
  <si>
    <t>tweb.ppshp.fi/ktwebscr/fileshow?doctype=3&amp;docid=861029&amp;version=1</t>
  </si>
  <si>
    <t>Pohjois-Savo</t>
  </si>
  <si>
    <t>Pohjois-Savon hyvinvointialueen tuottavuus- ja taloudellisuusohjelma 2.0 s. 17</t>
  </si>
  <si>
    <t>Päijät-Häme</t>
  </si>
  <si>
    <t>Päijät-Hämeen hyvinvointialueen talouden tasapainottamissuunitelma 2024–2030, Liite 1, s. 15</t>
  </si>
  <si>
    <t>Satakunta</t>
  </si>
  <si>
    <t>Satakunnan hyvinvointialueen talousarvio 2024 s. 9 ja muutosohjelma s.13</t>
  </si>
  <si>
    <t>Vantaa ja Kerava</t>
  </si>
  <si>
    <t>Vantaan ja Keravan hyvinvointialueen uudistusohjelma: periaatteet ja päälinjaukset s. 5</t>
  </si>
  <si>
    <t>Varsinais-Suomi</t>
  </si>
  <si>
    <t>Varsinais-Suomen hyvinvointialueen talousarvio 2024 s. 40</t>
  </si>
  <si>
    <t>varha-julkaisu.triplancloud.fi/ktwebscr/fileshow?doctype=3&amp;docid=209356&amp;version=1</t>
  </si>
  <si>
    <t>Uudet toimet 2024</t>
  </si>
  <si>
    <t>Vuoden 2024 toimet yhteensä</t>
  </si>
  <si>
    <t>Vuoden 2025 toimet yhteensä</t>
  </si>
  <si>
    <t>Uudet toimet 2025</t>
  </si>
  <si>
    <t>Uudet toimet 2026</t>
  </si>
  <si>
    <t>Vuoden 2026 toimet yhteensä</t>
  </si>
  <si>
    <t>https://vakehyva.cloudnc.fi/fi-FI/Toimielimet/Aluevaltuusto/Kokous_12122023/Vantaan_ja_Keravan_hyvinvointialueen_uud(12438)</t>
  </si>
  <si>
    <t>https://mfiles.eksote.fi/kokoukset/ekhva/2/141/1733/view/96888</t>
  </si>
  <si>
    <t>https://ahjojulkaisu.hel.fi/203B6900-5E17-C8E9-A887-8AAC37600000.pdf</t>
  </si>
  <si>
    <t>https://itauusimaa.cloudnc.fi/fi-FI/Toimielimet/Aluevaltuusto/Kokous_12122023/ItaUudenmaan_hyvinvointialueen_tuottavuu(10910)</t>
  </si>
  <si>
    <t>https://kainuunhyvinvointialue.cloudnc.fi/fi-FI/Toimielimet/Aluevaltuusto/Kokous_18122023/Kainuun_hyvinvointialueen_talousarvio_20(9929)</t>
  </si>
  <si>
    <t>https://omahame-julkaisu.tweb.fi/ktwebscr/fileshow?doctype=3&amp;docid=132619&amp;version=1</t>
  </si>
  <si>
    <t>https://soite.fi/wp-content/uploads/2023/11/Soite-2030-ohjelma-30102023-aluehallitus.pdf</t>
  </si>
  <si>
    <t>https://hyvaks-julkaisu.tweb.fi/ktwebscr/fileshow?doctype=3&amp;docid=83113&amp;version=1</t>
  </si>
  <si>
    <t>https://keuh.cloudnc.fi/fi-FI/Toimielimet/Aluevaltuusto/Kokous_2192023/Hyvinvointialueohjelma(6077)</t>
  </si>
  <si>
    <t>https://kymenhva.fi/wp-content/uploads/2024/03/Talousarvio-2024-ja-taloussuunnitelma-2025-2026-.pdf</t>
  </si>
  <si>
    <t>https://lapha-julkaisu.tweb.fi/ktwebscr/fileshow?doctype=3&amp;docid=269554&amp;version=1</t>
  </si>
  <si>
    <t>https://pirha.cloudnc.fi/fi-FI/Toimielimet/Aluevaltuusto/Kokous_1512024/Vuoden_2024_talousarvion_ja_taloussuunni(16907)</t>
  </si>
  <si>
    <t>https://ovph-d10julk.oncloudos.com/cgi/DREQUEST.PHP?page=meetingitem&amp;id=2023284-9</t>
  </si>
  <si>
    <t>https://dynastyjulkaisu.pohjoiskarjala.net/VateJulk/kokous/2023100326-30-62310.PDF</t>
  </si>
  <si>
    <t>https://pshva.oncloudos.com/kokous/2023356-5-80410.PDF</t>
  </si>
  <si>
    <t>https://phhyky-julkaisu.tweb.fi/ktwebscr/fileshow?doctype=3&amp;docid=767701&amp;version=1
https://phhyky-julkaisu.tweb.fi/ktwebscr/fileshow?doctype=3&amp;docid=830439&amp;version=1</t>
  </si>
  <si>
    <t>https://satasotejulkaisu.tweb.fi/ktwebscr/fileshow?doctype=3&amp;docid=104107&amp;version=1</t>
  </si>
  <si>
    <t>VM/8.5.2024</t>
  </si>
  <si>
    <t>Uusien säästötoimien kustannusvaikutus vuosittain</t>
  </si>
  <si>
    <t>Säästötoimien kustannusvaikutus yhteensä vuosittain</t>
  </si>
  <si>
    <t>Toimien kumulatiivinen kumulatiivinen kustannusvaikutus</t>
  </si>
  <si>
    <t>Kumulatiivinen kustannusvaikutus 2025</t>
  </si>
  <si>
    <t>Kumulatiivinen kustanusvaikutus 2026</t>
  </si>
  <si>
    <t>Manner-Suomi yhteensä</t>
  </si>
  <si>
    <r>
      <rPr>
        <b/>
        <sz val="11"/>
        <color theme="1"/>
        <rFont val="Arial"/>
        <family val="2"/>
        <scheme val="minor"/>
      </rPr>
      <t>Hyvinvointialueiden sopeutustoimien kustannusvaikutukset vuosina 2024–2026</t>
    </r>
    <r>
      <rPr>
        <sz val="11"/>
        <color theme="1"/>
        <rFont val="Arial"/>
        <family val="2"/>
        <scheme val="minor"/>
      </rPr>
      <t xml:space="preserve">
Tässä taulukossa on koottu hyvinvointialueiden sopeutustoimien kustannusvaikutusten ajoittuminen vuosille 2024-2026. Tiedot pohjautuvat alueiden julkisesti saatavilla oleviin tietoihin, jotka on kerätty pääosin tammikuussa 2024 ja niitä on täydennetty maaliskuussa 2024.  
Taulukon arvot ovat pääosin alueen itsensä ilmoittamia ja taulukossa on kuvattu tietolähteet. 
Hyvinvointialueiden tapa ilmoittaa toimista vaihtelee kuitenkin merkittävästi alueiden asiakirjoissa. Näin ollen valtiovarainministeriössä on tehty joitain oletuksia toimien ajoittumisesta ja toimien pysyvyydestä. 
Esimerkiksi on oletettu, että alueiden ilmoittamat toimet ovat pysyviä. Näin ollen 10 miljoonan euron kustannusvaikutus vuonna 2024 laskee kustannuksia pysyvästi 10 miljoonaa euroa myös vuosien 2025 ja 2026 tasolla. Sopeutustoimien yhteismäärä euroissa määritellään kunkin vuoden tasolla erikseen huomioiden alueiden eri vuosille ilmoittamat mahdolliset uudet säästötoimet. 
Euromääräisten toimien tulkinnassa täytyy aina muistaa se, että niiden luotettavuus vaihtelee merkittävästi. Tätä aineistoa kerätessä alueen ilmoittamat luvut on otettu annettuna, eikä niiden luotettavuuteen ole otettu kantaa. On myös mahdollista, että alueet ovat suunnitelleet tai ovat suunnittelemassa toimia, jotka eivät tämän aineiston poimintaan ehtineet mukaan.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</si>
</sst>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6" x14ac:knownFonts="1">
    <font>
      <sz val="11"/>
      <color theme="1"/>
      <name val="Arial"/>
      <family val="2"/>
      <scheme val="minor"/>
    </font>
    <font>
      <b/>
      <sz val="11"/>
      <color theme="1"/>
      <name val="Arial"/>
      <family val="2"/>
      <scheme val="minor"/>
    </font>
    <font>
      <u/>
      <sz val="11"/>
      <color theme="10"/>
      <name val="Arial"/>
      <family val="2"/>
      <scheme val="minor"/>
    </font>
    <font>
      <b/>
      <sz val="11"/>
      <color theme="0"/>
      <name val="Arial"/>
      <family val="2"/>
      <scheme val="minor"/>
    </font>
    <font>
      <sz val="11"/>
      <color rgb="FFFF0000"/>
      <name val="Arial"/>
      <family val="2"/>
      <scheme val="minor"/>
    </font>
    <font>
      <b/>
      <sz val="11"/>
      <color theme="1"/>
      <name val="Arial"/>
      <scheme val="minor"/>
    </font>
  </fonts>
  <fills count="3">
    <fill>
      <patternFill patternType="none"/>
    </fill>
    <fill>
      <patternFill patternType="gray125"/>
    </fill>
    <fill>
      <patternFill patternType="solid">
        <fgColor theme="4"/>
        <bgColor theme="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1" fillId="0" borderId="0" xfId="0" applyFont="1"/>
    <xf numFmtId="0" fontId="0" fillId="0" borderId="0" xfId="0" applyAlignment="1">
      <alignment wrapText="1"/>
    </xf>
    <xf numFmtId="164" fontId="0" fillId="0" borderId="0" xfId="0" applyNumberFormat="1"/>
    <xf numFmtId="0" fontId="2" fillId="0" borderId="0" xfId="1"/>
    <xf numFmtId="0" fontId="0" fillId="0" borderId="0" xfId="0" applyAlignment="1">
      <alignment vertical="top" wrapText="1"/>
    </xf>
    <xf numFmtId="0" fontId="0" fillId="0" borderId="0"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164" fontId="0" fillId="0" borderId="1" xfId="0" applyNumberFormat="1" applyBorder="1"/>
    <xf numFmtId="164" fontId="0" fillId="0" borderId="2" xfId="0" applyNumberFormat="1" applyBorder="1"/>
    <xf numFmtId="164" fontId="0" fillId="0" borderId="3" xfId="0" applyNumberFormat="1" applyBorder="1"/>
    <xf numFmtId="164" fontId="0" fillId="0" borderId="7" xfId="0" applyNumberFormat="1" applyBorder="1"/>
    <xf numFmtId="164" fontId="0" fillId="0" borderId="0" xfId="0" applyNumberFormat="1" applyBorder="1"/>
    <xf numFmtId="164" fontId="0" fillId="0" borderId="8" xfId="0" applyNumberFormat="1" applyBorder="1"/>
    <xf numFmtId="164" fontId="0" fillId="0" borderId="4" xfId="0" applyNumberFormat="1" applyBorder="1"/>
    <xf numFmtId="164" fontId="0" fillId="0" borderId="5" xfId="0" applyNumberFormat="1" applyBorder="1"/>
    <xf numFmtId="164" fontId="0" fillId="0" borderId="6" xfId="0" applyNumberFormat="1" applyBorder="1"/>
    <xf numFmtId="0" fontId="5" fillId="0" borderId="0" xfId="0" applyFont="1"/>
    <xf numFmtId="0" fontId="2" fillId="0" borderId="0" xfId="1" applyAlignment="1">
      <alignment wrapText="1"/>
    </xf>
    <xf numFmtId="0" fontId="4" fillId="0" borderId="0" xfId="0" applyFont="1" applyAlignment="1">
      <alignment horizontal="left" vertical="top" wrapText="1"/>
    </xf>
    <xf numFmtId="0" fontId="0" fillId="0" borderId="0" xfId="0" applyAlignment="1">
      <alignment vertical="top"/>
    </xf>
    <xf numFmtId="164" fontId="1" fillId="0" borderId="3" xfId="0" applyNumberFormat="1" applyFont="1" applyBorder="1"/>
    <xf numFmtId="164" fontId="1" fillId="0" borderId="8" xfId="0" applyNumberFormat="1" applyFont="1" applyBorder="1"/>
    <xf numFmtId="164" fontId="1" fillId="0" borderId="6" xfId="0" applyNumberFormat="1" applyFont="1" applyBorder="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Alignment="1">
      <alignment horizontal="left" vertical="top" wrapText="1"/>
    </xf>
  </cellXfs>
  <cellStyles count="2">
    <cellStyle name="Hyperlinkki" xfId="1" builtinId="8"/>
    <cellStyle name="Normaali" xfId="0" builtinId="0"/>
  </cellStyles>
  <dxfs count="20">
    <dxf>
      <font>
        <b/>
        <i val="0"/>
        <strike val="0"/>
        <condense val="0"/>
        <extend val="0"/>
        <outline val="0"/>
        <shadow val="0"/>
        <u val="none"/>
        <vertAlign val="baseline"/>
        <sz val="11"/>
        <color theme="1"/>
        <name val="Arial"/>
        <scheme val="minor"/>
      </font>
      <numFmt numFmtId="164" formatCode="#,##0\ &quot;€&quot;"/>
      <border diagonalUp="0" diagonalDown="0" outline="0">
        <left/>
        <right style="medium">
          <color indexed="64"/>
        </right>
        <top/>
        <bottom style="medium">
          <color indexed="64"/>
        </bottom>
      </border>
    </dxf>
    <dxf>
      <numFmt numFmtId="164" formatCode="#,##0\ &quot;€&quot;"/>
      <border diagonalUp="0" diagonalDown="0" outline="0">
        <left style="medium">
          <color indexed="64"/>
        </left>
        <right/>
        <top/>
        <bottom style="medium">
          <color indexed="64"/>
        </bottom>
      </border>
    </dxf>
    <dxf>
      <numFmt numFmtId="164" formatCode="#,##0\ &quot;€&quot;"/>
      <border diagonalUp="0" diagonalDown="0" outline="0">
        <left/>
        <right style="medium">
          <color indexed="64"/>
        </right>
        <top/>
        <bottom style="medium">
          <color indexed="64"/>
        </bottom>
      </border>
    </dxf>
    <dxf>
      <numFmt numFmtId="164" formatCode="#,##0\ &quot;€&quot;"/>
      <border diagonalUp="0" diagonalDown="0" outline="0">
        <left/>
        <right/>
        <top/>
        <bottom style="medium">
          <color indexed="64"/>
        </bottom>
      </border>
    </dxf>
    <dxf>
      <numFmt numFmtId="164" formatCode="#,##0\ &quot;€&quot;"/>
      <border diagonalUp="0" diagonalDown="0" outline="0">
        <left style="medium">
          <color indexed="64"/>
        </left>
        <right/>
        <top/>
        <bottom style="medium">
          <color indexed="64"/>
        </bottom>
      </border>
    </dxf>
    <dxf>
      <numFmt numFmtId="164" formatCode="#,##0\ &quot;€&quot;"/>
      <border diagonalUp="0" diagonalDown="0" outline="0">
        <left/>
        <right style="medium">
          <color indexed="64"/>
        </right>
        <top/>
        <bottom style="medium">
          <color indexed="64"/>
        </bottom>
      </border>
    </dxf>
    <dxf>
      <numFmt numFmtId="164" formatCode="#,##0\ &quot;€&quot;"/>
      <border diagonalUp="0" diagonalDown="0" outline="0">
        <left/>
        <right/>
        <top/>
        <bottom style="medium">
          <color indexed="64"/>
        </bottom>
      </border>
    </dxf>
    <dxf>
      <numFmt numFmtId="164" formatCode="#,##0\ &quot;€&quot;"/>
      <border diagonalUp="0" diagonalDown="0" outline="0">
        <left style="medium">
          <color indexed="64"/>
        </left>
        <right/>
        <top/>
        <bottom style="medium">
          <color indexed="64"/>
        </bottom>
      </border>
    </dxf>
    <dxf>
      <font>
        <b/>
        <i val="0"/>
        <strike val="0"/>
        <condense val="0"/>
        <extend val="0"/>
        <outline val="0"/>
        <shadow val="0"/>
        <u val="none"/>
        <vertAlign val="baseline"/>
        <sz val="11"/>
        <color theme="1"/>
        <name val="Arial"/>
        <scheme val="minor"/>
      </font>
    </dxf>
    <dxf>
      <font>
        <b/>
      </font>
      <numFmt numFmtId="164" formatCode="#,##0\ &quot;€&quot;"/>
      <border diagonalUp="0" diagonalDown="0" outline="0">
        <left/>
        <right style="medium">
          <color indexed="64"/>
        </right>
        <top/>
        <bottom/>
      </border>
    </dxf>
    <dxf>
      <numFmt numFmtId="164" formatCode="#,##0\ &quot;€&quot;"/>
      <border diagonalUp="0" diagonalDown="0" outline="0">
        <left style="medium">
          <color indexed="64"/>
        </left>
        <right/>
        <top/>
        <bottom/>
      </border>
    </dxf>
    <dxf>
      <numFmt numFmtId="164" formatCode="#,##0\ &quot;€&quot;"/>
      <border diagonalUp="0" diagonalDown="0">
        <left/>
        <right style="medium">
          <color indexed="64"/>
        </right>
        <top/>
        <bottom/>
        <vertical/>
        <horizontal/>
      </border>
    </dxf>
    <dxf>
      <numFmt numFmtId="164" formatCode="#,##0\ &quot;€&quot;"/>
    </dxf>
    <dxf>
      <numFmt numFmtId="164" formatCode="#,##0\ &quot;€&quot;"/>
      <border diagonalUp="0" diagonalDown="0">
        <left style="medium">
          <color indexed="64"/>
        </left>
        <right/>
        <top/>
        <bottom/>
        <vertical/>
        <horizontal/>
      </border>
    </dxf>
    <dxf>
      <numFmt numFmtId="164" formatCode="#,##0\ &quot;€&quot;"/>
      <border diagonalUp="0" diagonalDown="0">
        <left/>
        <right style="medium">
          <color indexed="64"/>
        </right>
        <top/>
        <bottom/>
        <vertical/>
        <horizontal/>
      </border>
    </dxf>
    <dxf>
      <numFmt numFmtId="164" formatCode="#,##0\ &quot;€&quot;"/>
    </dxf>
    <dxf>
      <numFmt numFmtId="164" formatCode="#,##0\ &quot;€&quot;"/>
      <border diagonalUp="0" diagonalDown="0">
        <left style="medium">
          <color indexed="64"/>
        </left>
        <right/>
        <top/>
        <bottom/>
        <vertical/>
        <horizontal/>
      </border>
    </dxf>
    <dxf>
      <font>
        <b/>
      </font>
    </dxf>
    <dxf>
      <alignment horizontal="general" vertical="bottom" textRotation="0" wrapText="1" indent="0" justifyLastLine="0" shrinkToFit="0" readingOrder="0"/>
    </dxf>
    <dxf>
      <font>
        <color theme="0"/>
      </font>
      <fill>
        <patternFill>
          <bgColor theme="3"/>
        </patternFill>
      </fill>
    </dxf>
  </dxfs>
  <tableStyles count="1" defaultTableStyle="TableStyleMedium2" defaultPivotStyle="PivotStyleLight16">
    <tableStyle name="Table Style 1" pivot="0" count="1">
      <tableStyleElement type="headerRow"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3" name="Table54" displayName="Table54" ref="A4:K27" totalsRowCount="1" headerRowDxfId="18">
  <autoFilter ref="A4:K26"/>
  <tableColumns count="11">
    <tableColumn id="1" name="Alue" totalsRowLabel="Manner-Suomi yhteensä" dataDxfId="17" totalsRowDxfId="8"/>
    <tableColumn id="6" name="Uudet toimet 2024" totalsRowFunction="sum" dataDxfId="16" totalsRowDxfId="7"/>
    <tableColumn id="7" name="Uudet toimet 2025" totalsRowFunction="sum" dataDxfId="15" totalsRowDxfId="6"/>
    <tableColumn id="8" name="Uudet toimet 2026" totalsRowFunction="sum" dataDxfId="14" totalsRowDxfId="5"/>
    <tableColumn id="13" name="Vuoden 2024 toimet yhteensä" totalsRowFunction="sum" dataDxfId="13" totalsRowDxfId="4">
      <calculatedColumnFormula>Table54[[#This Row],[Uudet toimet 2024]]</calculatedColumnFormula>
    </tableColumn>
    <tableColumn id="9" name="Vuoden 2025 toimet yhteensä" totalsRowFunction="sum" dataDxfId="12" totalsRowDxfId="3">
      <calculatedColumnFormula>Table54[[#This Row],[Vuoden 2024 toimet yhteensä]]+Table54[[#This Row],[Uudet toimet 2025]]</calculatedColumnFormula>
    </tableColumn>
    <tableColumn id="5" name="Vuoden 2026 toimet yhteensä" totalsRowFunction="sum" dataDxfId="11" totalsRowDxfId="2">
      <calculatedColumnFormula>Table54[[#This Row],[Vuoden 2025 toimet yhteensä]]+Table54[[#This Row],[Uudet toimet 2026]]</calculatedColumnFormula>
    </tableColumn>
    <tableColumn id="14" name="Kumulatiivinen kustannusvaikutus 2025" totalsRowFunction="sum" dataDxfId="10" totalsRowDxfId="1">
      <calculatedColumnFormula>Table54[[#This Row],[Vuoden 2025 toimet yhteensä]]+Table54[[#This Row],[Uudet toimet 2024]]</calculatedColumnFormula>
    </tableColumn>
    <tableColumn id="12" name="Kumulatiivinen kustanusvaikutus 2026" totalsRowFunction="sum" dataDxfId="9" totalsRowDxfId="0">
      <calculatedColumnFormula>Table54[[#This Row],[Kumulatiivinen kustannusvaikutus 2025]]+Table54[[#This Row],[Vuoden 2026 toimet yhteensä]]</calculatedColumnFormula>
    </tableColumn>
    <tableColumn id="3" name="Lähde"/>
    <tableColumn id="11" name="Linkki"/>
  </tableColumns>
  <tableStyleInfo name="TableStyleLight9" showFirstColumn="0" showLastColumn="0" showRowStripes="1" showColumnStripes="1"/>
</table>
</file>

<file path=xl/theme/theme1.xml><?xml version="1.0" encoding="utf-8"?>
<a:theme xmlns:a="http://schemas.openxmlformats.org/drawingml/2006/main" name="vm_excel_teema">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ite.fi/wp-content/uploads/2023/11/Soite-2030-ohjelma-30102023-aluehallitus.pdf" TargetMode="External"/><Relationship Id="rId13" Type="http://schemas.openxmlformats.org/officeDocument/2006/relationships/hyperlink" Target="https://luhva-d10julk.oncloudos.com/kokous/2023262-4-37792.PDF" TargetMode="External"/><Relationship Id="rId18" Type="http://schemas.openxmlformats.org/officeDocument/2006/relationships/hyperlink" Target="https://pshva.oncloudos.com/kokous/2023356-5-80410.PDF" TargetMode="External"/><Relationship Id="rId3" Type="http://schemas.openxmlformats.org/officeDocument/2006/relationships/hyperlink" Target="https://etelasavonha.fi/2023/11/29/eloisan-talousarvio-tahtaa-489-miljoonaan-alijaamaan-2024/" TargetMode="External"/><Relationship Id="rId21" Type="http://schemas.openxmlformats.org/officeDocument/2006/relationships/hyperlink" Target="https://vakehyva.cloudnc.fi/fi-FI/Toimielimet/Aluevaltuusto/Kokous_12122023/Vantaan_ja_Keravan_hyvinvointialueen_uud(12438)" TargetMode="External"/><Relationship Id="rId7" Type="http://schemas.openxmlformats.org/officeDocument/2006/relationships/hyperlink" Target="https://omahame-julkaisu.tweb.fi/ktwebscr/fileshow?doctype=3&amp;docid=132619&amp;version=1" TargetMode="External"/><Relationship Id="rId12" Type="http://schemas.openxmlformats.org/officeDocument/2006/relationships/hyperlink" Target="https://lapha-julkaisu.tweb.fi/ktwebscr/fileshow?doctype=3&amp;docid=269554&amp;version=1" TargetMode="External"/><Relationship Id="rId17" Type="http://schemas.openxmlformats.org/officeDocument/2006/relationships/hyperlink" Target="https://tweb.ppshp.fi/ktwebscr/fileshow?doctype=3&amp;docid=861029&amp;version=1" TargetMode="External"/><Relationship Id="rId2" Type="http://schemas.openxmlformats.org/officeDocument/2006/relationships/hyperlink" Target="https://hyvaep-julkaisu.tweb.fi/ktwebscr/fileshow?doctype=3&amp;docid=156275&amp;version=1" TargetMode="External"/><Relationship Id="rId16" Type="http://schemas.openxmlformats.org/officeDocument/2006/relationships/hyperlink" Target="https://dynastyjulkaisu.pohjoiskarjala.net/VateJulk/kokous/2023100326-30-62310.PDF" TargetMode="External"/><Relationship Id="rId20" Type="http://schemas.openxmlformats.org/officeDocument/2006/relationships/hyperlink" Target="https://satasotejulkaisu.tweb.fi/ktwebscr/fileshow?doctype=3&amp;docid=104107&amp;version=1" TargetMode="External"/><Relationship Id="rId1" Type="http://schemas.openxmlformats.org/officeDocument/2006/relationships/hyperlink" Target="https://mfiles.eksote.fi/kokoukset/ekhva/2/141/1733/view/96888" TargetMode="External"/><Relationship Id="rId6" Type="http://schemas.openxmlformats.org/officeDocument/2006/relationships/hyperlink" Target="https://kainuunhyvinvointialue.cloudnc.fi/fi-FI/Toimielimet/Aluevaltuusto/Kokous_18122023/Kainuun_hyvinvointialueen_talousarvio_20(9929)" TargetMode="External"/><Relationship Id="rId11" Type="http://schemas.openxmlformats.org/officeDocument/2006/relationships/hyperlink" Target="https://kymenhva.fi/wp-content/uploads/2024/03/Talousarvio-2024-ja-taloussuunnitelma-2025-2026-.pdf" TargetMode="External"/><Relationship Id="rId24" Type="http://schemas.openxmlformats.org/officeDocument/2006/relationships/table" Target="../tables/table1.xml"/><Relationship Id="rId5" Type="http://schemas.openxmlformats.org/officeDocument/2006/relationships/hyperlink" Target="https://itauusimaa.cloudnc.fi/fi-FI/Toimielimet/Aluevaltuusto/Kokous_12122023/ItaUudenmaan_hyvinvointialueen_tuottavuu(10910)" TargetMode="External"/><Relationship Id="rId15" Type="http://schemas.openxmlformats.org/officeDocument/2006/relationships/hyperlink" Target="https://ovph-d10julk.oncloudos.com/cgi/DREQUEST.PHP?page=meetingitem&amp;id=2023284-9" TargetMode="External"/><Relationship Id="rId23" Type="http://schemas.openxmlformats.org/officeDocument/2006/relationships/printerSettings" Target="../printerSettings/printerSettings1.bin"/><Relationship Id="rId10" Type="http://schemas.openxmlformats.org/officeDocument/2006/relationships/hyperlink" Target="https://keuh.cloudnc.fi/fi-FI/Toimielimet/Aluevaltuusto/Kokous_2192023/Hyvinvointialueohjelma(6077)" TargetMode="External"/><Relationship Id="rId19" Type="http://schemas.openxmlformats.org/officeDocument/2006/relationships/hyperlink" Target="https://phhyky-julkaisu.tweb.fi/ktwebscr/fileshow?doctype=3&amp;docid=767701&amp;version=1" TargetMode="External"/><Relationship Id="rId4" Type="http://schemas.openxmlformats.org/officeDocument/2006/relationships/hyperlink" Target="https://ahjojulkaisu.hel.fi/203B6900-5E17-C8E9-A887-8AAC37600000.pdf" TargetMode="External"/><Relationship Id="rId9" Type="http://schemas.openxmlformats.org/officeDocument/2006/relationships/hyperlink" Target="https://hyvaks-julkaisu.tweb.fi/ktwebscr/fileshow?doctype=3&amp;docid=83113&amp;version=1" TargetMode="External"/><Relationship Id="rId14" Type="http://schemas.openxmlformats.org/officeDocument/2006/relationships/hyperlink" Target="https://pirha.cloudnc.fi/fi-FI/Toimielimet/Aluevaltuusto/Kokous_1512024/Vuoden_2024_talousarvion_ja_taloussuunni(16907)" TargetMode="External"/><Relationship Id="rId22" Type="http://schemas.openxmlformats.org/officeDocument/2006/relationships/hyperlink" Target="https://varha-julkaisu.triplancloud.fi/ktwebscr/fileshow?doctype=3&amp;docid=209356&amp;versio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zoomScaleNormal="100" workbookViewId="0">
      <selection activeCell="B3" sqref="B3:D3"/>
    </sheetView>
  </sheetViews>
  <sheetFormatPr defaultRowHeight="14" x14ac:dyDescent="0.3"/>
  <cols>
    <col min="1" max="1" width="21.4140625" bestFit="1" customWidth="1"/>
    <col min="2" max="7" width="20.58203125" customWidth="1"/>
    <col min="8" max="8" width="23.33203125" customWidth="1"/>
    <col min="9" max="9" width="23.08203125" customWidth="1"/>
    <col min="10" max="11" width="101.5" bestFit="1" customWidth="1"/>
    <col min="12" max="12" width="123.58203125" bestFit="1" customWidth="1"/>
  </cols>
  <sheetData>
    <row r="1" spans="1:14" x14ac:dyDescent="0.3">
      <c r="A1" t="s">
        <v>75</v>
      </c>
      <c r="C1" s="21"/>
      <c r="D1" s="21"/>
      <c r="E1" s="21"/>
      <c r="F1" s="21"/>
      <c r="G1" s="21"/>
      <c r="H1" s="5"/>
    </row>
    <row r="2" spans="1:14" ht="222" customHeight="1" thickBot="1" x14ac:dyDescent="0.35">
      <c r="A2" s="29" t="s">
        <v>82</v>
      </c>
      <c r="B2" s="29"/>
      <c r="C2" s="29"/>
      <c r="D2" s="29"/>
      <c r="E2" s="29"/>
      <c r="F2" s="29"/>
      <c r="G2" s="29"/>
      <c r="H2" s="29"/>
      <c r="K2" s="22"/>
      <c r="L2" s="22"/>
      <c r="M2" s="22"/>
      <c r="N2" s="22"/>
    </row>
    <row r="3" spans="1:14" ht="36" customHeight="1" x14ac:dyDescent="0.3">
      <c r="B3" s="26" t="s">
        <v>76</v>
      </c>
      <c r="C3" s="27"/>
      <c r="D3" s="28"/>
      <c r="E3" s="26" t="s">
        <v>77</v>
      </c>
      <c r="F3" s="27"/>
      <c r="G3" s="28"/>
      <c r="H3" s="26" t="s">
        <v>78</v>
      </c>
      <c r="I3" s="28"/>
    </row>
    <row r="4" spans="1:14" s="2" customFormat="1" ht="28.5" thickBot="1" x14ac:dyDescent="0.35">
      <c r="A4" s="6" t="s">
        <v>0</v>
      </c>
      <c r="B4" s="7" t="s">
        <v>52</v>
      </c>
      <c r="C4" s="8" t="s">
        <v>55</v>
      </c>
      <c r="D4" s="9" t="s">
        <v>56</v>
      </c>
      <c r="E4" s="7" t="s">
        <v>53</v>
      </c>
      <c r="F4" s="8" t="s">
        <v>54</v>
      </c>
      <c r="G4" s="9" t="s">
        <v>57</v>
      </c>
      <c r="H4" s="7" t="s">
        <v>79</v>
      </c>
      <c r="I4" s="9" t="s">
        <v>80</v>
      </c>
      <c r="J4" s="6" t="s">
        <v>1</v>
      </c>
      <c r="K4" s="6" t="s">
        <v>2</v>
      </c>
    </row>
    <row r="5" spans="1:14" x14ac:dyDescent="0.3">
      <c r="A5" s="1" t="s">
        <v>3</v>
      </c>
      <c r="B5" s="10">
        <v>21542849</v>
      </c>
      <c r="C5" s="11">
        <v>30735045</v>
      </c>
      <c r="D5" s="12">
        <v>65135000</v>
      </c>
      <c r="E5" s="10">
        <f>Table54[[#This Row],[Uudet toimet 2024]]</f>
        <v>21542849</v>
      </c>
      <c r="F5" s="11">
        <f>Table54[[#This Row],[Vuoden 2024 toimet yhteensä]]+Table54[[#This Row],[Uudet toimet 2025]]</f>
        <v>52277894</v>
      </c>
      <c r="G5" s="12">
        <f>Table54[[#This Row],[Vuoden 2025 toimet yhteensä]]+Table54[[#This Row],[Uudet toimet 2026]]</f>
        <v>117412894</v>
      </c>
      <c r="H5" s="10">
        <f>Table54[[#This Row],[Vuoden 2025 toimet yhteensä]]+Table54[[#This Row],[Uudet toimet 2024]]</f>
        <v>73820743</v>
      </c>
      <c r="I5" s="23">
        <f>Table54[[#This Row],[Kumulatiivinen kustannusvaikutus 2025]]+Table54[[#This Row],[Vuoden 2026 toimet yhteensä]]</f>
        <v>191233637</v>
      </c>
      <c r="J5" t="s">
        <v>4</v>
      </c>
      <c r="K5" s="4" t="s">
        <v>59</v>
      </c>
    </row>
    <row r="6" spans="1:14" x14ac:dyDescent="0.3">
      <c r="A6" s="1" t="s">
        <v>5</v>
      </c>
      <c r="B6" s="13">
        <v>15250300</v>
      </c>
      <c r="C6" s="14">
        <v>20379775</v>
      </c>
      <c r="D6" s="15">
        <v>20379775</v>
      </c>
      <c r="E6" s="13">
        <f>Table54[[#This Row],[Uudet toimet 2024]]</f>
        <v>15250300</v>
      </c>
      <c r="F6" s="14">
        <f>Table54[[#This Row],[Vuoden 2024 toimet yhteensä]]+Table54[[#This Row],[Uudet toimet 2025]]</f>
        <v>35630075</v>
      </c>
      <c r="G6" s="15">
        <f>Table54[[#This Row],[Vuoden 2025 toimet yhteensä]]+Table54[[#This Row],[Uudet toimet 2026]]</f>
        <v>56009850</v>
      </c>
      <c r="H6" s="13">
        <f>Table54[[#This Row],[Vuoden 2025 toimet yhteensä]]+Table54[[#This Row],[Uudet toimet 2024]]</f>
        <v>50880375</v>
      </c>
      <c r="I6" s="24">
        <f>Table54[[#This Row],[Kumulatiivinen kustannusvaikutus 2025]]+Table54[[#This Row],[Vuoden 2026 toimet yhteensä]]</f>
        <v>106890225</v>
      </c>
      <c r="J6" t="s">
        <v>6</v>
      </c>
      <c r="K6" s="4" t="s">
        <v>7</v>
      </c>
    </row>
    <row r="7" spans="1:14" x14ac:dyDescent="0.3">
      <c r="A7" s="1" t="s">
        <v>8</v>
      </c>
      <c r="B7" s="13">
        <v>21201000</v>
      </c>
      <c r="C7" s="14">
        <v>41500000</v>
      </c>
      <c r="D7" s="15">
        <v>10000000</v>
      </c>
      <c r="E7" s="13">
        <f>Table54[[#This Row],[Uudet toimet 2024]]</f>
        <v>21201000</v>
      </c>
      <c r="F7" s="14">
        <f>Table54[[#This Row],[Vuoden 2024 toimet yhteensä]]+Table54[[#This Row],[Uudet toimet 2025]]</f>
        <v>62701000</v>
      </c>
      <c r="G7" s="15">
        <f>Table54[[#This Row],[Vuoden 2025 toimet yhteensä]]+Table54[[#This Row],[Uudet toimet 2026]]</f>
        <v>72701000</v>
      </c>
      <c r="H7" s="13">
        <f>Table54[[#This Row],[Vuoden 2025 toimet yhteensä]]+Table54[[#This Row],[Uudet toimet 2024]]</f>
        <v>83902000</v>
      </c>
      <c r="I7" s="24">
        <f>Table54[[#This Row],[Kumulatiivinen kustannusvaikutus 2025]]+Table54[[#This Row],[Vuoden 2026 toimet yhteensä]]</f>
        <v>156603000</v>
      </c>
      <c r="J7" s="2" t="s">
        <v>9</v>
      </c>
      <c r="K7" s="4" t="s">
        <v>10</v>
      </c>
    </row>
    <row r="8" spans="1:14" x14ac:dyDescent="0.3">
      <c r="A8" s="1" t="s">
        <v>11</v>
      </c>
      <c r="B8" s="13">
        <v>33333333</v>
      </c>
      <c r="C8" s="14">
        <v>0</v>
      </c>
      <c r="D8" s="15">
        <v>0</v>
      </c>
      <c r="E8" s="13">
        <f>Table54[[#This Row],[Uudet toimet 2024]]</f>
        <v>33333333</v>
      </c>
      <c r="F8" s="14">
        <f>Table54[[#This Row],[Vuoden 2024 toimet yhteensä]]+Table54[[#This Row],[Uudet toimet 2025]]</f>
        <v>33333333</v>
      </c>
      <c r="G8" s="15">
        <f>Table54[[#This Row],[Vuoden 2025 toimet yhteensä]]+Table54[[#This Row],[Uudet toimet 2026]]</f>
        <v>33333333</v>
      </c>
      <c r="H8" s="13">
        <f>Table54[[#This Row],[Vuoden 2025 toimet yhteensä]]+Table54[[#This Row],[Uudet toimet 2024]]</f>
        <v>66666666</v>
      </c>
      <c r="I8" s="24">
        <f>Table54[[#This Row],[Kumulatiivinen kustannusvaikutus 2025]]+Table54[[#This Row],[Vuoden 2026 toimet yhteensä]]</f>
        <v>99999999</v>
      </c>
      <c r="J8" t="s">
        <v>12</v>
      </c>
      <c r="K8" s="4" t="s">
        <v>60</v>
      </c>
    </row>
    <row r="9" spans="1:14" x14ac:dyDescent="0.3">
      <c r="A9" s="1" t="s">
        <v>13</v>
      </c>
      <c r="B9" s="13">
        <v>7200000</v>
      </c>
      <c r="C9" s="14">
        <v>10300000</v>
      </c>
      <c r="D9" s="15">
        <v>10100000</v>
      </c>
      <c r="E9" s="13">
        <f>Table54[[#This Row],[Uudet toimet 2024]]</f>
        <v>7200000</v>
      </c>
      <c r="F9" s="14">
        <f>Table54[[#This Row],[Vuoden 2024 toimet yhteensä]]+Table54[[#This Row],[Uudet toimet 2025]]</f>
        <v>17500000</v>
      </c>
      <c r="G9" s="15">
        <f>Table54[[#This Row],[Vuoden 2025 toimet yhteensä]]+Table54[[#This Row],[Uudet toimet 2026]]</f>
        <v>27600000</v>
      </c>
      <c r="H9" s="13">
        <f>Table54[[#This Row],[Vuoden 2025 toimet yhteensä]]+Table54[[#This Row],[Uudet toimet 2024]]</f>
        <v>24700000</v>
      </c>
      <c r="I9" s="24">
        <f>Table54[[#This Row],[Kumulatiivinen kustannusvaikutus 2025]]+Table54[[#This Row],[Vuoden 2026 toimet yhteensä]]</f>
        <v>52300000</v>
      </c>
      <c r="J9" t="s">
        <v>14</v>
      </c>
      <c r="K9" s="4" t="s">
        <v>61</v>
      </c>
    </row>
    <row r="10" spans="1:14" x14ac:dyDescent="0.3">
      <c r="A10" s="1" t="s">
        <v>15</v>
      </c>
      <c r="B10" s="13">
        <v>20000000</v>
      </c>
      <c r="C10" s="14">
        <v>0</v>
      </c>
      <c r="D10" s="15">
        <v>0</v>
      </c>
      <c r="E10" s="13">
        <f>Table54[[#This Row],[Uudet toimet 2024]]</f>
        <v>20000000</v>
      </c>
      <c r="F10" s="14">
        <f>Table54[[#This Row],[Vuoden 2024 toimet yhteensä]]+Table54[[#This Row],[Uudet toimet 2025]]</f>
        <v>20000000</v>
      </c>
      <c r="G10" s="15">
        <f>Table54[[#This Row],[Vuoden 2025 toimet yhteensä]]+Table54[[#This Row],[Uudet toimet 2026]]</f>
        <v>20000000</v>
      </c>
      <c r="H10" s="13">
        <f>Table54[[#This Row],[Vuoden 2025 toimet yhteensä]]+Table54[[#This Row],[Uudet toimet 2024]]</f>
        <v>40000000</v>
      </c>
      <c r="I10" s="24">
        <f>Table54[[#This Row],[Kumulatiivinen kustannusvaikutus 2025]]+Table54[[#This Row],[Vuoden 2026 toimet yhteensä]]</f>
        <v>60000000</v>
      </c>
      <c r="J10" t="s">
        <v>16</v>
      </c>
      <c r="K10" s="4" t="s">
        <v>62</v>
      </c>
    </row>
    <row r="11" spans="1:14" x14ac:dyDescent="0.3">
      <c r="A11" s="1" t="s">
        <v>17</v>
      </c>
      <c r="B11" s="13">
        <v>42900000</v>
      </c>
      <c r="C11" s="14">
        <v>16100000</v>
      </c>
      <c r="D11" s="15">
        <v>18900000</v>
      </c>
      <c r="E11" s="13">
        <f>Table54[[#This Row],[Uudet toimet 2024]]</f>
        <v>42900000</v>
      </c>
      <c r="F11" s="14">
        <f>Table54[[#This Row],[Vuoden 2024 toimet yhteensä]]+Table54[[#This Row],[Uudet toimet 2025]]</f>
        <v>59000000</v>
      </c>
      <c r="G11" s="15">
        <f>Table54[[#This Row],[Vuoden 2025 toimet yhteensä]]+Table54[[#This Row],[Uudet toimet 2026]]-21000000</f>
        <v>56900000</v>
      </c>
      <c r="H11" s="13">
        <f>Table54[[#This Row],[Vuoden 2025 toimet yhteensä]]+Table54[[#This Row],[Uudet toimet 2024]]</f>
        <v>101900000</v>
      </c>
      <c r="I11" s="24">
        <f>Table54[[#This Row],[Kumulatiivinen kustannusvaikutus 2025]]+Table54[[#This Row],[Vuoden 2026 toimet yhteensä]]</f>
        <v>158800000</v>
      </c>
      <c r="J11" t="s">
        <v>18</v>
      </c>
      <c r="K11" s="4" t="s">
        <v>63</v>
      </c>
    </row>
    <row r="12" spans="1:14" x14ac:dyDescent="0.3">
      <c r="A12" s="1" t="s">
        <v>19</v>
      </c>
      <c r="B12" s="13">
        <v>4900000</v>
      </c>
      <c r="C12" s="14">
        <v>0</v>
      </c>
      <c r="D12" s="15">
        <v>0</v>
      </c>
      <c r="E12" s="13">
        <f>Table54[[#This Row],[Uudet toimet 2024]]</f>
        <v>4900000</v>
      </c>
      <c r="F12" s="14">
        <f>Table54[[#This Row],[Vuoden 2024 toimet yhteensä]]+Table54[[#This Row],[Uudet toimet 2025]]</f>
        <v>4900000</v>
      </c>
      <c r="G12" s="15">
        <f>Table54[[#This Row],[Vuoden 2025 toimet yhteensä]]+Table54[[#This Row],[Uudet toimet 2026]]</f>
        <v>4900000</v>
      </c>
      <c r="H12" s="13">
        <f>Table54[[#This Row],[Vuoden 2025 toimet yhteensä]]+Table54[[#This Row],[Uudet toimet 2024]]</f>
        <v>9800000</v>
      </c>
      <c r="I12" s="24">
        <f>Table54[[#This Row],[Kumulatiivinen kustannusvaikutus 2025]]+Table54[[#This Row],[Vuoden 2026 toimet yhteensä]]</f>
        <v>14700000</v>
      </c>
      <c r="J12" t="s">
        <v>20</v>
      </c>
      <c r="K12" s="4" t="s">
        <v>64</v>
      </c>
    </row>
    <row r="13" spans="1:14" x14ac:dyDescent="0.3">
      <c r="A13" s="1" t="s">
        <v>21</v>
      </c>
      <c r="B13" s="13">
        <v>47753000</v>
      </c>
      <c r="C13" s="14">
        <v>21072000</v>
      </c>
      <c r="D13" s="15">
        <v>20770000</v>
      </c>
      <c r="E13" s="13">
        <f>Table54[[#This Row],[Uudet toimet 2024]]</f>
        <v>47753000</v>
      </c>
      <c r="F13" s="14">
        <f>Table54[[#This Row],[Vuoden 2024 toimet yhteensä]]+Table54[[#This Row],[Uudet toimet 2025]]</f>
        <v>68825000</v>
      </c>
      <c r="G13" s="15">
        <f>Table54[[#This Row],[Vuoden 2025 toimet yhteensä]]+Table54[[#This Row],[Uudet toimet 2026]]</f>
        <v>89595000</v>
      </c>
      <c r="H13" s="13">
        <f>Table54[[#This Row],[Vuoden 2025 toimet yhteensä]]+Table54[[#This Row],[Uudet toimet 2024]]</f>
        <v>116578000</v>
      </c>
      <c r="I13" s="24">
        <f>Table54[[#This Row],[Kumulatiivinen kustannusvaikutus 2025]]+Table54[[#This Row],[Vuoden 2026 toimet yhteensä]]</f>
        <v>206173000</v>
      </c>
      <c r="J13" t="s">
        <v>22</v>
      </c>
      <c r="K13" s="4" t="s">
        <v>65</v>
      </c>
    </row>
    <row r="14" spans="1:14" x14ac:dyDescent="0.3">
      <c r="A14" s="1" t="s">
        <v>23</v>
      </c>
      <c r="B14" s="13">
        <v>36000000</v>
      </c>
      <c r="C14" s="14">
        <v>8000000</v>
      </c>
      <c r="D14" s="15">
        <v>0</v>
      </c>
      <c r="E14" s="13">
        <f>Table54[[#This Row],[Uudet toimet 2024]]</f>
        <v>36000000</v>
      </c>
      <c r="F14" s="14">
        <f>Table54[[#This Row],[Vuoden 2024 toimet yhteensä]]+Table54[[#This Row],[Uudet toimet 2025]]</f>
        <v>44000000</v>
      </c>
      <c r="G14" s="15">
        <f>Table54[[#This Row],[Vuoden 2025 toimet yhteensä]]+Table54[[#This Row],[Uudet toimet 2026]]</f>
        <v>44000000</v>
      </c>
      <c r="H14" s="13">
        <f>Table54[[#This Row],[Vuoden 2025 toimet yhteensä]]+Table54[[#This Row],[Uudet toimet 2024]]</f>
        <v>80000000</v>
      </c>
      <c r="I14" s="24">
        <f>Table54[[#This Row],[Kumulatiivinen kustannusvaikutus 2025]]+Table54[[#This Row],[Vuoden 2026 toimet yhteensä]]</f>
        <v>124000000</v>
      </c>
      <c r="J14" t="s">
        <v>24</v>
      </c>
      <c r="K14" s="4" t="s">
        <v>66</v>
      </c>
    </row>
    <row r="15" spans="1:14" x14ac:dyDescent="0.3">
      <c r="A15" s="1" t="s">
        <v>25</v>
      </c>
      <c r="B15" s="13">
        <v>32100000</v>
      </c>
      <c r="C15" s="14">
        <v>13800000</v>
      </c>
      <c r="D15" s="15">
        <v>0</v>
      </c>
      <c r="E15" s="13">
        <f>Table54[[#This Row],[Uudet toimet 2024]]</f>
        <v>32100000</v>
      </c>
      <c r="F15" s="14">
        <f>Table54[[#This Row],[Vuoden 2024 toimet yhteensä]]+Table54[[#This Row],[Uudet toimet 2025]]</f>
        <v>45900000</v>
      </c>
      <c r="G15" s="15">
        <f>Table54[[#This Row],[Vuoden 2025 toimet yhteensä]]+Table54[[#This Row],[Uudet toimet 2026]]</f>
        <v>45900000</v>
      </c>
      <c r="H15" s="13">
        <f>Table54[[#This Row],[Vuoden 2025 toimet yhteensä]]+Table54[[#This Row],[Uudet toimet 2024]]</f>
        <v>78000000</v>
      </c>
      <c r="I15" s="24">
        <f>Table54[[#This Row],[Kumulatiivinen kustannusvaikutus 2025]]+Table54[[#This Row],[Vuoden 2026 toimet yhteensä]]</f>
        <v>123900000</v>
      </c>
      <c r="J15" t="s">
        <v>26</v>
      </c>
      <c r="K15" s="4" t="s">
        <v>67</v>
      </c>
    </row>
    <row r="16" spans="1:14" x14ac:dyDescent="0.3">
      <c r="A16" s="1" t="s">
        <v>27</v>
      </c>
      <c r="B16" s="13">
        <v>47000000</v>
      </c>
      <c r="C16" s="14">
        <v>51000000</v>
      </c>
      <c r="D16" s="15">
        <v>67000000</v>
      </c>
      <c r="E16" s="13">
        <f>Table54[[#This Row],[Uudet toimet 2024]]</f>
        <v>47000000</v>
      </c>
      <c r="F16" s="14">
        <f>Table54[[#This Row],[Vuoden 2024 toimet yhteensä]]+Table54[[#This Row],[Uudet toimet 2025]]</f>
        <v>98000000</v>
      </c>
      <c r="G16" s="15">
        <f>Table54[[#This Row],[Vuoden 2025 toimet yhteensä]]+Table54[[#This Row],[Uudet toimet 2026]]</f>
        <v>165000000</v>
      </c>
      <c r="H16" s="13">
        <f>Table54[[#This Row],[Vuoden 2025 toimet yhteensä]]+Table54[[#This Row],[Uudet toimet 2024]]</f>
        <v>145000000</v>
      </c>
      <c r="I16" s="24">
        <f>Table54[[#This Row],[Kumulatiivinen kustannusvaikutus 2025]]+Table54[[#This Row],[Vuoden 2026 toimet yhteensä]]</f>
        <v>310000000</v>
      </c>
      <c r="J16" t="s">
        <v>28</v>
      </c>
      <c r="K16" s="4" t="s">
        <v>68</v>
      </c>
    </row>
    <row r="17" spans="1:11" x14ac:dyDescent="0.3">
      <c r="A17" s="1" t="s">
        <v>29</v>
      </c>
      <c r="B17" s="13">
        <v>51500000</v>
      </c>
      <c r="C17" s="14">
        <v>29700000</v>
      </c>
      <c r="D17" s="15">
        <v>25800000</v>
      </c>
      <c r="E17" s="13">
        <f>Table54[[#This Row],[Uudet toimet 2024]]</f>
        <v>51500000</v>
      </c>
      <c r="F17" s="14">
        <f>Table54[[#This Row],[Vuoden 2024 toimet yhteensä]]+Table54[[#This Row],[Uudet toimet 2025]]</f>
        <v>81200000</v>
      </c>
      <c r="G17" s="15">
        <f>Table54[[#This Row],[Vuoden 2025 toimet yhteensä]]+Table54[[#This Row],[Uudet toimet 2026]]</f>
        <v>107000000</v>
      </c>
      <c r="H17" s="13">
        <f>Table54[[#This Row],[Vuoden 2025 toimet yhteensä]]+Table54[[#This Row],[Uudet toimet 2024]]</f>
        <v>132700000</v>
      </c>
      <c r="I17" s="24">
        <f>Table54[[#This Row],[Kumulatiivinen kustannusvaikutus 2025]]+Table54[[#This Row],[Vuoden 2026 toimet yhteensä]]</f>
        <v>239700000</v>
      </c>
      <c r="J17" t="s">
        <v>30</v>
      </c>
      <c r="K17" s="4" t="s">
        <v>31</v>
      </c>
    </row>
    <row r="18" spans="1:11" x14ac:dyDescent="0.3">
      <c r="A18" s="1" t="s">
        <v>32</v>
      </c>
      <c r="B18" s="13">
        <v>42000000</v>
      </c>
      <c r="C18" s="14">
        <v>0</v>
      </c>
      <c r="D18" s="15">
        <v>0</v>
      </c>
      <c r="E18" s="13">
        <f>Table54[[#This Row],[Uudet toimet 2024]]</f>
        <v>42000000</v>
      </c>
      <c r="F18" s="14">
        <f>Table54[[#This Row],[Vuoden 2024 toimet yhteensä]]+Table54[[#This Row],[Uudet toimet 2025]]</f>
        <v>42000000</v>
      </c>
      <c r="G18" s="15">
        <f>Table54[[#This Row],[Vuoden 2025 toimet yhteensä]]+Table54[[#This Row],[Uudet toimet 2026]]</f>
        <v>42000000</v>
      </c>
      <c r="H18" s="13">
        <f>Table54[[#This Row],[Vuoden 2025 toimet yhteensä]]+Table54[[#This Row],[Uudet toimet 2024]]</f>
        <v>84000000</v>
      </c>
      <c r="I18" s="24">
        <f>Table54[[#This Row],[Kumulatiivinen kustannusvaikutus 2025]]+Table54[[#This Row],[Vuoden 2026 toimet yhteensä]]</f>
        <v>126000000</v>
      </c>
      <c r="J18" t="s">
        <v>33</v>
      </c>
      <c r="K18" s="4" t="s">
        <v>69</v>
      </c>
    </row>
    <row r="19" spans="1:11" x14ac:dyDescent="0.3">
      <c r="A19" s="1" t="s">
        <v>34</v>
      </c>
      <c r="B19" s="13">
        <v>30000000</v>
      </c>
      <c r="C19" s="14">
        <v>30000000</v>
      </c>
      <c r="D19" s="15">
        <v>15000000</v>
      </c>
      <c r="E19" s="13">
        <f>Table54[[#This Row],[Uudet toimet 2024]]</f>
        <v>30000000</v>
      </c>
      <c r="F19" s="14">
        <f>Table54[[#This Row],[Vuoden 2024 toimet yhteensä]]+Table54[[#This Row],[Uudet toimet 2025]]</f>
        <v>60000000</v>
      </c>
      <c r="G19" s="15">
        <f>Table54[[#This Row],[Vuoden 2025 toimet yhteensä]]+Table54[[#This Row],[Uudet toimet 2026]]</f>
        <v>75000000</v>
      </c>
      <c r="H19" s="13">
        <f>Table54[[#This Row],[Vuoden 2025 toimet yhteensä]]+Table54[[#This Row],[Uudet toimet 2024]]</f>
        <v>90000000</v>
      </c>
      <c r="I19" s="24">
        <f>Table54[[#This Row],[Kumulatiivinen kustannusvaikutus 2025]]+Table54[[#This Row],[Vuoden 2026 toimet yhteensä]]</f>
        <v>165000000</v>
      </c>
      <c r="J19" t="s">
        <v>35</v>
      </c>
      <c r="K19" s="4" t="s">
        <v>70</v>
      </c>
    </row>
    <row r="20" spans="1:11" x14ac:dyDescent="0.3">
      <c r="A20" s="1" t="s">
        <v>36</v>
      </c>
      <c r="B20" s="13">
        <v>10000000</v>
      </c>
      <c r="C20" s="14">
        <v>0</v>
      </c>
      <c r="D20" s="15">
        <v>0</v>
      </c>
      <c r="E20" s="13">
        <f>Table54[[#This Row],[Uudet toimet 2024]]</f>
        <v>10000000</v>
      </c>
      <c r="F20" s="14">
        <f>Table54[[#This Row],[Vuoden 2024 toimet yhteensä]]+Table54[[#This Row],[Uudet toimet 2025]]</f>
        <v>10000000</v>
      </c>
      <c r="G20" s="15">
        <f>Table54[[#This Row],[Vuoden 2025 toimet yhteensä]]+Table54[[#This Row],[Uudet toimet 2026]]</f>
        <v>10000000</v>
      </c>
      <c r="H20" s="13">
        <f>Table54[[#This Row],[Vuoden 2025 toimet yhteensä]]+Table54[[#This Row],[Uudet toimet 2024]]</f>
        <v>20000000</v>
      </c>
      <c r="I20" s="24">
        <f>Table54[[#This Row],[Kumulatiivinen kustannusvaikutus 2025]]+Table54[[#This Row],[Vuoden 2026 toimet yhteensä]]</f>
        <v>30000000</v>
      </c>
      <c r="J20" t="s">
        <v>37</v>
      </c>
      <c r="K20" s="4" t="s">
        <v>71</v>
      </c>
    </row>
    <row r="21" spans="1:11" x14ac:dyDescent="0.3">
      <c r="A21" s="1" t="s">
        <v>38</v>
      </c>
      <c r="B21" s="13">
        <v>90090000</v>
      </c>
      <c r="C21" s="14">
        <v>55525000</v>
      </c>
      <c r="D21" s="15">
        <v>55525000</v>
      </c>
      <c r="E21" s="13">
        <f>Table54[[#This Row],[Uudet toimet 2024]]</f>
        <v>90090000</v>
      </c>
      <c r="F21" s="14">
        <f>Table54[[#This Row],[Vuoden 2024 toimet yhteensä]]+Table54[[#This Row],[Uudet toimet 2025]]</f>
        <v>145615000</v>
      </c>
      <c r="G21" s="15">
        <f>Table54[[#This Row],[Vuoden 2025 toimet yhteensä]]+Table54[[#This Row],[Uudet toimet 2026]]</f>
        <v>201140000</v>
      </c>
      <c r="H21" s="13">
        <f>Table54[[#This Row],[Vuoden 2025 toimet yhteensä]]+Table54[[#This Row],[Uudet toimet 2024]]</f>
        <v>235705000</v>
      </c>
      <c r="I21" s="24">
        <f>Table54[[#This Row],[Kumulatiivinen kustannusvaikutus 2025]]+Table54[[#This Row],[Vuoden 2026 toimet yhteensä]]</f>
        <v>436845000</v>
      </c>
      <c r="J21" t="s">
        <v>39</v>
      </c>
      <c r="K21" s="4" t="s">
        <v>40</v>
      </c>
    </row>
    <row r="22" spans="1:11" x14ac:dyDescent="0.3">
      <c r="A22" s="1" t="s">
        <v>41</v>
      </c>
      <c r="B22" s="13">
        <v>32663000</v>
      </c>
      <c r="C22" s="14">
        <v>0</v>
      </c>
      <c r="D22" s="15">
        <v>0</v>
      </c>
      <c r="E22" s="13">
        <f>Table54[[#This Row],[Uudet toimet 2024]]</f>
        <v>32663000</v>
      </c>
      <c r="F22" s="14">
        <f>Table54[[#This Row],[Vuoden 2024 toimet yhteensä]]+Table54[[#This Row],[Uudet toimet 2025]]</f>
        <v>32663000</v>
      </c>
      <c r="G22" s="15">
        <f>Table54[[#This Row],[Vuoden 2025 toimet yhteensä]]+Table54[[#This Row],[Uudet toimet 2026]]</f>
        <v>32663000</v>
      </c>
      <c r="H22" s="13">
        <f>Table54[[#This Row],[Vuoden 2025 toimet yhteensä]]+Table54[[#This Row],[Uudet toimet 2024]]</f>
        <v>65326000</v>
      </c>
      <c r="I22" s="24">
        <f>Table54[[#This Row],[Kumulatiivinen kustannusvaikutus 2025]]+Table54[[#This Row],[Vuoden 2026 toimet yhteensä]]</f>
        <v>97989000</v>
      </c>
      <c r="J22" t="s">
        <v>42</v>
      </c>
      <c r="K22" s="4" t="s">
        <v>72</v>
      </c>
    </row>
    <row r="23" spans="1:11" ht="28" x14ac:dyDescent="0.3">
      <c r="A23" s="1" t="s">
        <v>43</v>
      </c>
      <c r="B23" s="13">
        <v>18000000</v>
      </c>
      <c r="C23" s="14">
        <v>6000000</v>
      </c>
      <c r="D23" s="15">
        <v>6300000</v>
      </c>
      <c r="E23" s="13">
        <f>Table54[[#This Row],[Uudet toimet 2024]]</f>
        <v>18000000</v>
      </c>
      <c r="F23" s="14">
        <f>Table54[[#This Row],[Vuoden 2024 toimet yhteensä]]+Table54[[#This Row],[Uudet toimet 2025]]</f>
        <v>24000000</v>
      </c>
      <c r="G23" s="15">
        <f>Table54[[#This Row],[Vuoden 2025 toimet yhteensä]]+Table54[[#This Row],[Uudet toimet 2026]]</f>
        <v>30300000</v>
      </c>
      <c r="H23" s="13">
        <f>Table54[[#This Row],[Vuoden 2025 toimet yhteensä]]+Table54[[#This Row],[Uudet toimet 2024]]</f>
        <v>42000000</v>
      </c>
      <c r="I23" s="24">
        <f>Table54[[#This Row],[Kumulatiivinen kustannusvaikutus 2025]]+Table54[[#This Row],[Vuoden 2026 toimet yhteensä]]</f>
        <v>72300000</v>
      </c>
      <c r="J23" t="s">
        <v>44</v>
      </c>
      <c r="K23" s="20" t="s">
        <v>73</v>
      </c>
    </row>
    <row r="24" spans="1:11" x14ac:dyDescent="0.3">
      <c r="A24" s="1" t="s">
        <v>45</v>
      </c>
      <c r="B24" s="13">
        <v>31400000</v>
      </c>
      <c r="C24" s="14">
        <v>30300000</v>
      </c>
      <c r="D24" s="15">
        <v>30300000</v>
      </c>
      <c r="E24" s="13">
        <f>Table54[[#This Row],[Uudet toimet 2024]]</f>
        <v>31400000</v>
      </c>
      <c r="F24" s="14">
        <f>Table54[[#This Row],[Vuoden 2024 toimet yhteensä]]+Table54[[#This Row],[Uudet toimet 2025]]</f>
        <v>61700000</v>
      </c>
      <c r="G24" s="15">
        <f>Table54[[#This Row],[Vuoden 2025 toimet yhteensä]]+Table54[[#This Row],[Uudet toimet 2026]]</f>
        <v>92000000</v>
      </c>
      <c r="H24" s="13">
        <f>Table54[[#This Row],[Vuoden 2025 toimet yhteensä]]+Table54[[#This Row],[Uudet toimet 2024]]</f>
        <v>93100000</v>
      </c>
      <c r="I24" s="24">
        <f>Table54[[#This Row],[Kumulatiivinen kustannusvaikutus 2025]]+Table54[[#This Row],[Vuoden 2026 toimet yhteensä]]</f>
        <v>185100000</v>
      </c>
      <c r="J24" t="s">
        <v>46</v>
      </c>
      <c r="K24" s="4" t="s">
        <v>74</v>
      </c>
    </row>
    <row r="25" spans="1:11" x14ac:dyDescent="0.3">
      <c r="A25" s="1" t="s">
        <v>47</v>
      </c>
      <c r="B25" s="13">
        <v>16000000</v>
      </c>
      <c r="C25" s="14">
        <v>28000000</v>
      </c>
      <c r="D25" s="15">
        <v>28000000</v>
      </c>
      <c r="E25" s="13">
        <f>Table54[[#This Row],[Uudet toimet 2024]]</f>
        <v>16000000</v>
      </c>
      <c r="F25" s="14">
        <f>Table54[[#This Row],[Vuoden 2024 toimet yhteensä]]+Table54[[#This Row],[Uudet toimet 2025]]</f>
        <v>44000000</v>
      </c>
      <c r="G25" s="15">
        <f>Table54[[#This Row],[Vuoden 2025 toimet yhteensä]]+Table54[[#This Row],[Uudet toimet 2026]]</f>
        <v>72000000</v>
      </c>
      <c r="H25" s="13">
        <f>Table54[[#This Row],[Vuoden 2025 toimet yhteensä]]+Table54[[#This Row],[Uudet toimet 2024]]</f>
        <v>60000000</v>
      </c>
      <c r="I25" s="24">
        <f>Table54[[#This Row],[Kumulatiivinen kustannusvaikutus 2025]]+Table54[[#This Row],[Vuoden 2026 toimet yhteensä]]</f>
        <v>132000000</v>
      </c>
      <c r="J25" t="s">
        <v>48</v>
      </c>
      <c r="K25" s="4" t="s">
        <v>58</v>
      </c>
    </row>
    <row r="26" spans="1:11" x14ac:dyDescent="0.3">
      <c r="A26" s="1" t="s">
        <v>49</v>
      </c>
      <c r="B26" s="13">
        <v>49010000</v>
      </c>
      <c r="C26" s="14">
        <v>77730000</v>
      </c>
      <c r="D26" s="15">
        <v>143620000</v>
      </c>
      <c r="E26" s="13">
        <f>Table54[[#This Row],[Uudet toimet 2024]]</f>
        <v>49010000</v>
      </c>
      <c r="F26" s="14">
        <f>Table54[[#This Row],[Vuoden 2024 toimet yhteensä]]+Table54[[#This Row],[Uudet toimet 2025]]</f>
        <v>126740000</v>
      </c>
      <c r="G26" s="15">
        <f>Table54[[#This Row],[Vuoden 2025 toimet yhteensä]]+Table54[[#This Row],[Uudet toimet 2026]]</f>
        <v>270360000</v>
      </c>
      <c r="H26" s="13">
        <f>Table54[[#This Row],[Vuoden 2025 toimet yhteensä]]+Table54[[#This Row],[Uudet toimet 2024]]</f>
        <v>175750000</v>
      </c>
      <c r="I26" s="24">
        <f>Table54[[#This Row],[Kumulatiivinen kustannusvaikutus 2025]]+Table54[[#This Row],[Vuoden 2026 toimet yhteensä]]</f>
        <v>446110000</v>
      </c>
      <c r="J26" t="s">
        <v>50</v>
      </c>
      <c r="K26" s="4" t="s">
        <v>51</v>
      </c>
    </row>
    <row r="27" spans="1:11" ht="14.5" thickBot="1" x14ac:dyDescent="0.35">
      <c r="A27" s="19" t="s">
        <v>81</v>
      </c>
      <c r="B27" s="16">
        <f>SUBTOTAL(109,Table54[Uudet toimet 2024])</f>
        <v>699843482</v>
      </c>
      <c r="C27" s="17">
        <f>SUBTOTAL(109,Table54[Uudet toimet 2025])</f>
        <v>470141820</v>
      </c>
      <c r="D27" s="18">
        <f>SUBTOTAL(109,Table54[Uudet toimet 2026])</f>
        <v>516829775</v>
      </c>
      <c r="E27" s="16">
        <f>SUBTOTAL(109,Table54[Vuoden 2024 toimet yhteensä])</f>
        <v>699843482</v>
      </c>
      <c r="F27" s="17">
        <f>SUBTOTAL(109,Table54[Vuoden 2025 toimet yhteensä])</f>
        <v>1169985302</v>
      </c>
      <c r="G27" s="18">
        <f>SUBTOTAL(109,Table54[Vuoden 2026 toimet yhteensä])</f>
        <v>1665815077</v>
      </c>
      <c r="H27" s="16">
        <f>SUBTOTAL(109,Table54[Kumulatiivinen kustannusvaikutus 2025])</f>
        <v>1869828784</v>
      </c>
      <c r="I27" s="25">
        <f>SUBTOTAL(109,Table54[Kumulatiivinen kustanusvaikutus 2026])</f>
        <v>3535643861</v>
      </c>
    </row>
    <row r="30" spans="1:11" x14ac:dyDescent="0.3">
      <c r="C30" s="3"/>
    </row>
    <row r="31" spans="1:11" x14ac:dyDescent="0.3">
      <c r="C31" s="3"/>
    </row>
  </sheetData>
  <mergeCells count="4">
    <mergeCell ref="B3:D3"/>
    <mergeCell ref="E3:G3"/>
    <mergeCell ref="H3:I3"/>
    <mergeCell ref="A2:H2"/>
  </mergeCells>
  <hyperlinks>
    <hyperlink ref="K5" r:id="rId1"/>
    <hyperlink ref="K6" r:id="rId2" display="https://hyvaep-julkaisu.tweb.fi/ktwebscr/fileshow?doctype=3&amp;docid=156275&amp;version=1"/>
    <hyperlink ref="K7" r:id="rId3"/>
    <hyperlink ref="K8" r:id="rId4"/>
    <hyperlink ref="K9" r:id="rId5"/>
    <hyperlink ref="K10" r:id="rId6"/>
    <hyperlink ref="K11" r:id="rId7"/>
    <hyperlink ref="K12" r:id="rId8"/>
    <hyperlink ref="K13" r:id="rId9"/>
    <hyperlink ref="K14" r:id="rId10"/>
    <hyperlink ref="K15" r:id="rId11"/>
    <hyperlink ref="K16" r:id="rId12"/>
    <hyperlink ref="K17" r:id="rId13" display="https://luhva-d10julk.oncloudos.com/kokous/2023262-4-37792.PDF"/>
    <hyperlink ref="K18" r:id="rId14"/>
    <hyperlink ref="K19" r:id="rId15"/>
    <hyperlink ref="K20" r:id="rId16"/>
    <hyperlink ref="K21" r:id="rId17" display="https://tweb.ppshp.fi/ktwebscr/fileshow?doctype=3&amp;docid=861029&amp;version=1"/>
    <hyperlink ref="K22" r:id="rId18"/>
    <hyperlink ref="K23" r:id="rId19" display="https://phhyky-julkaisu.tweb.fi/ktwebscr/fileshow?doctype=3&amp;docid=767701&amp;version=1"/>
    <hyperlink ref="K24" r:id="rId20"/>
    <hyperlink ref="K25" r:id="rId21"/>
    <hyperlink ref="K26" r:id="rId22" display="https://varha-julkaisu.triplancloud.fi/ktwebscr/fileshow?doctype=3&amp;docid=209356&amp;version=1"/>
  </hyperlinks>
  <pageMargins left="0.7" right="0.7" top="0.75" bottom="0.75" header="0.3" footer="0.3"/>
  <pageSetup paperSize="9" orientation="portrait" r:id="rId23"/>
  <tableParts count="1">
    <tablePart r:id="rId2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acce3c4a-091f-4b07-a6c7-e4a083e8073a" ContentTypeId="0x010100B5FAB64B6C204DD994D3FAC0C34E2BFF" PreviousValue="false"/>
</file>

<file path=customXml/item4.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D0731EEA945E854A85CE14B4F6D364AB" ma:contentTypeVersion="3" ma:contentTypeDescription="Kampus asiakirja" ma:contentTypeScope="" ma:versionID="12638013ece27f1f308968b0e8e7fc73">
  <xsd:schema xmlns:xsd="http://www.w3.org/2001/XMLSchema" xmlns:xs="http://www.w3.org/2001/XMLSchema" xmlns:p="http://schemas.microsoft.com/office/2006/metadata/properties" xmlns:ns2="c138b538-c2fd-4cca-8c26-6e4e32e5a042" targetNamespace="http://schemas.microsoft.com/office/2006/metadata/properties" ma:root="true" ma:fieldsID="361c9190b9ae4c0954eb5f9adfffdead" ns2:_="">
    <xsd:import namespace="c138b538-c2fd-4cca-8c26-6e4e32e5a042"/>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description="" ma:hidden="true" ma:list="{92829f4c-9dcd-458e-afef-c8dbd36383b5}" ma:internalName="TaxCatchAll" ma:showField="CatchAllData" ma:web="f4e94970-af28-4e04-a685-376aeb77397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92829f4c-9dcd-458e-afef-c8dbd36383b5}" ma:internalName="TaxCatchAllLabel" ma:readOnly="true" ma:showField="CatchAllDataLabel" ma:web="f4e94970-af28-4e04-a685-376aeb7739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3FD3C-A744-43E8-BB9A-E33FF96CDE77}">
  <ds:schemaRefs>
    <ds:schemaRef ds:uri="c138b538-c2fd-4cca-8c26-6e4e32e5a042"/>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800568F-377E-4CE9-8164-96973B08872E}">
  <ds:schemaRefs>
    <ds:schemaRef ds:uri="http://schemas.microsoft.com/sharepoint/v3/contenttype/forms"/>
  </ds:schemaRefs>
</ds:datastoreItem>
</file>

<file path=customXml/itemProps3.xml><?xml version="1.0" encoding="utf-8"?>
<ds:datastoreItem xmlns:ds="http://schemas.openxmlformats.org/officeDocument/2006/customXml" ds:itemID="{5F1DD424-BC31-4579-9FFF-53990BC22786}">
  <ds:schemaRefs>
    <ds:schemaRef ds:uri="Microsoft.SharePoint.Taxonomy.ContentTypeSync"/>
  </ds:schemaRefs>
</ds:datastoreItem>
</file>

<file path=customXml/itemProps4.xml><?xml version="1.0" encoding="utf-8"?>
<ds:datastoreItem xmlns:ds="http://schemas.openxmlformats.org/officeDocument/2006/customXml" ds:itemID="{6FEEFC82-E142-4EB6-957E-A85ED7BF8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kumulatiivinen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Myllyneva Kaarle (VM)</dc:creator>
  <cp:keywords/>
  <dc:description/>
  <cp:lastModifiedBy>Kellokumpu Jenni (VM)</cp:lastModifiedBy>
  <cp:revision/>
  <dcterms:created xsi:type="dcterms:W3CDTF">2015-06-05T18:17:20Z</dcterms:created>
  <dcterms:modified xsi:type="dcterms:W3CDTF">2024-05-08T04:12:15Z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0x010100B5FAB64B6C204DD994D3FAC0C34E2BFF00D0731EEA945E854A85CE14B4F6D364AB</vt:lpwstr>
  </property>
  <property fmtid="{D5CDD505-2E9C-101B-9397-08002B2CF9AE}" pid="3" name="KampusOrganization">
    <vt:lpwstr/>
  </property>
  <property fmtid="{D5CDD505-2E9C-101B-9397-08002B2CF9AE}" pid="4" name="KampusKeywords">
    <vt:lpwstr/>
  </property>
</Properties>
</file>