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altion.fi\yhteiset_tiedostot\VM\KAO\Hyvinvointialueiden yleiskatteinen rahoitus\Rahoituslaskelmat\Julkaistut rahoituslaskelmat\2024\JULKAISU 29.4.2024\"/>
    </mc:Choice>
  </mc:AlternateContent>
  <bookViews>
    <workbookView xWindow="0" yWindow="0" windowWidth="6620" windowHeight="6990"/>
  </bookViews>
  <sheets>
    <sheet name="INFO" sheetId="1" r:id="rId1"/>
    <sheet name="Yhteenveto" sheetId="4" r:id="rId2"/>
    <sheet name="Rahoitus ilman jk-tarkistusta" sheetId="2" r:id="rId3"/>
    <sheet name="Jälkikäteistarkistus" sheetId="6"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6" l="1"/>
  <c r="A2" i="2"/>
  <c r="A2" i="4"/>
  <c r="C131" i="2" l="1"/>
  <c r="D131" i="2" s="1"/>
  <c r="E131" i="2" s="1"/>
  <c r="C132" i="2"/>
  <c r="D132" i="2" s="1"/>
  <c r="E132" i="2" s="1"/>
  <c r="C139" i="2"/>
  <c r="D139" i="2" s="1"/>
  <c r="E139" i="2" s="1"/>
  <c r="C145" i="2"/>
  <c r="D145" i="2" s="1"/>
  <c r="E145" i="2" s="1"/>
  <c r="C146" i="2"/>
  <c r="D146" i="2" s="1"/>
  <c r="E146" i="2" s="1"/>
  <c r="C140" i="2"/>
  <c r="D140" i="2" s="1"/>
  <c r="E140" i="2" s="1"/>
  <c r="C134" i="2"/>
  <c r="D134" i="2" s="1"/>
  <c r="E134" i="2" s="1"/>
  <c r="C143" i="2"/>
  <c r="D143" i="2" s="1"/>
  <c r="E143" i="2" s="1"/>
  <c r="C138" i="2"/>
  <c r="D138" i="2" s="1"/>
  <c r="E138" i="2" s="1"/>
  <c r="C136" i="2"/>
  <c r="D136" i="2" s="1"/>
  <c r="E136" i="2" s="1"/>
  <c r="C144" i="2"/>
  <c r="D144" i="2" s="1"/>
  <c r="E144" i="2" s="1"/>
  <c r="C141" i="2"/>
  <c r="D141" i="2" s="1"/>
  <c r="E141" i="2" s="1"/>
  <c r="C130" i="2"/>
  <c r="D130" i="2" s="1"/>
  <c r="E130" i="2" s="1"/>
  <c r="C147" i="2"/>
  <c r="D147" i="2" s="1"/>
  <c r="E147" i="2" s="1"/>
  <c r="C149" i="2"/>
  <c r="D149" i="2" s="1"/>
  <c r="E149" i="2" s="1"/>
  <c r="C150" i="2"/>
  <c r="D150" i="2" s="1"/>
  <c r="E150" i="2" s="1"/>
  <c r="C148" i="2"/>
  <c r="D148" i="2" s="1"/>
  <c r="E148" i="2" s="1"/>
  <c r="C129" i="2"/>
  <c r="C137" i="2"/>
  <c r="D137" i="2" s="1"/>
  <c r="E137" i="2" s="1"/>
  <c r="C135" i="2"/>
  <c r="D135" i="2" s="1"/>
  <c r="E135" i="2" s="1"/>
  <c r="C133" i="2"/>
  <c r="D133" i="2" s="1"/>
  <c r="E133" i="2" s="1"/>
  <c r="C142" i="2"/>
  <c r="D142" i="2" s="1"/>
  <c r="E142" i="2" s="1"/>
  <c r="C151" i="2" l="1"/>
  <c r="D129" i="2"/>
  <c r="D151" i="2" l="1"/>
  <c r="E129" i="2"/>
  <c r="E151" i="2" l="1"/>
  <c r="B46" i="2"/>
  <c r="B59" i="2"/>
  <c r="B49" i="2"/>
  <c r="C103" i="2"/>
  <c r="B38" i="2"/>
  <c r="B28" i="2" l="1"/>
  <c r="B26" i="4" s="1"/>
  <c r="B18" i="2"/>
  <c r="B16" i="4" s="1"/>
  <c r="B7" i="2"/>
  <c r="B5" i="4" s="1"/>
  <c r="B15" i="2"/>
  <c r="B13" i="4" s="1"/>
  <c r="D103" i="2"/>
  <c r="C118" i="2"/>
  <c r="B56" i="2"/>
  <c r="B52" i="2"/>
  <c r="C108" i="2"/>
  <c r="C115" i="2"/>
  <c r="C122" i="2"/>
  <c r="C107" i="2"/>
  <c r="C105" i="2"/>
  <c r="C117" i="2"/>
  <c r="C112" i="2"/>
  <c r="C114" i="2"/>
  <c r="C50" i="2" s="1"/>
  <c r="C121" i="2"/>
  <c r="C123" i="2"/>
  <c r="C106" i="2"/>
  <c r="C109" i="2"/>
  <c r="C111" i="2"/>
  <c r="C119" i="2"/>
  <c r="C113" i="2"/>
  <c r="C116" i="2"/>
  <c r="C110" i="2"/>
  <c r="B57" i="2"/>
  <c r="B55" i="2"/>
  <c r="B42" i="2"/>
  <c r="B47" i="2"/>
  <c r="B50" i="2"/>
  <c r="B45" i="2"/>
  <c r="B39" i="2"/>
  <c r="B40" i="2"/>
  <c r="C102" i="2"/>
  <c r="B51" i="2"/>
  <c r="B41" i="2"/>
  <c r="B48" i="2"/>
  <c r="B54" i="2"/>
  <c r="B43" i="2"/>
  <c r="B53" i="2"/>
  <c r="B44" i="2"/>
  <c r="D39" i="2"/>
  <c r="B24" i="2" l="1"/>
  <c r="B22" i="4" s="1"/>
  <c r="B22" i="2"/>
  <c r="B20" i="4" s="1"/>
  <c r="B10" i="2"/>
  <c r="B8" i="4" s="1"/>
  <c r="B8" i="2"/>
  <c r="B6" i="4" s="1"/>
  <c r="B11" i="2"/>
  <c r="B9" i="4" s="1"/>
  <c r="B21" i="2"/>
  <c r="B19" i="4" s="1"/>
  <c r="B12" i="2"/>
  <c r="B10" i="4" s="1"/>
  <c r="B20" i="2"/>
  <c r="B18" i="4" s="1"/>
  <c r="B23" i="2"/>
  <c r="B21" i="4" s="1"/>
  <c r="B19" i="2"/>
  <c r="B17" i="4" s="1"/>
  <c r="B26" i="2"/>
  <c r="B24" i="4" s="1"/>
  <c r="B14" i="2"/>
  <c r="B12" i="4" s="1"/>
  <c r="B25" i="2"/>
  <c r="B23" i="4" s="1"/>
  <c r="B13" i="2"/>
  <c r="B11" i="4" s="1"/>
  <c r="B17" i="2"/>
  <c r="B15" i="4" s="1"/>
  <c r="B9" i="2"/>
  <c r="B7" i="4" s="1"/>
  <c r="B16" i="2"/>
  <c r="B14" i="4" s="1"/>
  <c r="D121" i="2"/>
  <c r="D105" i="2"/>
  <c r="D114" i="2"/>
  <c r="D50" i="2" s="1"/>
  <c r="D107" i="2"/>
  <c r="D43" i="2" s="1"/>
  <c r="D118" i="2"/>
  <c r="D113" i="2"/>
  <c r="D49" i="2" s="1"/>
  <c r="D106" i="2"/>
  <c r="D42" i="2" s="1"/>
  <c r="D112" i="2"/>
  <c r="D48" i="2" s="1"/>
  <c r="D108" i="2"/>
  <c r="D111" i="2"/>
  <c r="D109" i="2"/>
  <c r="D45" i="2" s="1"/>
  <c r="D115" i="2"/>
  <c r="D119" i="2"/>
  <c r="D123" i="2"/>
  <c r="D59" i="2" s="1"/>
  <c r="D117" i="2"/>
  <c r="D53" i="2" s="1"/>
  <c r="E103" i="2"/>
  <c r="C120" i="2"/>
  <c r="B60" i="2"/>
  <c r="B29" i="2" s="1"/>
  <c r="B58" i="2"/>
  <c r="C104" i="2"/>
  <c r="D57" i="2"/>
  <c r="C43" i="2"/>
  <c r="C47" i="2"/>
  <c r="C53" i="2"/>
  <c r="C45" i="2"/>
  <c r="C48" i="2"/>
  <c r="C49" i="2"/>
  <c r="C42" i="2"/>
  <c r="C38" i="2"/>
  <c r="D102" i="2"/>
  <c r="D116" i="2"/>
  <c r="C52" i="2"/>
  <c r="C41" i="2"/>
  <c r="C55" i="2"/>
  <c r="D122" i="2"/>
  <c r="C58" i="2"/>
  <c r="C57" i="2"/>
  <c r="C59" i="2"/>
  <c r="D110" i="2"/>
  <c r="C46" i="2"/>
  <c r="C39" i="2"/>
  <c r="C54" i="2"/>
  <c r="C51" i="2"/>
  <c r="C44" i="2"/>
  <c r="D44" i="2"/>
  <c r="B27" i="2" l="1"/>
  <c r="B25" i="4" s="1"/>
  <c r="B27" i="4" s="1"/>
  <c r="E116" i="2"/>
  <c r="D120" i="2"/>
  <c r="E120" i="2" s="1"/>
  <c r="E115" i="2"/>
  <c r="E106" i="2"/>
  <c r="E105" i="2"/>
  <c r="D51" i="2"/>
  <c r="D104" i="2"/>
  <c r="E119" i="2"/>
  <c r="E55" i="2" s="1"/>
  <c r="E118" i="2"/>
  <c r="E114" i="2"/>
  <c r="D41" i="2"/>
  <c r="E109" i="2"/>
  <c r="E45" i="2" s="1"/>
  <c r="E112" i="2"/>
  <c r="E113" i="2"/>
  <c r="E121" i="2"/>
  <c r="E108" i="2"/>
  <c r="D38" i="2"/>
  <c r="E117" i="2"/>
  <c r="E111" i="2"/>
  <c r="D54" i="2"/>
  <c r="C40" i="2"/>
  <c r="D55" i="2"/>
  <c r="D47" i="2"/>
  <c r="E39" i="2"/>
  <c r="E123" i="2"/>
  <c r="E107" i="2"/>
  <c r="C56" i="2"/>
  <c r="C124" i="2"/>
  <c r="E52" i="2"/>
  <c r="D52" i="2"/>
  <c r="E110" i="2"/>
  <c r="D46" i="2"/>
  <c r="E122" i="2"/>
  <c r="D58" i="2"/>
  <c r="E102" i="2"/>
  <c r="D124" i="2" l="1"/>
  <c r="I13" i="6" s="1"/>
  <c r="D13" i="6" s="1"/>
  <c r="D40" i="2"/>
  <c r="H15" i="6"/>
  <c r="C15" i="6" s="1"/>
  <c r="E59" i="2"/>
  <c r="E44" i="2"/>
  <c r="E49" i="2"/>
  <c r="E41" i="2"/>
  <c r="E51" i="2"/>
  <c r="E56" i="2"/>
  <c r="C60" i="2"/>
  <c r="C34" i="2" s="1"/>
  <c r="H14" i="6"/>
  <c r="C14" i="6" s="1"/>
  <c r="H21" i="6"/>
  <c r="C21" i="6" s="1"/>
  <c r="H16" i="6"/>
  <c r="C16" i="6" s="1"/>
  <c r="H17" i="6"/>
  <c r="C17" i="6" s="1"/>
  <c r="H19" i="6"/>
  <c r="C19" i="6" s="1"/>
  <c r="H33" i="6"/>
  <c r="C33" i="6" s="1"/>
  <c r="H26" i="6"/>
  <c r="C26" i="6" s="1"/>
  <c r="H32" i="6"/>
  <c r="C32" i="6" s="1"/>
  <c r="H24" i="6"/>
  <c r="C24" i="6" s="1"/>
  <c r="H25" i="6"/>
  <c r="C25" i="6" s="1"/>
  <c r="H30" i="6"/>
  <c r="C30" i="6" s="1"/>
  <c r="H28" i="6"/>
  <c r="C28" i="6" s="1"/>
  <c r="H27" i="6"/>
  <c r="C27" i="6" s="1"/>
  <c r="H18" i="6"/>
  <c r="C18" i="6" s="1"/>
  <c r="H13" i="6"/>
  <c r="C13" i="6" s="1"/>
  <c r="H34" i="6"/>
  <c r="C34" i="6" s="1"/>
  <c r="H23" i="6"/>
  <c r="C23" i="6" s="1"/>
  <c r="H20" i="6"/>
  <c r="C20" i="6" s="1"/>
  <c r="H29" i="6"/>
  <c r="C29" i="6" s="1"/>
  <c r="H22" i="6"/>
  <c r="C22" i="6" s="1"/>
  <c r="I18" i="6"/>
  <c r="D18" i="6" s="1"/>
  <c r="E53" i="2"/>
  <c r="I33" i="6"/>
  <c r="D33" i="6" s="1"/>
  <c r="I23" i="6"/>
  <c r="D23" i="6" s="1"/>
  <c r="E54" i="2"/>
  <c r="E104" i="2"/>
  <c r="I21" i="6"/>
  <c r="D21" i="6" s="1"/>
  <c r="I17" i="6"/>
  <c r="D17" i="6" s="1"/>
  <c r="H31" i="6"/>
  <c r="C31" i="6" s="1"/>
  <c r="E47" i="2"/>
  <c r="E50" i="2"/>
  <c r="E43" i="2"/>
  <c r="E57" i="2"/>
  <c r="E48" i="2"/>
  <c r="I25" i="6"/>
  <c r="D25" i="6" s="1"/>
  <c r="E42" i="2"/>
  <c r="D56" i="2"/>
  <c r="I31" i="6"/>
  <c r="D31" i="6" s="1"/>
  <c r="E58" i="2"/>
  <c r="E46" i="2"/>
  <c r="E38" i="2"/>
  <c r="C7" i="2" l="1"/>
  <c r="C11" i="2"/>
  <c r="C9" i="4" s="1"/>
  <c r="C15" i="2"/>
  <c r="C13" i="4" s="1"/>
  <c r="C19" i="2"/>
  <c r="C17" i="4" s="1"/>
  <c r="C23" i="2"/>
  <c r="C21" i="4" s="1"/>
  <c r="C27" i="2"/>
  <c r="C25" i="4" s="1"/>
  <c r="C18" i="2"/>
  <c r="C16" i="4" s="1"/>
  <c r="C8" i="2"/>
  <c r="C6" i="4" s="1"/>
  <c r="C12" i="2"/>
  <c r="C10" i="4" s="1"/>
  <c r="C16" i="2"/>
  <c r="C14" i="4" s="1"/>
  <c r="C20" i="2"/>
  <c r="C18" i="4" s="1"/>
  <c r="C24" i="2"/>
  <c r="C22" i="4" s="1"/>
  <c r="C28" i="2"/>
  <c r="C26" i="4" s="1"/>
  <c r="C14" i="2"/>
  <c r="C12" i="4" s="1"/>
  <c r="C26" i="2"/>
  <c r="C24" i="4" s="1"/>
  <c r="C9" i="2"/>
  <c r="C7" i="4" s="1"/>
  <c r="C13" i="2"/>
  <c r="C11" i="4" s="1"/>
  <c r="C17" i="2"/>
  <c r="C15" i="4" s="1"/>
  <c r="C21" i="2"/>
  <c r="C19" i="4" s="1"/>
  <c r="C25" i="2"/>
  <c r="C23" i="4" s="1"/>
  <c r="C10" i="2"/>
  <c r="C8" i="4" s="1"/>
  <c r="C22" i="2"/>
  <c r="C20" i="4" s="1"/>
  <c r="I30" i="6"/>
  <c r="D30" i="6" s="1"/>
  <c r="I22" i="6"/>
  <c r="D22" i="6" s="1"/>
  <c r="I27" i="6"/>
  <c r="D27" i="6" s="1"/>
  <c r="I15" i="6"/>
  <c r="D15" i="6" s="1"/>
  <c r="I32" i="6"/>
  <c r="D32" i="6" s="1"/>
  <c r="I29" i="6"/>
  <c r="D29" i="6" s="1"/>
  <c r="I19" i="6"/>
  <c r="D19" i="6" s="1"/>
  <c r="I16" i="6"/>
  <c r="D16" i="6" s="1"/>
  <c r="I28" i="6"/>
  <c r="D28" i="6" s="1"/>
  <c r="I34" i="6"/>
  <c r="D34" i="6" s="1"/>
  <c r="I14" i="6"/>
  <c r="D14" i="6" s="1"/>
  <c r="I20" i="6"/>
  <c r="D20" i="6" s="1"/>
  <c r="I24" i="6"/>
  <c r="D24" i="6" s="1"/>
  <c r="I26" i="6"/>
  <c r="D26" i="6" s="1"/>
  <c r="D60" i="2"/>
  <c r="D34" i="2" s="1"/>
  <c r="E40" i="2"/>
  <c r="H35" i="6"/>
  <c r="E124" i="2"/>
  <c r="D9" i="2" l="1"/>
  <c r="D7" i="4" s="1"/>
  <c r="D13" i="2"/>
  <c r="D11" i="4" s="1"/>
  <c r="D17" i="2"/>
  <c r="D15" i="4" s="1"/>
  <c r="D21" i="2"/>
  <c r="D19" i="4" s="1"/>
  <c r="D25" i="2"/>
  <c r="D23" i="4" s="1"/>
  <c r="D8" i="2"/>
  <c r="D6" i="4" s="1"/>
  <c r="D20" i="2"/>
  <c r="D18" i="4" s="1"/>
  <c r="D28" i="2"/>
  <c r="D26" i="4" s="1"/>
  <c r="D10" i="2"/>
  <c r="D8" i="4" s="1"/>
  <c r="D14" i="2"/>
  <c r="D12" i="4" s="1"/>
  <c r="D18" i="2"/>
  <c r="D16" i="4" s="1"/>
  <c r="D22" i="2"/>
  <c r="D20" i="4" s="1"/>
  <c r="D26" i="2"/>
  <c r="D24" i="4" s="1"/>
  <c r="D12" i="2"/>
  <c r="D10" i="4" s="1"/>
  <c r="D24" i="2"/>
  <c r="D22" i="4" s="1"/>
  <c r="D7" i="2"/>
  <c r="D11" i="2"/>
  <c r="D9" i="4" s="1"/>
  <c r="D15" i="2"/>
  <c r="D13" i="4" s="1"/>
  <c r="D19" i="2"/>
  <c r="D17" i="4" s="1"/>
  <c r="D23" i="2"/>
  <c r="D21" i="4" s="1"/>
  <c r="D27" i="2"/>
  <c r="D25" i="4" s="1"/>
  <c r="D16" i="2"/>
  <c r="D14" i="4" s="1"/>
  <c r="C29" i="2"/>
  <c r="C5" i="4"/>
  <c r="C27" i="4" s="1"/>
  <c r="I35" i="6"/>
  <c r="C35" i="6"/>
  <c r="J15" i="6"/>
  <c r="E15" i="6" s="1"/>
  <c r="E60" i="2"/>
  <c r="E34" i="2" s="1"/>
  <c r="J14" i="6"/>
  <c r="E14" i="6" s="1"/>
  <c r="J30" i="6"/>
  <c r="E30" i="6" s="1"/>
  <c r="J20" i="6"/>
  <c r="E20" i="6" s="1"/>
  <c r="J13" i="6"/>
  <c r="E13" i="6" s="1"/>
  <c r="J29" i="6"/>
  <c r="E29" i="6" s="1"/>
  <c r="J33" i="6"/>
  <c r="E33" i="6" s="1"/>
  <c r="J17" i="6"/>
  <c r="E17" i="6" s="1"/>
  <c r="J27" i="6"/>
  <c r="E27" i="6" s="1"/>
  <c r="J26" i="6"/>
  <c r="E26" i="6" s="1"/>
  <c r="J23" i="6"/>
  <c r="E23" i="6" s="1"/>
  <c r="J34" i="6"/>
  <c r="E34" i="6" s="1"/>
  <c r="J24" i="6"/>
  <c r="E24" i="6" s="1"/>
  <c r="J21" i="6"/>
  <c r="E21" i="6" s="1"/>
  <c r="J28" i="6"/>
  <c r="E28" i="6" s="1"/>
  <c r="J19" i="6"/>
  <c r="E19" i="6" s="1"/>
  <c r="J25" i="6"/>
  <c r="E25" i="6" s="1"/>
  <c r="J31" i="6"/>
  <c r="E31" i="6" s="1"/>
  <c r="J16" i="6"/>
  <c r="E16" i="6" s="1"/>
  <c r="J22" i="6"/>
  <c r="E22" i="6" s="1"/>
  <c r="J18" i="6"/>
  <c r="E18" i="6" s="1"/>
  <c r="J32" i="6"/>
  <c r="E32" i="6" s="1"/>
  <c r="D29" i="2" l="1"/>
  <c r="D5" i="4"/>
  <c r="D27" i="4" s="1"/>
  <c r="E7" i="2"/>
  <c r="E11" i="2"/>
  <c r="E9" i="4" s="1"/>
  <c r="E15" i="2"/>
  <c r="E13" i="4" s="1"/>
  <c r="E19" i="2"/>
  <c r="E17" i="4" s="1"/>
  <c r="E23" i="2"/>
  <c r="E21" i="4" s="1"/>
  <c r="E27" i="2"/>
  <c r="E25" i="4" s="1"/>
  <c r="E18" i="2"/>
  <c r="E16" i="4" s="1"/>
  <c r="E8" i="2"/>
  <c r="E6" i="4" s="1"/>
  <c r="E12" i="2"/>
  <c r="E10" i="4" s="1"/>
  <c r="E16" i="2"/>
  <c r="E14" i="4" s="1"/>
  <c r="E20" i="2"/>
  <c r="E18" i="4" s="1"/>
  <c r="E24" i="2"/>
  <c r="E22" i="4" s="1"/>
  <c r="E28" i="2"/>
  <c r="E26" i="4" s="1"/>
  <c r="E14" i="2"/>
  <c r="E12" i="4" s="1"/>
  <c r="E26" i="2"/>
  <c r="E24" i="4" s="1"/>
  <c r="E9" i="2"/>
  <c r="E7" i="4" s="1"/>
  <c r="E13" i="2"/>
  <c r="E11" i="4" s="1"/>
  <c r="E17" i="2"/>
  <c r="E15" i="4" s="1"/>
  <c r="E21" i="2"/>
  <c r="E19" i="4" s="1"/>
  <c r="E25" i="2"/>
  <c r="E23" i="4" s="1"/>
  <c r="E10" i="2"/>
  <c r="E8" i="4" s="1"/>
  <c r="E22" i="2"/>
  <c r="E20" i="4" s="1"/>
  <c r="D35" i="6"/>
  <c r="J35" i="6"/>
  <c r="E29" i="2" l="1"/>
  <c r="E5" i="4"/>
  <c r="E27" i="4" s="1"/>
  <c r="E35" i="6"/>
</calcChain>
</file>

<file path=xl/sharedStrings.xml><?xml version="1.0" encoding="utf-8"?>
<sst xmlns="http://schemas.openxmlformats.org/spreadsheetml/2006/main" count="318" uniqueCount="89">
  <si>
    <t>Satakunta</t>
  </si>
  <si>
    <t>2025</t>
  </si>
  <si>
    <t>2026</t>
  </si>
  <si>
    <t>2027</t>
  </si>
  <si>
    <t>2028</t>
  </si>
  <si>
    <t>2029</t>
  </si>
  <si>
    <t>2030</t>
  </si>
  <si>
    <t>2 027</t>
  </si>
  <si>
    <t>2025-2029</t>
  </si>
  <si>
    <t>2025*</t>
  </si>
  <si>
    <t>2 028</t>
  </si>
  <si>
    <t xml:space="preserve">2 025 </t>
  </si>
  <si>
    <t xml:space="preserve">2 026 </t>
  </si>
  <si>
    <t xml:space="preserve">2 027 </t>
  </si>
  <si>
    <t xml:space="preserve">2 028 </t>
  </si>
  <si>
    <t xml:space="preserve"> </t>
  </si>
  <si>
    <t>VM/KAO 29.4.2024</t>
  </si>
  <si>
    <t>2 025</t>
  </si>
  <si>
    <t xml:space="preserve">  </t>
  </si>
  <si>
    <t>Ytterligare upplysningar:</t>
  </si>
  <si>
    <t>Jenni Jaakkola, konsultativ tjänsteman</t>
  </si>
  <si>
    <t>Finansministeriet/Kommun- och regionavdelningen</t>
  </si>
  <si>
    <t>02955 30570, fornamn.efternamn@gov.fi</t>
  </si>
  <si>
    <t>Roosa Valkama, finansexpert</t>
  </si>
  <si>
    <t>02955 30560, fornamn.efternamn@gov.fi</t>
  </si>
  <si>
    <t>Kalkylen över utgiftstrycket i välfärdsområdenas finansiering beskriver en uppskattning av den områdesspecifika finansieringens utveckling 2025–2028.</t>
  </si>
  <si>
    <t>I kalkylen över utgiftstrycket på finansieringen har beaktats en justering i efterhand för 2025–2028. Justeringen i efterhand för 2025 har fastställts utifrån välfärdsområdenas bokslutsprognosuppgifter för 2023. Efterhandsjusteringen för 2026–2028 har fastställts på basis av de budgetuppgifter för 2024 och de ekonomiplansuppgifter för 2025–2026 som välfärdsområdena rapporterat.</t>
  </si>
  <si>
    <t>I kalkylen har den områdesspecifika finansieringen avstämts mot den statliga finansieringen för hela landet åren 2026–2028.</t>
  </si>
  <si>
    <t>Bedömningarna av de områdesspecifika ändringarna i behovet av social- och hälsovårdstjänster baserar sig på nuläget för användningen av tjänsterna samt på prognosen för den framtida befolkningsstrukturen. Kalkylen beaktar inte de faktiska faktorer som påverkar den områdesspecifika finansieringen, såsom förändringar i sjukfrekvensen eller utvecklingen av befolkningens främmandespråkighet eller tvåspråkighet.</t>
  </si>
  <si>
    <t>Grunden för kalkylen över utgiftstrycket på finansieringen utgörs av välfärdsområdenas finansiering för 2025, som har uppdaterats i enlighet med de finansieringskalkyler som publicerades den 29 april 2024. På fliken Rahoituksen ura höjs finansieringen för prognosåren 2026–2028 enligt prisprognosen för hela landet enligt välfärdsområdesindexet och enligt Institutet för hälsa och välfärds regionvisa uppskattningar av servicebehovet. Institutet för hälsa och välfärds uppskattningar av ökningen av servicebehovet har uppdaterats den 31 maj 2022. I kalkylen har beaktats den temporära höjningen av servicebehovet enligt finansieringslagen med 0,2 procentenheter för åren 2025–2028. Från och med 2025 beaktas 80% av den uppskattade tillväxten. I kalkylen har också beaktats de områdesspecifika övergångsutjämningarna.</t>
  </si>
  <si>
    <t>Kalkyl över utgiftstrycket i välfärdsområdenas finansiering 2025–2028</t>
  </si>
  <si>
    <t>Kalkyl över utgiftstrycket i välfärdsområdenas finansiering 2025–2028, miljoner euro</t>
  </si>
  <si>
    <t>Välfärdsområde</t>
  </si>
  <si>
    <t>Helsingfors</t>
  </si>
  <si>
    <t>Vanda + Kervo</t>
  </si>
  <si>
    <t>Västra Nyland</t>
  </si>
  <si>
    <t>Östra Nyland</t>
  </si>
  <si>
    <t>Mellersta Nyland</t>
  </si>
  <si>
    <t>Egentliga Finland</t>
  </si>
  <si>
    <t>Egentliga Tavastland</t>
  </si>
  <si>
    <t>Birkaland</t>
  </si>
  <si>
    <t>Päijänne-Tavastland</t>
  </si>
  <si>
    <t>Kymmenedalen</t>
  </si>
  <si>
    <t>Södra Karelen</t>
  </si>
  <si>
    <t>Södra Savolax</t>
  </si>
  <si>
    <t>Norra Savolax</t>
  </si>
  <si>
    <t>Norra Karelen</t>
  </si>
  <si>
    <t>Mellersta Finland</t>
  </si>
  <si>
    <t>Södra Österbotten</t>
  </si>
  <si>
    <t>Österbotten</t>
  </si>
  <si>
    <t>Mellersta Österbotten</t>
  </si>
  <si>
    <t>Norra Österbotten</t>
  </si>
  <si>
    <t>Kajanaland</t>
  </si>
  <si>
    <t>Lappland</t>
  </si>
  <si>
    <t>Fastlandet sammanlagt</t>
  </si>
  <si>
    <t xml:space="preserve">Välfärdsområdenas finansiering utan justering i efterhand 2025–2028
</t>
  </si>
  <si>
    <t>På denna flik har man regionvis bildat finansiering utan justering i efterhand. Slutligen har finansieringen avstämts mot finansieringen för hela landet åren 2026–2028, eftersom de sammanlagda regionala finansieringsspåren avviker från finansieringen för hela landet. Detta beror på att Institutet för hälsa och välfärds regionvisa uppskattningar av ökningen av servicebehovet inte sammanräknade motsvarar hela landets servicebehov enligt finansieringslagen.</t>
  </si>
  <si>
    <t>Finansiering utan justering i efterhand, mn euro (avstämd mot nivån på finansieringen för hela landet)</t>
  </si>
  <si>
    <t>Finansiering för hela landet utan justering i efterhand, mn euro (planen för de offentliga finanserna den 25 april 2024)</t>
  </si>
  <si>
    <t>Finansiering utan justering i efterhand</t>
  </si>
  <si>
    <t>Skalfaktor</t>
  </si>
  <si>
    <t>Finansiering utan justering i efterhand, mn euro</t>
  </si>
  <si>
    <r>
      <t xml:space="preserve">Regionala uppskattningar av servicebehovet </t>
    </r>
    <r>
      <rPr>
        <sz val="11"/>
        <color theme="1"/>
        <rFont val="Arial"/>
        <family val="2"/>
        <scheme val="minor"/>
      </rPr>
      <t>(källa: Institutet för hälsa och välfärd, den 31 maj 2022)</t>
    </r>
  </si>
  <si>
    <t>Temporär höjning av servicebehovet (36 § i finansieringslagen)</t>
  </si>
  <si>
    <t>Beaktande av förändringar i servicebehovet (7 § i finansieringslagen)</t>
  </si>
  <si>
    <t>År</t>
  </si>
  <si>
    <t>från och med 2025</t>
  </si>
  <si>
    <t>%</t>
  </si>
  <si>
    <t>Välfärdsområdesindex (8 § i finansieringslagen, finansministeriets ekonomiska avdelnings prognos våren 2024)</t>
  </si>
  <si>
    <t>Index</t>
  </si>
  <si>
    <t>Det allmänna förtjänstnivåindexet</t>
  </si>
  <si>
    <t>Konsumentprisindexet</t>
  </si>
  <si>
    <t>Den årliga förändringen i välfärdsområdesarbetsgivarens socialskyddsavgifter</t>
  </si>
  <si>
    <t>Välfärdsområdesindex</t>
  </si>
  <si>
    <t>Kalkylerad social- och hälsovårdsfinansiering, mn euro</t>
  </si>
  <si>
    <t>Kalkylerad finansiering av räddningsväsendet, mn euro</t>
  </si>
  <si>
    <t>Övergångsutjämningar per välfärdsområde*, mn euro</t>
  </si>
  <si>
    <t>*Den kalkylerade finansieringen av social- och hälsovården för 2025 (utan justering i efterhand) har kopierats från den finansieringsanalys för 2025 som publicerades den 29 april 2024</t>
  </si>
  <si>
    <t>*Den kalkylerade finansieringen av räddningsväsendet för 2025 (utan justering i efterhand) har kopierats från den finansieringsanalys för 2025 som publicerades den 29 april 2024</t>
  </si>
  <si>
    <t>*De områdesspecifika övergångsutjämningarna har kopierats från den beräkning av övergångsutjämningen som publicerades den 10 oktober 2023</t>
  </si>
  <si>
    <t>På fliken justering i efterhand beskrivs hur justeringen i efterhand har beaktats i kalkylen över utgiftstrycket på finansieringen för 2025–2028. Den justering i efterhand som ska beaktas i finansieringen för 2025 bestäms utifrån skillnaden mellan välfärdsområdenas sammanlagda faktiska kostnader för 2023 och den beviljade finansieringen, som höjs med servicebehovet och prisindexet till 2025 års nivå. Från och med 2026 ökas eller minskas beloppet av den justering i efterhand som redan ingår i finansieringen årligen i enlighet med den faktiska kostnadsutvecklingen.</t>
  </si>
  <si>
    <t>Uppskattningen av efterhandsjusteringen för 2025 baserar sig på de uppgifter om bokslutsprognoser för 2023 som regionerna rapporterat. Beloppet av den justering i efterhand som ska beaktas i finansieringen åren 2026–2028 baserar sig på en kalkyl som gjorts utifrån regionernas budgetuppgifter för 2024 och uppgifterna om ekonomiplaner för åren 2025–2026. Eftersom regionernas sammanlagda resultat enligt budgetarna och ekonomiplanerna förbättras från och med 2024, minskar beloppet av justeringar i efterhand i finansieringen från och med 2026. Således uppgår beloppet av efterhandsjusteringen (i löpande priser) till ca 985 miljoner euro 2026, ca 412 miljoner euro 2027 och ca -143 miljoner euro 2028.</t>
  </si>
  <si>
    <t>Justeringen av finansieringsnivån genom justering i efterhand fördelas mellan alla välfärdsområden i enlighet med bestämningsfaktorerna i finansieringslagen. I kalkylen har justeringen i efterhand förenklat riktats till regionerna i förhållande till den kalkylerade finansieringens andelar.</t>
  </si>
  <si>
    <t>Justering av finansieringen i efterhand 2025–2028</t>
  </si>
  <si>
    <t>Beloppet av justeringen i efterhand, mn euro</t>
  </si>
  <si>
    <t>Justering i efterhand totalt i finansieringen</t>
  </si>
  <si>
    <t>Beloppet av efterhandsjusteringen sammanlagt i finansieringen, mn euro</t>
  </si>
  <si>
    <t>* Fördelningen av justeringen i efterhand 2025 baserar sig på den finansieringsanalys för 2025 som publicerades den 29 april 2024</t>
  </si>
  <si>
    <t>Regionernas andelar av den kalkylerade finansieringen, miljoner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</si>
</sst>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 #,##0.00\ _€_-;\-* #,##0.00\ _€_-;_-* &quot;-&quot;??\ _€_-;_-@_-"/>
    <numFmt numFmtId="165" formatCode="_-* #,##0\ _€_-;\-* #,##0\ _€_-;_-* &quot;-&quot;??\ _€_-;_-@_-"/>
    <numFmt numFmtId="166" formatCode="0.000\ %"/>
    <numFmt numFmtId="167" formatCode="_-* #,##0_-;\-* #,##0_-;_-* &quot;-&quot;??_-;_-@_-"/>
    <numFmt numFmtId="168" formatCode="_-* #,##0\ _€_-;\-* #,##0\ _€_-;_-* &quot;-&quot;?\ _€_-;_-@_-"/>
    <numFmt numFmtId="169" formatCode="#,##0_ ;[Red]\-#,##0\ "/>
    <numFmt numFmtId="170" formatCode="0.000"/>
    <numFmt numFmtId="171" formatCode="0.0\ %"/>
    <numFmt numFmtId="172" formatCode="_-* #,##0.000_-;\-* #,##0.000_-;_-* &quot;-&quot;??_-;_-@_-"/>
    <numFmt numFmtId="173" formatCode="#,##0.00_ ;\-#,##0.00\ "/>
    <numFmt numFmtId="174" formatCode="0.00000"/>
    <numFmt numFmtId="175" formatCode="#,##0.0000_ ;[Red]\-#,##0.0000\ "/>
  </numFmts>
  <fonts count="22">
    <font>
      <sz val="11"/>
      <color theme="1"/>
      <name val="Arial"/>
      <family val="2"/>
      <scheme val="minor"/>
    </font>
    <font>
      <sz val="11"/>
      <color theme="1"/>
      <name val="Arial"/>
      <family val="2"/>
      <scheme val="minor"/>
    </font>
    <font>
      <sz val="14"/>
      <color theme="1"/>
      <name val="Arial"/>
      <family val="2"/>
      <scheme val="minor"/>
    </font>
    <font>
      <sz val="14"/>
      <name val="Arial"/>
      <family val="2"/>
      <scheme val="minor"/>
    </font>
    <font>
      <sz val="14"/>
      <color theme="1"/>
      <name val="HelveticaNeueLT Std Lt Cn"/>
      <family val="2"/>
    </font>
    <font>
      <b/>
      <sz val="14"/>
      <color theme="1"/>
      <name val="Arial"/>
      <family val="2"/>
      <scheme val="minor"/>
    </font>
    <font>
      <sz val="9"/>
      <color theme="1"/>
      <name val="Arial"/>
      <family val="2"/>
      <scheme val="minor"/>
    </font>
    <font>
      <b/>
      <sz val="11"/>
      <color theme="1"/>
      <name val="Arial"/>
      <family val="2"/>
      <scheme val="minor"/>
    </font>
    <font>
      <sz val="11"/>
      <name val="Arial"/>
      <family val="2"/>
      <scheme val="minor"/>
    </font>
    <font>
      <b/>
      <sz val="11"/>
      <color theme="0"/>
      <name val="Arial"/>
      <family val="2"/>
      <scheme val="minor"/>
    </font>
    <font>
      <sz val="10"/>
      <name val="Arial"/>
      <family val="2"/>
    </font>
    <font>
      <sz val="8"/>
      <color theme="1"/>
      <name val="Arial"/>
      <family val="2"/>
      <scheme val="minor"/>
    </font>
    <font>
      <sz val="11"/>
      <color rgb="FFFF0000"/>
      <name val="Arial"/>
      <family val="2"/>
      <scheme val="minor"/>
    </font>
    <font>
      <b/>
      <sz val="11"/>
      <name val="Arial"/>
      <family val="2"/>
      <scheme val="minor"/>
    </font>
    <font>
      <sz val="18"/>
      <color theme="3"/>
      <name val="Arial"/>
      <family val="2"/>
      <scheme val="major"/>
    </font>
    <font>
      <i/>
      <sz val="11"/>
      <color theme="1"/>
      <name val="Arial"/>
      <family val="2"/>
      <scheme val="minor"/>
    </font>
    <font>
      <b/>
      <sz val="16"/>
      <color theme="8"/>
      <name val="Arial"/>
      <family val="2"/>
      <scheme val="major"/>
    </font>
    <font>
      <b/>
      <sz val="16"/>
      <color theme="3"/>
      <name val="Arial"/>
      <family val="2"/>
      <scheme val="major"/>
    </font>
    <font>
      <b/>
      <sz val="16"/>
      <color theme="8"/>
      <name val="Arial"/>
      <family val="2"/>
      <scheme val="minor"/>
    </font>
    <font>
      <i/>
      <sz val="11"/>
      <color rgb="FFFF0000"/>
      <name val="Arial"/>
      <family val="2"/>
      <scheme val="minor"/>
    </font>
    <font>
      <i/>
      <sz val="11"/>
      <name val="Arial"/>
      <family val="2"/>
      <scheme val="minor"/>
    </font>
    <font>
      <sz val="11"/>
      <color rgb="FF5A6672"/>
      <name val="Arial"/>
      <family val="2"/>
      <scheme val="minor"/>
    </font>
  </fonts>
  <fills count="12">
    <fill>
      <patternFill patternType="none"/>
    </fill>
    <fill>
      <patternFill patternType="gray125"/>
    </fill>
    <fill>
      <patternFill patternType="solid">
        <fgColor auto="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8"/>
        <bgColor theme="8"/>
      </patternFill>
    </fill>
    <fill>
      <patternFill patternType="solid">
        <fgColor theme="8"/>
        <bgColor theme="5"/>
      </patternFill>
    </fill>
    <fill>
      <patternFill patternType="solid">
        <fgColor theme="4"/>
        <bgColor theme="4"/>
      </patternFill>
    </fill>
    <fill>
      <patternFill patternType="solid">
        <fgColor theme="4"/>
        <bgColor indexed="64"/>
      </patternFill>
    </fill>
    <fill>
      <patternFill patternType="solid">
        <fgColor theme="5" tint="0.79998168889431442"/>
        <bgColor indexed="64"/>
      </patternFill>
    </fill>
    <fill>
      <patternFill patternType="solid">
        <fgColor theme="7" tint="0.79998168889431442"/>
        <bgColor indexed="64"/>
      </patternFill>
    </fill>
  </fills>
  <borders count="10">
    <border>
      <left/>
      <right/>
      <top/>
      <bottom/>
      <diagonal/>
    </border>
    <border>
      <left/>
      <right/>
      <top style="thin">
        <color theme="8"/>
      </top>
      <bottom/>
      <diagonal/>
    </border>
    <border>
      <left/>
      <right/>
      <top style="thin">
        <color theme="5" tint="0.39997558519241921"/>
      </top>
      <bottom/>
      <diagonal/>
    </border>
    <border>
      <left/>
      <right/>
      <top style="thin">
        <color theme="4"/>
      </top>
      <bottom/>
      <diagonal/>
    </border>
    <border>
      <left style="medium">
        <color indexed="64"/>
      </left>
      <right/>
      <top style="thin">
        <color theme="4"/>
      </top>
      <bottom/>
      <diagonal/>
    </border>
    <border>
      <left style="thin">
        <color theme="4"/>
      </left>
      <right/>
      <top/>
      <bottom/>
      <diagonal/>
    </border>
    <border>
      <left/>
      <right/>
      <top style="thin">
        <color theme="5" tint="0.39997558519241921"/>
      </top>
      <bottom style="thin">
        <color theme="5" tint="0.39997558519241921"/>
      </bottom>
      <diagonal/>
    </border>
    <border>
      <left style="thin">
        <color theme="4"/>
      </left>
      <right/>
      <top style="thin">
        <color theme="4"/>
      </top>
      <bottom/>
      <diagonal/>
    </border>
    <border>
      <left style="thin">
        <color theme="4"/>
      </left>
      <right/>
      <top style="thin">
        <color theme="4"/>
      </top>
      <bottom style="thin">
        <color indexed="64"/>
      </bottom>
      <diagonal/>
    </border>
    <border>
      <left/>
      <right/>
      <top style="thin">
        <color theme="4"/>
      </top>
      <bottom style="thin">
        <color indexed="64"/>
      </bottom>
      <diagonal/>
    </border>
  </borders>
  <cellStyleXfs count="6">
    <xf numFmtId="0" fontId="0" fillId="0" borderId="0"/>
    <xf numFmtId="16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0" fillId="0" borderId="0"/>
    <xf numFmtId="0" fontId="14" fillId="0" borderId="0" applyNumberFormat="0" applyFill="0" applyBorder="0" applyAlignment="0" applyProtection="0"/>
  </cellStyleXfs>
  <cellXfs count="171">
    <xf numFmtId="0" fontId="0" fillId="0" borderId="0" xfId="0"/>
    <xf numFmtId="0" fontId="2" fillId="0" borderId="0" xfId="0" applyFont="1"/>
    <xf numFmtId="0" fontId="3" fillId="2" borderId="0" xfId="0" applyFont="1" applyFill="1" applyAlignment="1">
      <alignment vertical="center" wrapText="1"/>
    </xf>
    <xf numFmtId="0" fontId="4" fillId="0" borderId="0" xfId="0" applyFont="1"/>
    <xf numFmtId="49" fontId="2" fillId="0" borderId="0" xfId="0" applyNumberFormat="1" applyFont="1"/>
    <xf numFmtId="165" fontId="2" fillId="0" borderId="0" xfId="1" applyNumberFormat="1" applyFont="1"/>
    <xf numFmtId="165" fontId="2" fillId="0" borderId="0" xfId="1" applyNumberFormat="1" applyFont="1" applyFill="1"/>
    <xf numFmtId="0" fontId="5" fillId="0" borderId="0" xfId="0" applyFont="1"/>
    <xf numFmtId="0" fontId="6" fillId="0" borderId="0" xfId="0" applyFont="1"/>
    <xf numFmtId="0" fontId="0" fillId="0" borderId="0" xfId="0" applyFill="1"/>
    <xf numFmtId="0" fontId="7" fillId="0" borderId="0" xfId="0" applyFont="1" applyFill="1" applyBorder="1"/>
    <xf numFmtId="167" fontId="0" fillId="0" borderId="0" xfId="2" applyNumberFormat="1" applyFont="1" applyFill="1" applyBorder="1"/>
    <xf numFmtId="0" fontId="7" fillId="0" borderId="0" xfId="0" applyFont="1"/>
    <xf numFmtId="166" fontId="0" fillId="0" borderId="0" xfId="3" applyNumberFormat="1" applyFont="1"/>
    <xf numFmtId="0" fontId="0" fillId="0" borderId="0" xfId="0" applyFill="1" applyBorder="1"/>
    <xf numFmtId="0" fontId="0" fillId="4" borderId="0" xfId="0" applyFill="1"/>
    <xf numFmtId="166" fontId="8" fillId="4" borderId="0" xfId="3" applyNumberFormat="1" applyFont="1" applyFill="1"/>
    <xf numFmtId="0" fontId="0" fillId="0" borderId="0" xfId="0" applyFont="1"/>
    <xf numFmtId="169" fontId="0" fillId="0" borderId="0" xfId="0" applyNumberFormat="1"/>
    <xf numFmtId="3" fontId="0" fillId="0" borderId="0" xfId="0" applyNumberFormat="1"/>
    <xf numFmtId="0" fontId="0" fillId="0" borderId="0" xfId="0" applyFont="1" applyAlignment="1">
      <alignment wrapText="1"/>
    </xf>
    <xf numFmtId="166" fontId="0" fillId="3" borderId="1" xfId="3" applyNumberFormat="1" applyFont="1" applyFill="1" applyBorder="1"/>
    <xf numFmtId="0" fontId="0" fillId="3" borderId="1" xfId="0" applyFont="1" applyFill="1" applyBorder="1"/>
    <xf numFmtId="0" fontId="9" fillId="6" borderId="0" xfId="0" applyFont="1" applyFill="1" applyBorder="1"/>
    <xf numFmtId="0" fontId="0" fillId="3" borderId="0" xfId="0" applyFont="1" applyFill="1"/>
    <xf numFmtId="0" fontId="9" fillId="5" borderId="0" xfId="0" applyFont="1" applyFill="1"/>
    <xf numFmtId="0" fontId="9" fillId="5" borderId="0" xfId="0" applyFont="1" applyFill="1" applyAlignment="1">
      <alignment horizontal="left"/>
    </xf>
    <xf numFmtId="0" fontId="7" fillId="0" borderId="0" xfId="0" applyFont="1" applyFill="1" applyAlignment="1">
      <alignment horizontal="left"/>
    </xf>
    <xf numFmtId="0" fontId="0" fillId="0" borderId="0" xfId="0" applyFont="1" applyFill="1"/>
    <xf numFmtId="3" fontId="7" fillId="0" borderId="0" xfId="0" applyNumberFormat="1" applyFont="1"/>
    <xf numFmtId="169" fontId="7" fillId="0" borderId="0" xfId="0" applyNumberFormat="1" applyFont="1"/>
    <xf numFmtId="167" fontId="7" fillId="0" borderId="0" xfId="0" applyNumberFormat="1" applyFont="1"/>
    <xf numFmtId="167" fontId="0" fillId="0" borderId="0" xfId="0" applyNumberFormat="1" applyFont="1"/>
    <xf numFmtId="167" fontId="11" fillId="0" borderId="0" xfId="2" applyNumberFormat="1" applyFont="1" applyFill="1"/>
    <xf numFmtId="168" fontId="7" fillId="0" borderId="0" xfId="2" applyNumberFormat="1" applyFont="1" applyBorder="1"/>
    <xf numFmtId="0" fontId="9" fillId="0" borderId="0" xfId="0" applyFont="1" applyFill="1" applyBorder="1" applyAlignment="1">
      <alignment horizontal="left"/>
    </xf>
    <xf numFmtId="166" fontId="0" fillId="0" borderId="0" xfId="3" applyNumberFormat="1" applyFont="1" applyFill="1" applyBorder="1"/>
    <xf numFmtId="166" fontId="12" fillId="0" borderId="0" xfId="3" applyNumberFormat="1" applyFont="1" applyFill="1"/>
    <xf numFmtId="0" fontId="12" fillId="0" borderId="0" xfId="0" applyFont="1"/>
    <xf numFmtId="166" fontId="12" fillId="0" borderId="0" xfId="0" applyNumberFormat="1" applyFont="1"/>
    <xf numFmtId="167" fontId="0" fillId="0" borderId="0" xfId="2" applyNumberFormat="1" applyFont="1"/>
    <xf numFmtId="1" fontId="0" fillId="0" borderId="0" xfId="0" applyNumberFormat="1"/>
    <xf numFmtId="3" fontId="0" fillId="0" borderId="2" xfId="0" applyNumberFormat="1" applyFont="1" applyFill="1" applyBorder="1"/>
    <xf numFmtId="170" fontId="0" fillId="0" borderId="0" xfId="0" applyNumberFormat="1"/>
    <xf numFmtId="0" fontId="7" fillId="0" borderId="0" xfId="0" applyFont="1" applyFill="1"/>
    <xf numFmtId="171" fontId="0" fillId="3" borderId="0" xfId="3" applyNumberFormat="1" applyFont="1" applyFill="1"/>
    <xf numFmtId="166" fontId="0" fillId="3" borderId="0" xfId="3" applyNumberFormat="1" applyFont="1" applyFill="1" applyBorder="1"/>
    <xf numFmtId="0" fontId="9" fillId="0" borderId="0" xfId="0" applyFont="1" applyFill="1"/>
    <xf numFmtId="0" fontId="0" fillId="0" borderId="0" xfId="0" applyFont="1" applyFill="1" applyBorder="1"/>
    <xf numFmtId="0" fontId="9" fillId="0" borderId="0" xfId="0" applyFont="1" applyFill="1" applyBorder="1"/>
    <xf numFmtId="3" fontId="0" fillId="0" borderId="0" xfId="0" applyNumberFormat="1" applyFont="1" applyAlignment="1">
      <alignment wrapText="1"/>
    </xf>
    <xf numFmtId="171" fontId="7" fillId="0" borderId="0" xfId="3" applyNumberFormat="1" applyFont="1" applyFill="1"/>
    <xf numFmtId="167" fontId="0" fillId="0" borderId="0" xfId="2" applyNumberFormat="1" applyFont="1" applyFill="1"/>
    <xf numFmtId="3" fontId="12" fillId="0" borderId="0" xfId="0" applyNumberFormat="1" applyFont="1" applyFill="1" applyAlignment="1">
      <alignment vertical="top"/>
    </xf>
    <xf numFmtId="3" fontId="0" fillId="0" borderId="3" xfId="0" applyNumberFormat="1" applyFont="1" applyBorder="1"/>
    <xf numFmtId="166" fontId="8" fillId="3" borderId="1" xfId="3" applyNumberFormat="1" applyFont="1" applyFill="1" applyBorder="1"/>
    <xf numFmtId="0" fontId="0" fillId="5" borderId="0" xfId="0" applyFill="1"/>
    <xf numFmtId="10" fontId="8" fillId="3" borderId="0" xfId="3" applyNumberFormat="1" applyFont="1" applyFill="1" applyBorder="1"/>
    <xf numFmtId="0" fontId="0" fillId="3" borderId="0" xfId="0" applyFont="1" applyFill="1" applyBorder="1"/>
    <xf numFmtId="171" fontId="9" fillId="5" borderId="0" xfId="3" applyNumberFormat="1" applyFont="1" applyFill="1"/>
    <xf numFmtId="9" fontId="0" fillId="3" borderId="0" xfId="3" applyNumberFormat="1" applyFont="1" applyFill="1"/>
    <xf numFmtId="9" fontId="0" fillId="0" borderId="0" xfId="3" applyNumberFormat="1" applyFont="1" applyFill="1"/>
    <xf numFmtId="169" fontId="15" fillId="0" borderId="0" xfId="0" applyNumberFormat="1" applyFont="1"/>
    <xf numFmtId="3" fontId="0" fillId="0" borderId="0" xfId="0" applyNumberFormat="1" applyFont="1" applyFill="1" applyBorder="1"/>
    <xf numFmtId="0" fontId="0" fillId="0" borderId="4" xfId="0" applyFont="1" applyBorder="1" applyAlignment="1"/>
    <xf numFmtId="167" fontId="0" fillId="0" borderId="3" xfId="2" applyNumberFormat="1" applyFont="1" applyBorder="1" applyAlignment="1"/>
    <xf numFmtId="0" fontId="9" fillId="8" borderId="5" xfId="0" applyFont="1" applyFill="1" applyBorder="1" applyAlignment="1"/>
    <xf numFmtId="0" fontId="7" fillId="0" borderId="4" xfId="0" applyFont="1" applyBorder="1" applyAlignment="1"/>
    <xf numFmtId="167" fontId="7" fillId="0" borderId="3" xfId="2" applyNumberFormat="1" applyFont="1" applyBorder="1" applyAlignment="1"/>
    <xf numFmtId="173" fontId="0" fillId="0" borderId="0" xfId="0" applyNumberFormat="1"/>
    <xf numFmtId="167" fontId="7" fillId="0" borderId="0" xfId="0" applyNumberFormat="1" applyFont="1" applyFill="1" applyBorder="1"/>
    <xf numFmtId="1" fontId="0" fillId="0" borderId="0" xfId="0" applyNumberFormat="1" applyFill="1" applyBorder="1"/>
    <xf numFmtId="4" fontId="0" fillId="0" borderId="0" xfId="0" applyNumberFormat="1" applyFill="1" applyBorder="1"/>
    <xf numFmtId="173" fontId="0" fillId="0" borderId="0" xfId="0" applyNumberFormat="1" applyFill="1" applyBorder="1"/>
    <xf numFmtId="0" fontId="17" fillId="0" borderId="0" xfId="5" applyFont="1"/>
    <xf numFmtId="0" fontId="18" fillId="0" borderId="0" xfId="0" applyFont="1"/>
    <xf numFmtId="0" fontId="0" fillId="0" borderId="2" xfId="0" applyFont="1" applyFill="1" applyBorder="1"/>
    <xf numFmtId="0" fontId="9" fillId="5" borderId="0" xfId="0" applyFont="1" applyFill="1" applyBorder="1"/>
    <xf numFmtId="0" fontId="7" fillId="0" borderId="0" xfId="0" applyFont="1" applyBorder="1" applyAlignment="1"/>
    <xf numFmtId="167" fontId="7" fillId="0" borderId="0" xfId="2" applyNumberFormat="1" applyFont="1" applyBorder="1" applyAlignment="1"/>
    <xf numFmtId="0" fontId="15" fillId="0" borderId="0" xfId="0" applyFont="1"/>
    <xf numFmtId="0" fontId="7" fillId="3" borderId="0" xfId="0" applyFont="1" applyFill="1" applyBorder="1"/>
    <xf numFmtId="0" fontId="0" fillId="0" borderId="0" xfId="3" applyNumberFormat="1" applyFont="1" applyFill="1" applyBorder="1"/>
    <xf numFmtId="0" fontId="7" fillId="0" borderId="6" xfId="0" applyFont="1" applyFill="1" applyBorder="1"/>
    <xf numFmtId="3" fontId="7" fillId="0" borderId="2" xfId="0" applyNumberFormat="1" applyFont="1" applyFill="1" applyBorder="1"/>
    <xf numFmtId="166" fontId="8" fillId="0" borderId="0" xfId="3" applyNumberFormat="1" applyFont="1" applyFill="1"/>
    <xf numFmtId="167" fontId="7" fillId="0" borderId="0" xfId="2" applyNumberFormat="1" applyFont="1" applyFill="1" applyBorder="1" applyAlignment="1"/>
    <xf numFmtId="0" fontId="0" fillId="0" borderId="7" xfId="0" applyFont="1" applyBorder="1"/>
    <xf numFmtId="0" fontId="9" fillId="8" borderId="7" xfId="0" applyFont="1" applyFill="1" applyBorder="1"/>
    <xf numFmtId="0" fontId="15" fillId="0" borderId="0" xfId="0" applyFont="1" applyBorder="1"/>
    <xf numFmtId="3" fontId="15" fillId="0" borderId="0" xfId="2" applyNumberFormat="1" applyFont="1" applyBorder="1"/>
    <xf numFmtId="3" fontId="15" fillId="0" borderId="0" xfId="0" applyNumberFormat="1" applyFont="1" applyBorder="1"/>
    <xf numFmtId="3" fontId="19" fillId="0" borderId="0" xfId="0" applyNumberFormat="1" applyFont="1" applyBorder="1" applyAlignment="1">
      <alignment vertical="top"/>
    </xf>
    <xf numFmtId="0" fontId="7" fillId="0" borderId="8" xfId="0" applyFont="1" applyBorder="1"/>
    <xf numFmtId="3" fontId="7" fillId="0" borderId="9" xfId="2" applyNumberFormat="1" applyFont="1" applyBorder="1"/>
    <xf numFmtId="169" fontId="0" fillId="0" borderId="0" xfId="0" applyNumberFormat="1" applyFont="1" applyFill="1" applyBorder="1"/>
    <xf numFmtId="169" fontId="8" fillId="0" borderId="0" xfId="0" applyNumberFormat="1" applyFont="1" applyFill="1" applyBorder="1"/>
    <xf numFmtId="10" fontId="8" fillId="0" borderId="0" xfId="3" applyNumberFormat="1" applyFont="1" applyFill="1" applyBorder="1"/>
    <xf numFmtId="0" fontId="8" fillId="0" borderId="0" xfId="0" applyFont="1" applyAlignment="1">
      <alignment wrapText="1"/>
    </xf>
    <xf numFmtId="167" fontId="19" fillId="0" borderId="0" xfId="0" applyNumberFormat="1" applyFont="1" applyFill="1"/>
    <xf numFmtId="169" fontId="9" fillId="0" borderId="0" xfId="0" applyNumberFormat="1" applyFont="1" applyFill="1" applyBorder="1" applyAlignment="1">
      <alignment horizontal="right"/>
    </xf>
    <xf numFmtId="169" fontId="7" fillId="0" borderId="0" xfId="0" applyNumberFormat="1" applyFont="1" applyFill="1" applyBorder="1"/>
    <xf numFmtId="3" fontId="0" fillId="0" borderId="0" xfId="0" applyNumberFormat="1" applyFont="1" applyFill="1" applyBorder="1" applyAlignment="1">
      <alignment wrapText="1"/>
    </xf>
    <xf numFmtId="167" fontId="11" fillId="0" borderId="0" xfId="2" applyNumberFormat="1" applyFont="1" applyFill="1" applyBorder="1"/>
    <xf numFmtId="3" fontId="0" fillId="0" borderId="0" xfId="0" applyNumberFormat="1" applyFont="1" applyBorder="1"/>
    <xf numFmtId="3" fontId="7" fillId="0" borderId="0" xfId="2" applyNumberFormat="1" applyFont="1" applyBorder="1"/>
    <xf numFmtId="167" fontId="7" fillId="0" borderId="0" xfId="0" applyNumberFormat="1" applyFont="1" applyFill="1"/>
    <xf numFmtId="169" fontId="19" fillId="0" borderId="0" xfId="0" applyNumberFormat="1" applyFont="1" applyFill="1"/>
    <xf numFmtId="169" fontId="0" fillId="0" borderId="0" xfId="0" applyNumberFormat="1" applyFill="1"/>
    <xf numFmtId="169" fontId="7" fillId="0" borderId="0" xfId="0" applyNumberFormat="1" applyFont="1" applyFill="1"/>
    <xf numFmtId="166" fontId="8" fillId="0" borderId="0" xfId="3" applyNumberFormat="1" applyFont="1" applyFill="1" applyBorder="1"/>
    <xf numFmtId="174" fontId="13" fillId="0" borderId="0" xfId="0" applyNumberFormat="1" applyFont="1" applyFill="1" applyBorder="1"/>
    <xf numFmtId="171" fontId="8" fillId="0" borderId="0" xfId="3" applyNumberFormat="1" applyFont="1" applyFill="1" applyBorder="1"/>
    <xf numFmtId="0" fontId="19" fillId="0" borderId="0" xfId="0" applyFont="1"/>
    <xf numFmtId="169" fontId="9" fillId="9" borderId="0" xfId="0" applyNumberFormat="1" applyFont="1" applyFill="1" applyBorder="1"/>
    <xf numFmtId="169" fontId="9" fillId="9" borderId="0" xfId="0" applyNumberFormat="1" applyFont="1" applyFill="1" applyBorder="1" applyAlignment="1">
      <alignment horizontal="right"/>
    </xf>
    <xf numFmtId="0" fontId="7" fillId="4" borderId="0" xfId="0" applyFont="1" applyFill="1"/>
    <xf numFmtId="169" fontId="13" fillId="4" borderId="0" xfId="0" applyNumberFormat="1" applyFont="1" applyFill="1" applyBorder="1"/>
    <xf numFmtId="10" fontId="0" fillId="0" borderId="0" xfId="0" applyNumberFormat="1" applyFont="1"/>
    <xf numFmtId="166" fontId="0" fillId="0" borderId="0" xfId="0" applyNumberFormat="1" applyFont="1"/>
    <xf numFmtId="0" fontId="0" fillId="0" borderId="0" xfId="0" applyFont="1" applyBorder="1"/>
    <xf numFmtId="167" fontId="0" fillId="0" borderId="0" xfId="0" applyNumberFormat="1" applyFont="1" applyFill="1"/>
    <xf numFmtId="0" fontId="0" fillId="4" borderId="0" xfId="0" applyFont="1" applyFill="1"/>
    <xf numFmtId="3" fontId="0" fillId="0" borderId="0" xfId="0" applyNumberFormat="1" applyFont="1" applyFill="1"/>
    <xf numFmtId="3" fontId="0" fillId="0" borderId="0" xfId="0" applyNumberFormat="1" applyFont="1"/>
    <xf numFmtId="0" fontId="9" fillId="0" borderId="0" xfId="0" applyFont="1" applyFill="1" applyBorder="1" applyAlignment="1"/>
    <xf numFmtId="0" fontId="9" fillId="0" borderId="0" xfId="0" applyFont="1" applyFill="1" applyAlignment="1"/>
    <xf numFmtId="0" fontId="7" fillId="0" borderId="0" xfId="0" applyFont="1" applyBorder="1"/>
    <xf numFmtId="167" fontId="0" fillId="0" borderId="0" xfId="2" applyNumberFormat="1" applyFont="1" applyBorder="1" applyAlignment="1"/>
    <xf numFmtId="167" fontId="0" fillId="0" borderId="0" xfId="2" applyNumberFormat="1" applyFont="1" applyFill="1" applyBorder="1" applyAlignment="1"/>
    <xf numFmtId="168" fontId="0" fillId="0" borderId="0" xfId="0" applyNumberFormat="1" applyFont="1" applyBorder="1"/>
    <xf numFmtId="168" fontId="0" fillId="0" borderId="0" xfId="0" applyNumberFormat="1" applyFont="1" applyAlignment="1">
      <alignment horizontal="right"/>
    </xf>
    <xf numFmtId="168" fontId="0" fillId="0" borderId="0" xfId="0" applyNumberFormat="1" applyFont="1"/>
    <xf numFmtId="0" fontId="13" fillId="4" borderId="0" xfId="0" applyFont="1" applyFill="1"/>
    <xf numFmtId="169" fontId="0" fillId="0" borderId="0" xfId="0" applyNumberFormat="1" applyFont="1"/>
    <xf numFmtId="169" fontId="0" fillId="0" borderId="0" xfId="0" applyNumberFormat="1" applyFont="1" applyFill="1"/>
    <xf numFmtId="169" fontId="9" fillId="9" borderId="0" xfId="0" applyNumberFormat="1" applyFont="1" applyFill="1" applyBorder="1" applyAlignment="1">
      <alignment horizontal="left"/>
    </xf>
    <xf numFmtId="167" fontId="1" fillId="0" borderId="0" xfId="2" applyNumberFormat="1" applyFont="1"/>
    <xf numFmtId="3" fontId="0" fillId="5" borderId="0" xfId="0" applyNumberFormat="1" applyFill="1" applyAlignment="1">
      <alignment horizontal="right"/>
    </xf>
    <xf numFmtId="0" fontId="9" fillId="6" borderId="0" xfId="0" applyFont="1" applyFill="1" applyBorder="1" applyAlignment="1">
      <alignment horizontal="right"/>
    </xf>
    <xf numFmtId="0" fontId="9" fillId="7" borderId="0" xfId="0" applyFont="1" applyFill="1" applyBorder="1" applyAlignment="1">
      <alignment horizontal="right"/>
    </xf>
    <xf numFmtId="0" fontId="0" fillId="0" borderId="0" xfId="0" applyFont="1" applyAlignment="1">
      <alignment horizontal="right"/>
    </xf>
    <xf numFmtId="0" fontId="9" fillId="8" borderId="3" xfId="0" applyFont="1" applyFill="1" applyBorder="1" applyAlignment="1">
      <alignment horizontal="right"/>
    </xf>
    <xf numFmtId="0" fontId="9" fillId="8" borderId="0" xfId="0" applyFont="1" applyFill="1" applyBorder="1" applyAlignment="1">
      <alignment horizontal="right"/>
    </xf>
    <xf numFmtId="0" fontId="9" fillId="0" borderId="0" xfId="0" applyFont="1" applyFill="1" applyBorder="1" applyAlignment="1">
      <alignment horizontal="right"/>
    </xf>
    <xf numFmtId="0" fontId="9" fillId="5" borderId="0" xfId="0" applyFont="1" applyFill="1" applyBorder="1" applyAlignment="1">
      <alignment horizontal="right"/>
    </xf>
    <xf numFmtId="0" fontId="7" fillId="10" borderId="0" xfId="0" applyFont="1" applyFill="1"/>
    <xf numFmtId="0" fontId="0" fillId="0" borderId="0" xfId="0" applyBorder="1"/>
    <xf numFmtId="167" fontId="7" fillId="0" borderId="0" xfId="0" applyNumberFormat="1" applyFont="1" applyBorder="1"/>
    <xf numFmtId="172" fontId="7" fillId="0" borderId="0" xfId="0" applyNumberFormat="1" applyFont="1" applyBorder="1"/>
    <xf numFmtId="3" fontId="0" fillId="11" borderId="3" xfId="0" applyNumberFormat="1" applyFont="1" applyFill="1" applyBorder="1"/>
    <xf numFmtId="167" fontId="7" fillId="11" borderId="9" xfId="2" applyNumberFormat="1" applyFont="1" applyFill="1" applyBorder="1"/>
    <xf numFmtId="167" fontId="0" fillId="11" borderId="3" xfId="2" applyNumberFormat="1" applyFont="1" applyFill="1" applyBorder="1" applyAlignment="1"/>
    <xf numFmtId="167" fontId="7" fillId="11" borderId="3" xfId="2" applyNumberFormat="1" applyFont="1" applyFill="1" applyBorder="1" applyAlignment="1"/>
    <xf numFmtId="0" fontId="0" fillId="5" borderId="0" xfId="0" applyFill="1" applyBorder="1"/>
    <xf numFmtId="0" fontId="13" fillId="10" borderId="0" xfId="0" applyFont="1" applyFill="1"/>
    <xf numFmtId="0" fontId="0" fillId="10" borderId="0" xfId="0" applyFill="1"/>
    <xf numFmtId="169" fontId="13" fillId="0" borderId="0" xfId="0" applyNumberFormat="1" applyFont="1" applyFill="1" applyBorder="1"/>
    <xf numFmtId="175" fontId="0" fillId="0" borderId="0" xfId="0" applyNumberFormat="1"/>
    <xf numFmtId="169" fontId="0" fillId="11" borderId="0" xfId="0" applyNumberFormat="1" applyFill="1"/>
    <xf numFmtId="169" fontId="7" fillId="11" borderId="0" xfId="0" applyNumberFormat="1" applyFont="1" applyFill="1"/>
    <xf numFmtId="10" fontId="20" fillId="0" borderId="0" xfId="3" applyNumberFormat="1" applyFont="1" applyFill="1" applyBorder="1"/>
    <xf numFmtId="171" fontId="8" fillId="0" borderId="0" xfId="3" applyNumberFormat="1" applyFont="1" applyFill="1"/>
    <xf numFmtId="169" fontId="9" fillId="0" borderId="0" xfId="0" applyNumberFormat="1" applyFont="1" applyFill="1" applyAlignment="1">
      <alignment horizontal="right"/>
    </xf>
    <xf numFmtId="0" fontId="2" fillId="0" borderId="0" xfId="0" applyFont="1" applyAlignment="1">
      <alignment horizontal="center"/>
    </xf>
    <xf numFmtId="0" fontId="0" fillId="0" borderId="0" xfId="0" applyFont="1" applyAlignment="1">
      <alignment horizontal="left" vertical="top" wrapText="1"/>
    </xf>
    <xf numFmtId="0" fontId="0" fillId="0" borderId="0" xfId="0" applyAlignment="1">
      <alignment horizontal="left" wrapText="1"/>
    </xf>
    <xf numFmtId="0" fontId="8" fillId="0" borderId="0" xfId="0" applyFont="1" applyAlignment="1">
      <alignment horizontal="left" wrapText="1"/>
    </xf>
    <xf numFmtId="0" fontId="21" fillId="0" borderId="0" xfId="0" applyFont="1" applyAlignment="1">
      <alignment horizontal="left" vertical="center" wrapText="1"/>
    </xf>
    <xf numFmtId="0" fontId="16" fillId="0" borderId="0" xfId="5" applyFont="1" applyAlignment="1"/>
    <xf numFmtId="0" fontId="18" fillId="0" borderId="0" xfId="0" applyFont="1" applyAlignment="1"/>
  </cellXfs>
  <cellStyles count="6">
    <cellStyle name="Erotin 2" xfId="1"/>
    <cellStyle name="Normaali" xfId="0" builtinId="0"/>
    <cellStyle name="Normaali 2" xfId="4"/>
    <cellStyle name="Otsikko" xfId="5" builtinId="15"/>
    <cellStyle name="Pilkku" xfId="2" builtinId="3"/>
    <cellStyle name="Prosenttia" xfId="3" builtinId="5"/>
  </cellStyles>
  <dxfs count="81">
    <dxf>
      <font>
        <strike val="0"/>
        <outline val="0"/>
        <shadow val="0"/>
        <u val="none"/>
        <vertAlign val="baseline"/>
        <sz val="11"/>
        <name val="Arial"/>
        <scheme val="minor"/>
      </font>
      <numFmt numFmtId="169" formatCode="#,##0_ ;[Red]\-#,##0\ "/>
    </dxf>
    <dxf>
      <font>
        <strike val="0"/>
        <outline val="0"/>
        <shadow val="0"/>
        <u val="none"/>
        <vertAlign val="baseline"/>
        <sz val="11"/>
        <name val="Arial"/>
        <scheme val="minor"/>
      </font>
      <numFmt numFmtId="169" formatCode="#,##0_ ;[Red]\-#,##0\ "/>
    </dxf>
    <dxf>
      <font>
        <strike val="0"/>
        <outline val="0"/>
        <shadow val="0"/>
        <u val="none"/>
        <vertAlign val="baseline"/>
        <sz val="11"/>
        <name val="Arial"/>
        <scheme val="minor"/>
      </font>
      <numFmt numFmtId="169" formatCode="#,##0_ ;[Red]\-#,##0\ "/>
    </dxf>
    <dxf>
      <font>
        <strike val="0"/>
        <outline val="0"/>
        <shadow val="0"/>
        <u val="none"/>
        <vertAlign val="baseline"/>
        <sz val="11"/>
        <name val="Arial"/>
        <scheme val="minor"/>
      </font>
      <numFmt numFmtId="169" formatCode="#,##0_ ;[Red]\-#,##0\ "/>
    </dxf>
    <dxf>
      <font>
        <strike val="0"/>
        <outline val="0"/>
        <shadow val="0"/>
        <u val="none"/>
        <vertAlign val="baseline"/>
        <sz val="11"/>
        <name val="Arial"/>
        <scheme val="minor"/>
      </font>
    </dxf>
    <dxf>
      <font>
        <strike val="0"/>
        <outline val="0"/>
        <shadow val="0"/>
        <u val="none"/>
        <vertAlign val="baseline"/>
        <sz val="11"/>
        <name val="Arial"/>
        <scheme val="minor"/>
      </font>
    </dxf>
    <dxf>
      <font>
        <strike val="0"/>
        <outline val="0"/>
        <shadow val="0"/>
        <u val="none"/>
        <vertAlign val="baseline"/>
        <sz val="11"/>
        <name val="Arial"/>
        <scheme val="minor"/>
      </font>
    </dxf>
    <dxf>
      <font>
        <b val="0"/>
        <i val="0"/>
        <strike val="0"/>
        <condense val="0"/>
        <extend val="0"/>
        <outline val="0"/>
        <shadow val="0"/>
        <u val="none"/>
        <vertAlign val="baseline"/>
        <sz val="11"/>
        <color theme="1"/>
        <name val="Arial"/>
        <scheme val="minor"/>
      </font>
      <numFmt numFmtId="167" formatCode="_-* #,##0_-;\-* #,##0_-;_-* &quot;-&quot;??_-;_-@_-"/>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minor"/>
      </font>
      <numFmt numFmtId="167" formatCode="_-* #,##0_-;\-* #,##0_-;_-* &quot;-&quot;??_-;_-@_-"/>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minor"/>
      </font>
      <numFmt numFmtId="167" formatCode="_-* #,##0_-;\-* #,##0_-;_-* &quot;-&quot;??_-;_-@_-"/>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minor"/>
      </font>
      <numFmt numFmtId="167" formatCode="_-* #,##0_-;\-* #,##0_-;_-* &quot;-&quot;??_-;_-@_-"/>
      <fill>
        <patternFill patternType="solid">
          <fgColor indexed="64"/>
          <bgColor theme="7" tint="0.79998168889431442"/>
        </patternFill>
      </fil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minor"/>
      </font>
      <alignment horizontal="general" vertical="bottom" textRotation="0" wrapText="0" indent="0" justifyLastLine="0" shrinkToFit="0" readingOrder="0"/>
      <border diagonalUp="0" diagonalDown="0" outline="0">
        <left style="medium">
          <color indexed="64"/>
        </left>
        <right/>
        <top style="thin">
          <color theme="4"/>
        </top>
        <bottom/>
      </border>
    </dxf>
    <dxf>
      <border outline="0">
        <top style="thin">
          <color theme="4"/>
        </top>
        <bottom style="thin">
          <color theme="4"/>
        </bottom>
      </border>
    </dxf>
    <dxf>
      <font>
        <b val="0"/>
        <i val="0"/>
        <strike val="0"/>
        <condense val="0"/>
        <extend val="0"/>
        <outline val="0"/>
        <shadow val="0"/>
        <u val="none"/>
        <vertAlign val="baseline"/>
        <sz val="11"/>
        <color theme="1"/>
        <name val="Arial"/>
        <scheme val="minor"/>
      </font>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inor"/>
      </font>
      <fill>
        <patternFill patternType="solid">
          <fgColor theme="4"/>
          <bgColor theme="4"/>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71" formatCode="0.0\ %"/>
      <fill>
        <patternFill patternType="solid">
          <fgColor indexed="64"/>
          <bgColor theme="8" tint="0.79998168889431442"/>
        </patternFill>
      </fill>
    </dxf>
    <dxf>
      <font>
        <b val="0"/>
        <i val="0"/>
        <strike val="0"/>
        <condense val="0"/>
        <extend val="0"/>
        <outline val="0"/>
        <shadow val="0"/>
        <u val="none"/>
        <vertAlign val="baseline"/>
        <sz val="11"/>
        <color theme="1"/>
        <name val="Arial"/>
        <scheme val="minor"/>
      </font>
      <fill>
        <patternFill patternType="solid">
          <fgColor indexed="64"/>
          <bgColor theme="8" tint="0.79998168889431442"/>
        </patternFill>
      </fill>
    </dxf>
    <dxf>
      <font>
        <strike val="0"/>
        <outline val="0"/>
        <shadow val="0"/>
        <u val="none"/>
        <vertAlign val="baseline"/>
        <sz val="11"/>
        <name val="Arial"/>
        <scheme val="minor"/>
      </font>
    </dxf>
    <dxf>
      <font>
        <strike val="0"/>
        <outline val="0"/>
        <shadow val="0"/>
        <u val="none"/>
        <vertAlign val="baseline"/>
        <sz val="11"/>
        <name val="Arial"/>
        <scheme val="minor"/>
      </font>
    </dxf>
    <dxf>
      <font>
        <b val="0"/>
        <i val="0"/>
        <strike val="0"/>
        <condense val="0"/>
        <extend val="0"/>
        <outline val="0"/>
        <shadow val="0"/>
        <u val="none"/>
        <vertAlign val="baseline"/>
        <sz val="11"/>
        <color theme="1"/>
        <name val="Arial"/>
        <scheme val="minor"/>
      </font>
      <numFmt numFmtId="166" formatCode="0.000\ %"/>
      <fill>
        <patternFill patternType="solid">
          <fgColor indexed="64"/>
          <bgColor theme="8" tint="0.79998168889431442"/>
        </patternFill>
      </fill>
      <border diagonalUp="0" diagonalDown="0" outline="0">
        <left/>
        <right/>
        <top style="thin">
          <color theme="8"/>
        </top>
        <bottom/>
      </border>
    </dxf>
    <dxf>
      <font>
        <b val="0"/>
        <i val="0"/>
        <strike val="0"/>
        <condense val="0"/>
        <extend val="0"/>
        <outline val="0"/>
        <shadow val="0"/>
        <u val="none"/>
        <vertAlign val="baseline"/>
        <sz val="11"/>
        <color theme="1"/>
        <name val="Arial"/>
        <scheme val="minor"/>
      </font>
      <numFmt numFmtId="166" formatCode="0.000\ %"/>
      <fill>
        <patternFill patternType="solid">
          <fgColor indexed="64"/>
          <bgColor theme="8" tint="0.79998168889431442"/>
        </patternFill>
      </fill>
      <border diagonalUp="0" diagonalDown="0" outline="0">
        <left/>
        <right/>
        <top style="thin">
          <color theme="8"/>
        </top>
        <bottom/>
      </border>
    </dxf>
    <dxf>
      <font>
        <b val="0"/>
        <i val="0"/>
        <strike val="0"/>
        <condense val="0"/>
        <extend val="0"/>
        <outline val="0"/>
        <shadow val="0"/>
        <u val="none"/>
        <vertAlign val="baseline"/>
        <sz val="11"/>
        <color theme="1"/>
        <name val="Arial"/>
        <scheme val="minor"/>
      </font>
      <numFmt numFmtId="166" formatCode="0.000\ %"/>
      <fill>
        <patternFill patternType="solid">
          <fgColor indexed="64"/>
          <bgColor theme="8" tint="0.79998168889431442"/>
        </patternFill>
      </fill>
      <border diagonalUp="0" diagonalDown="0" outline="0">
        <left/>
        <right/>
        <top style="thin">
          <color theme="8"/>
        </top>
        <bottom/>
      </border>
    </dxf>
    <dxf>
      <font>
        <b val="0"/>
        <i val="0"/>
        <strike val="0"/>
        <condense val="0"/>
        <extend val="0"/>
        <outline val="0"/>
        <shadow val="0"/>
        <u val="none"/>
        <vertAlign val="baseline"/>
        <sz val="11"/>
        <color theme="1"/>
        <name val="Arial"/>
        <scheme val="minor"/>
      </font>
      <numFmt numFmtId="166" formatCode="0.000\ %"/>
      <fill>
        <patternFill patternType="solid">
          <fgColor indexed="64"/>
          <bgColor theme="8" tint="0.79998168889431442"/>
        </patternFill>
      </fill>
      <border diagonalUp="0" diagonalDown="0" outline="0">
        <left/>
        <right/>
        <top style="thin">
          <color theme="8"/>
        </top>
        <bottom/>
      </border>
    </dxf>
    <dxf>
      <font>
        <b val="0"/>
        <i val="0"/>
        <strike val="0"/>
        <condense val="0"/>
        <extend val="0"/>
        <outline val="0"/>
        <shadow val="0"/>
        <u val="none"/>
        <vertAlign val="baseline"/>
        <sz val="11"/>
        <color theme="1"/>
        <name val="Arial"/>
        <scheme val="minor"/>
      </font>
      <numFmt numFmtId="166" formatCode="0.000\ %"/>
      <fill>
        <patternFill patternType="solid">
          <fgColor indexed="64"/>
          <bgColor theme="8" tint="0.79998168889431442"/>
        </patternFill>
      </fill>
      <border diagonalUp="0" diagonalDown="0" outline="0">
        <left/>
        <right/>
        <top style="thin">
          <color theme="8"/>
        </top>
        <bottom/>
      </border>
    </dxf>
    <dxf>
      <font>
        <b val="0"/>
        <i val="0"/>
        <strike val="0"/>
        <condense val="0"/>
        <extend val="0"/>
        <outline val="0"/>
        <shadow val="0"/>
        <u val="none"/>
        <vertAlign val="baseline"/>
        <sz val="11"/>
        <color theme="1"/>
        <name val="Arial"/>
        <scheme val="minor"/>
      </font>
      <numFmt numFmtId="166" formatCode="0.000\ %"/>
      <fill>
        <patternFill patternType="solid">
          <fgColor indexed="64"/>
          <bgColor theme="8" tint="0.79998168889431442"/>
        </patternFill>
      </fill>
      <border diagonalUp="0" diagonalDown="0" outline="0">
        <left/>
        <right/>
        <top style="thin">
          <color theme="8"/>
        </top>
        <bottom/>
      </border>
    </dxf>
    <dxf>
      <font>
        <b val="0"/>
        <i val="0"/>
        <strike val="0"/>
        <condense val="0"/>
        <extend val="0"/>
        <outline val="0"/>
        <shadow val="0"/>
        <u val="none"/>
        <vertAlign val="baseline"/>
        <sz val="11"/>
        <color theme="1"/>
        <name val="Arial"/>
        <scheme val="minor"/>
      </font>
      <fill>
        <patternFill patternType="solid">
          <fgColor indexed="64"/>
          <bgColor theme="8" tint="0.79998168889431442"/>
        </patternFill>
      </fill>
      <border diagonalUp="0" diagonalDown="0" outline="0">
        <left/>
        <right/>
        <top style="thin">
          <color theme="8"/>
        </top>
        <bottom/>
      </border>
    </dxf>
    <dxf>
      <border outline="0">
        <left style="thin">
          <color theme="8"/>
        </left>
        <right style="thin">
          <color theme="8"/>
        </right>
        <top style="thin">
          <color theme="8"/>
        </top>
        <bottom style="thin">
          <color theme="8"/>
        </bottom>
      </border>
    </dxf>
    <dxf>
      <font>
        <b val="0"/>
        <i val="0"/>
        <strike val="0"/>
        <condense val="0"/>
        <extend val="0"/>
        <outline val="0"/>
        <shadow val="0"/>
        <u val="none"/>
        <vertAlign val="baseline"/>
        <sz val="11"/>
        <color theme="1"/>
        <name val="Arial"/>
        <scheme val="minor"/>
      </font>
      <fill>
        <patternFill patternType="solid">
          <fgColor indexed="64"/>
          <bgColor theme="8" tint="0.79998168889431442"/>
        </patternFill>
      </fill>
    </dxf>
    <dxf>
      <font>
        <b/>
        <i val="0"/>
        <strike val="0"/>
        <condense val="0"/>
        <extend val="0"/>
        <outline val="0"/>
        <shadow val="0"/>
        <u val="none"/>
        <vertAlign val="baseline"/>
        <sz val="11"/>
        <color theme="0"/>
        <name val="Arial"/>
        <scheme val="minor"/>
      </font>
      <fill>
        <patternFill patternType="solid">
          <fgColor theme="8"/>
          <bgColor theme="8"/>
        </patternFill>
      </fill>
    </dxf>
    <dxf>
      <font>
        <b val="0"/>
        <i val="0"/>
        <strike val="0"/>
        <condense val="0"/>
        <extend val="0"/>
        <outline val="0"/>
        <shadow val="0"/>
        <u val="none"/>
        <vertAlign val="baseline"/>
        <sz val="11"/>
        <color theme="1"/>
        <name val="Arial"/>
        <scheme val="minor"/>
      </font>
      <numFmt numFmtId="169" formatCode="#,##0_ ;[Red]\-#,##0\ "/>
      <fill>
        <patternFill patternType="none">
          <fgColor indexed="64"/>
          <bgColor indexed="65"/>
        </patternFill>
      </fill>
    </dxf>
    <dxf>
      <font>
        <b val="0"/>
        <i val="0"/>
        <strike val="0"/>
        <condense val="0"/>
        <extend val="0"/>
        <outline val="0"/>
        <shadow val="0"/>
        <u val="none"/>
        <vertAlign val="baseline"/>
        <sz val="11"/>
        <color theme="1"/>
        <name val="Arial"/>
        <scheme val="minor"/>
      </font>
      <numFmt numFmtId="169" formatCode="#,##0_ ;[Red]\-#,##0\ "/>
      <fill>
        <patternFill patternType="none">
          <fgColor indexed="64"/>
          <bgColor indexed="65"/>
        </patternFill>
      </fill>
    </dxf>
    <dxf>
      <font>
        <b val="0"/>
        <i val="0"/>
        <strike val="0"/>
        <condense val="0"/>
        <extend val="0"/>
        <outline val="0"/>
        <shadow val="0"/>
        <u val="none"/>
        <vertAlign val="baseline"/>
        <sz val="11"/>
        <color theme="1"/>
        <name val="Arial"/>
        <scheme val="minor"/>
      </font>
      <numFmt numFmtId="169" formatCode="#,##0_ ;[Red]\-#,##0\ "/>
      <fill>
        <patternFill patternType="none">
          <fgColor indexed="64"/>
          <bgColor indexed="65"/>
        </patternFill>
      </fill>
    </dxf>
    <dxf>
      <font>
        <b val="0"/>
        <i val="0"/>
        <strike val="0"/>
        <condense val="0"/>
        <extend val="0"/>
        <outline val="0"/>
        <shadow val="0"/>
        <u val="none"/>
        <vertAlign val="baseline"/>
        <sz val="11"/>
        <color theme="1"/>
        <name val="Arial"/>
        <scheme val="minor"/>
      </font>
      <numFmt numFmtId="169" formatCode="#,##0_ ;[Red]\-#,##0\ "/>
      <fill>
        <patternFill patternType="none">
          <fgColor indexed="64"/>
          <bgColor indexed="65"/>
        </patternFill>
      </fill>
    </dxf>
    <dxf>
      <font>
        <b val="0"/>
        <i val="0"/>
        <strike val="0"/>
        <condense val="0"/>
        <extend val="0"/>
        <outline val="0"/>
        <shadow val="0"/>
        <u val="none"/>
        <vertAlign val="baseline"/>
        <sz val="11"/>
        <color theme="1"/>
        <name val="Arial"/>
        <scheme val="minor"/>
      </font>
      <fill>
        <patternFill patternType="none">
          <fgColor indexed="64"/>
          <bgColor indexed="65"/>
        </patternFill>
      </fill>
    </dxf>
    <dxf>
      <font>
        <b val="0"/>
        <i val="0"/>
        <strike val="0"/>
        <condense val="0"/>
        <extend val="0"/>
        <outline val="0"/>
        <shadow val="0"/>
        <u val="none"/>
        <vertAlign val="baseline"/>
        <sz val="11"/>
        <color theme="1"/>
        <name val="Arial"/>
        <scheme val="minor"/>
      </font>
      <fill>
        <patternFill patternType="none">
          <fgColor indexed="64"/>
          <bgColor indexed="65"/>
        </patternFill>
      </fill>
    </dxf>
    <dxf>
      <font>
        <b/>
        <i val="0"/>
        <strike val="0"/>
        <condense val="0"/>
        <extend val="0"/>
        <outline val="0"/>
        <shadow val="0"/>
        <u val="none"/>
        <vertAlign val="baseline"/>
        <sz val="11"/>
        <color theme="0"/>
        <name val="Arial"/>
        <scheme val="minor"/>
      </font>
      <numFmt numFmtId="169" formatCode="#,##0_ ;[Red]\-#,##0\ "/>
      <fill>
        <patternFill patternType="solid">
          <fgColor indexed="64"/>
          <bgColor theme="4"/>
        </patternFill>
      </fill>
      <alignment horizontal="right" vertical="bottom" textRotation="0" wrapText="0" indent="0" justifyLastLine="0" shrinkToFit="0" readingOrder="0"/>
    </dxf>
    <dxf>
      <numFmt numFmtId="169" formatCode="#,##0_ ;[Red]\-#,##0\ "/>
    </dxf>
    <dxf>
      <numFmt numFmtId="169" formatCode="#,##0_ ;[Red]\-#,##0\ "/>
    </dxf>
    <dxf>
      <numFmt numFmtId="169" formatCode="#,##0_ ;[Red]\-#,##0\ "/>
    </dxf>
    <dxf>
      <numFmt numFmtId="169" formatCode="#,##0_ ;[Red]\-#,##0\ "/>
      <fill>
        <patternFill patternType="solid">
          <fgColor indexed="64"/>
          <bgColor theme="7" tint="0.79998168889431442"/>
        </patternFill>
      </fill>
    </dxf>
    <dxf>
      <font>
        <b val="0"/>
        <i val="0"/>
        <strike val="0"/>
        <condense val="0"/>
        <extend val="0"/>
        <outline val="0"/>
        <shadow val="0"/>
        <u val="none"/>
        <vertAlign val="baseline"/>
        <sz val="11"/>
        <color auto="1"/>
        <name val="Arial"/>
        <scheme val="minor"/>
      </font>
      <numFmt numFmtId="169" formatCode="#,##0_ ;[Red]\-#,##0\ "/>
      <fill>
        <patternFill patternType="none">
          <fgColor indexed="64"/>
          <bgColor indexed="65"/>
        </patternFill>
      </fill>
    </dxf>
    <dxf>
      <font>
        <b/>
        <i val="0"/>
        <strike val="0"/>
        <condense val="0"/>
        <extend val="0"/>
        <outline val="0"/>
        <shadow val="0"/>
        <u val="none"/>
        <vertAlign val="baseline"/>
        <sz val="11"/>
        <color theme="0"/>
        <name val="Arial"/>
        <scheme val="minor"/>
      </font>
      <numFmt numFmtId="169" formatCode="#,##0_ ;[Red]\-#,##0\ "/>
      <fill>
        <patternFill patternType="solid">
          <fgColor indexed="64"/>
          <bgColor theme="4"/>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minor"/>
      </font>
      <numFmt numFmtId="171" formatCode="0.0\ %"/>
      <fill>
        <patternFill patternType="none">
          <fgColor indexed="64"/>
          <bgColor indexed="65"/>
        </patternFill>
      </fill>
    </dxf>
    <dxf>
      <font>
        <b val="0"/>
        <i val="0"/>
        <strike val="0"/>
        <condense val="0"/>
        <extend val="0"/>
        <outline val="0"/>
        <shadow val="0"/>
        <u val="none"/>
        <vertAlign val="baseline"/>
        <sz val="11"/>
        <color auto="1"/>
        <name val="Arial"/>
        <scheme val="minor"/>
      </font>
      <numFmt numFmtId="171" formatCode="0.0\ %"/>
      <fill>
        <patternFill patternType="none">
          <fgColor indexed="64"/>
          <bgColor indexed="65"/>
        </patternFill>
      </fill>
    </dxf>
    <dxf>
      <font>
        <b val="0"/>
        <i val="0"/>
        <strike val="0"/>
        <condense val="0"/>
        <extend val="0"/>
        <outline val="0"/>
        <shadow val="0"/>
        <u val="none"/>
        <vertAlign val="baseline"/>
        <sz val="11"/>
        <color auto="1"/>
        <name val="Arial"/>
        <scheme val="minor"/>
      </font>
      <numFmt numFmtId="171" formatCode="0.0\ %"/>
      <fill>
        <patternFill patternType="none">
          <fgColor indexed="64"/>
          <bgColor indexed="65"/>
        </patternFill>
      </fill>
    </dxf>
    <dxf>
      <font>
        <b val="0"/>
        <i val="0"/>
        <strike val="0"/>
        <condense val="0"/>
        <extend val="0"/>
        <outline val="0"/>
        <shadow val="0"/>
        <u val="none"/>
        <vertAlign val="baseline"/>
        <sz val="11"/>
        <color auto="1"/>
        <name val="Arial"/>
        <scheme val="minor"/>
      </font>
      <numFmt numFmtId="169" formatCode="#,##0_ ;[Red]\-#,##0\ "/>
      <fill>
        <patternFill patternType="none">
          <fgColor indexed="64"/>
          <bgColor indexed="65"/>
        </patternFill>
      </fill>
    </dxf>
    <dxf>
      <font>
        <b val="0"/>
        <i val="0"/>
        <strike val="0"/>
        <condense val="0"/>
        <extend val="0"/>
        <outline val="0"/>
        <shadow val="0"/>
        <u val="none"/>
        <vertAlign val="baseline"/>
        <sz val="11"/>
        <color auto="1"/>
        <name val="Arial"/>
        <scheme val="minor"/>
      </font>
      <fill>
        <patternFill patternType="none">
          <fgColor indexed="64"/>
          <bgColor indexed="65"/>
        </patternFill>
      </fill>
    </dxf>
    <dxf>
      <font>
        <b/>
        <i val="0"/>
        <strike val="0"/>
        <condense val="0"/>
        <extend val="0"/>
        <outline val="0"/>
        <shadow val="0"/>
        <u val="none"/>
        <vertAlign val="baseline"/>
        <sz val="11"/>
        <color theme="0"/>
        <name val="Arial"/>
        <scheme val="minor"/>
      </font>
      <numFmt numFmtId="169" formatCode="#,##0_ ;[Red]\-#,##0\ "/>
      <fill>
        <patternFill patternType="solid">
          <fgColor indexed="64"/>
          <bgColor theme="4"/>
        </patternFill>
      </fill>
      <alignment horizontal="right" vertical="bottom" textRotation="0" wrapText="0" indent="0" justifyLastLine="0" shrinkToFit="0" readingOrder="0"/>
    </dxf>
    <dxf>
      <font>
        <b/>
        <i val="0"/>
        <strike val="0"/>
        <condense val="0"/>
        <extend val="0"/>
        <outline val="0"/>
        <shadow val="0"/>
        <u val="none"/>
        <vertAlign val="baseline"/>
        <sz val="11"/>
        <color theme="0"/>
        <name val="Arial"/>
        <scheme val="minor"/>
      </font>
      <fill>
        <patternFill patternType="solid">
          <fgColor theme="8"/>
          <bgColor theme="8"/>
        </patternFill>
      </fill>
      <alignment horizontal="right" vertical="bottom" textRotation="0" wrapText="0" indent="0" justifyLastLine="0" shrinkToFit="0" readingOrder="0"/>
    </dxf>
    <dxf>
      <numFmt numFmtId="3" formatCode="#,##0"/>
    </dxf>
    <dxf>
      <numFmt numFmtId="3" formatCode="#,##0"/>
    </dxf>
    <dxf>
      <numFmt numFmtId="3" formatCode="#,##0"/>
    </dxf>
    <dxf>
      <numFmt numFmtId="3" formatCode="#,##0"/>
    </dxf>
    <dxf>
      <numFmt numFmtId="3" formatCode="#,##0"/>
      <fill>
        <patternFill patternType="solid">
          <fgColor indexed="64"/>
          <bgColor theme="8"/>
        </patternFill>
      </fill>
    </dxf>
    <dxf>
      <font>
        <b val="0"/>
        <i val="0"/>
        <strike val="0"/>
        <condense val="0"/>
        <extend val="0"/>
        <outline val="0"/>
        <shadow val="0"/>
        <u val="none"/>
        <vertAlign val="baseline"/>
        <sz val="11"/>
        <color theme="1"/>
        <name val="Arial"/>
        <scheme val="minor"/>
      </font>
      <numFmt numFmtId="13" formatCode="0\ %"/>
      <fill>
        <patternFill patternType="solid">
          <fgColor indexed="64"/>
          <bgColor theme="8" tint="0.79998168889431442"/>
        </patternFill>
      </fill>
    </dxf>
    <dxf>
      <font>
        <b val="0"/>
        <i val="0"/>
        <strike val="0"/>
        <condense val="0"/>
        <extend val="0"/>
        <outline val="0"/>
        <shadow val="0"/>
        <u val="none"/>
        <vertAlign val="baseline"/>
        <sz val="11"/>
        <color theme="1"/>
        <name val="Arial"/>
        <scheme val="minor"/>
      </font>
      <fill>
        <patternFill patternType="solid">
          <fgColor indexed="64"/>
          <bgColor theme="8" tint="0.79998168889431442"/>
        </patternFill>
      </fill>
    </dxf>
    <dxf>
      <font>
        <strike val="0"/>
        <outline val="0"/>
        <shadow val="0"/>
        <u val="none"/>
        <vertAlign val="baseline"/>
        <sz val="11"/>
        <name val="Arial"/>
        <scheme val="minor"/>
      </font>
    </dxf>
    <dxf>
      <font>
        <strike val="0"/>
        <outline val="0"/>
        <shadow val="0"/>
        <u val="none"/>
        <vertAlign val="baseline"/>
        <sz val="11"/>
        <name val="Arial"/>
        <scheme val="minor"/>
      </font>
    </dxf>
    <dxf>
      <font>
        <b val="0"/>
        <i val="0"/>
        <strike val="0"/>
        <condense val="0"/>
        <extend val="0"/>
        <outline val="0"/>
        <shadow val="0"/>
        <u val="none"/>
        <vertAlign val="baseline"/>
        <sz val="11"/>
        <color auto="1"/>
        <name val="Arial"/>
        <scheme val="minor"/>
      </font>
      <numFmt numFmtId="14" formatCode="0.00\ %"/>
      <fill>
        <patternFill patternType="solid">
          <fgColor indexed="64"/>
          <bgColor theme="8" tint="0.79998168889431442"/>
        </patternFill>
      </fill>
    </dxf>
    <dxf>
      <font>
        <b val="0"/>
        <i val="0"/>
        <strike val="0"/>
        <condense val="0"/>
        <extend val="0"/>
        <outline val="0"/>
        <shadow val="0"/>
        <u val="none"/>
        <vertAlign val="baseline"/>
        <sz val="11"/>
        <color auto="1"/>
        <name val="Arial"/>
        <scheme val="minor"/>
      </font>
      <numFmt numFmtId="14" formatCode="0.00\ %"/>
      <fill>
        <patternFill patternType="solid">
          <fgColor indexed="64"/>
          <bgColor theme="8" tint="0.79998168889431442"/>
        </patternFill>
      </fill>
    </dxf>
    <dxf>
      <font>
        <b val="0"/>
        <i val="0"/>
        <strike val="0"/>
        <condense val="0"/>
        <extend val="0"/>
        <outline val="0"/>
        <shadow val="0"/>
        <u val="none"/>
        <vertAlign val="baseline"/>
        <sz val="11"/>
        <color auto="1"/>
        <name val="Arial"/>
        <scheme val="minor"/>
      </font>
      <numFmt numFmtId="14" formatCode="0.00\ %"/>
      <fill>
        <patternFill patternType="solid">
          <fgColor indexed="64"/>
          <bgColor theme="8" tint="0.79998168889431442"/>
        </patternFill>
      </fill>
    </dxf>
    <dxf>
      <font>
        <strike val="0"/>
        <outline val="0"/>
        <shadow val="0"/>
        <u val="none"/>
        <vertAlign val="baseline"/>
        <sz val="11"/>
        <name val="Arial"/>
        <scheme val="minor"/>
      </font>
      <fill>
        <patternFill>
          <fgColor indexed="64"/>
          <bgColor theme="8" tint="0.79998168889431442"/>
        </patternFill>
      </fill>
    </dxf>
    <dxf>
      <font>
        <strike val="0"/>
        <outline val="0"/>
        <shadow val="0"/>
        <u val="none"/>
        <vertAlign val="baseline"/>
        <sz val="11"/>
        <name val="Arial"/>
        <scheme val="minor"/>
      </font>
      <fill>
        <patternFill>
          <fgColor indexed="64"/>
          <bgColor theme="8" tint="0.79998168889431442"/>
        </patternFill>
      </fill>
    </dxf>
    <dxf>
      <border outline="0">
        <right style="thin">
          <color theme="5"/>
        </right>
      </border>
    </dxf>
    <dxf>
      <font>
        <b val="0"/>
        <i val="0"/>
        <strike val="0"/>
        <condense val="0"/>
        <extend val="0"/>
        <outline val="0"/>
        <shadow val="0"/>
        <u val="none"/>
        <vertAlign val="baseline"/>
        <sz val="11"/>
        <color auto="1"/>
        <name val="Arial"/>
        <scheme val="minor"/>
      </font>
      <fill>
        <patternFill patternType="solid">
          <fgColor indexed="64"/>
          <bgColor theme="8" tint="0.79998168889431442"/>
        </patternFill>
      </fill>
    </dxf>
    <dxf>
      <font>
        <b/>
        <i val="0"/>
        <strike val="0"/>
        <condense val="0"/>
        <extend val="0"/>
        <outline val="0"/>
        <shadow val="0"/>
        <u val="none"/>
        <vertAlign val="baseline"/>
        <sz val="11"/>
        <color theme="0"/>
        <name val="Arial"/>
        <scheme val="minor"/>
      </font>
      <fill>
        <patternFill patternType="solid">
          <fgColor theme="5"/>
          <bgColor theme="8"/>
        </patternFill>
      </fill>
    </dxf>
    <dxf>
      <font>
        <strike val="0"/>
        <outline val="0"/>
        <shadow val="0"/>
        <u val="none"/>
        <vertAlign val="baseline"/>
        <sz val="11"/>
        <name val="Arial"/>
        <scheme val="minor"/>
      </font>
      <numFmt numFmtId="167" formatCode="_-* #,##0_-;\-* #,##0_-;_-* &quot;-&quot;??_-;_-@_-"/>
    </dxf>
    <dxf>
      <font>
        <strike val="0"/>
        <outline val="0"/>
        <shadow val="0"/>
        <u val="none"/>
        <vertAlign val="baseline"/>
        <sz val="11"/>
        <name val="Arial"/>
        <scheme val="minor"/>
      </font>
      <numFmt numFmtId="167" formatCode="_-* #,##0_-;\-* #,##0_-;_-* &quot;-&quot;??_-;_-@_-"/>
    </dxf>
    <dxf>
      <font>
        <strike val="0"/>
        <outline val="0"/>
        <shadow val="0"/>
        <u val="none"/>
        <vertAlign val="baseline"/>
        <sz val="11"/>
        <name val="Arial"/>
        <scheme val="minor"/>
      </font>
      <numFmt numFmtId="167" formatCode="_-* #,##0_-;\-* #,##0_-;_-* &quot;-&quot;??_-;_-@_-"/>
    </dxf>
    <dxf>
      <font>
        <strike val="0"/>
        <outline val="0"/>
        <shadow val="0"/>
        <u val="none"/>
        <vertAlign val="baseline"/>
        <sz val="11"/>
        <name val="Arial"/>
        <scheme val="minor"/>
      </font>
      <numFmt numFmtId="167" formatCode="_-* #,##0_-;\-* #,##0_-;_-* &quot;-&quot;??_-;_-@_-"/>
    </dxf>
    <dxf>
      <font>
        <strike val="0"/>
        <outline val="0"/>
        <shadow val="0"/>
        <u val="none"/>
        <vertAlign val="baseline"/>
        <sz val="11"/>
        <name val="Arial"/>
        <scheme val="minor"/>
      </font>
    </dxf>
    <dxf>
      <font>
        <strike val="0"/>
        <outline val="0"/>
        <shadow val="0"/>
        <u val="none"/>
        <vertAlign val="baseline"/>
        <sz val="11"/>
        <name val="Arial"/>
        <scheme val="minor"/>
      </font>
    </dxf>
    <dxf>
      <font>
        <strike val="0"/>
        <outline val="0"/>
        <shadow val="0"/>
        <u val="none"/>
        <vertAlign val="baseline"/>
        <sz val="11"/>
        <name val="Arial"/>
        <scheme val="minor"/>
      </font>
    </dxf>
    <dxf>
      <font>
        <b val="0"/>
        <i val="0"/>
        <strike val="0"/>
        <condense val="0"/>
        <extend val="0"/>
        <outline val="0"/>
        <shadow val="0"/>
        <u val="none"/>
        <vertAlign val="baseline"/>
        <sz val="11"/>
        <color theme="1"/>
        <name val="Arial"/>
        <scheme val="minor"/>
      </font>
      <numFmt numFmtId="3" formatCode="#,##0"/>
      <fill>
        <patternFill patternType="none">
          <fgColor indexed="64"/>
          <bgColor indexed="65"/>
        </patternFill>
      </fill>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Arial"/>
        <scheme val="minor"/>
      </font>
      <numFmt numFmtId="3" formatCode="#,##0"/>
      <fill>
        <patternFill patternType="none">
          <fgColor indexed="64"/>
          <bgColor indexed="65"/>
        </patternFill>
      </fill>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Arial"/>
        <scheme val="minor"/>
      </font>
      <numFmt numFmtId="3" formatCode="#,##0"/>
      <fill>
        <patternFill patternType="none">
          <fgColor indexed="64"/>
          <bgColor indexed="65"/>
        </patternFill>
      </fill>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Arial"/>
        <scheme val="minor"/>
      </font>
      <numFmt numFmtId="3" formatCode="#,##0"/>
      <fill>
        <patternFill patternType="none">
          <fgColor indexed="64"/>
          <bgColor indexed="65"/>
        </patternFill>
      </fill>
      <border diagonalUp="0" diagonalDown="0">
        <left/>
        <right/>
        <top style="thin">
          <color theme="5" tint="0.39997558519241921"/>
        </top>
        <bottom/>
        <vertical/>
        <horizontal/>
      </border>
    </dxf>
    <dxf>
      <font>
        <b val="0"/>
        <i val="0"/>
        <strike val="0"/>
        <condense val="0"/>
        <extend val="0"/>
        <outline val="0"/>
        <shadow val="0"/>
        <u val="none"/>
        <vertAlign val="baseline"/>
        <sz val="11"/>
        <color theme="1"/>
        <name val="Arial"/>
        <scheme val="minor"/>
      </font>
      <fill>
        <patternFill patternType="none">
          <fgColor indexed="64"/>
          <bgColor indexed="65"/>
        </patternFill>
      </fill>
      <border diagonalUp="0" diagonalDown="0">
        <left/>
        <right/>
        <top style="thin">
          <color theme="5" tint="0.39997558519241921"/>
        </top>
        <bottom/>
        <vertical/>
        <horizontal/>
      </border>
    </dxf>
    <dxf>
      <border outline="0">
        <left style="thin">
          <color theme="5" tint="0.39997558519241921"/>
        </left>
        <top style="thin">
          <color theme="5" tint="0.39997558519241921"/>
        </top>
      </border>
    </dxf>
    <dxf>
      <font>
        <b val="0"/>
        <i val="0"/>
        <strike val="0"/>
        <condense val="0"/>
        <extend val="0"/>
        <outline val="0"/>
        <shadow val="0"/>
        <u val="none"/>
        <vertAlign val="baseline"/>
        <sz val="11"/>
        <color theme="1"/>
        <name val="Arial"/>
        <scheme val="minor"/>
      </font>
      <fill>
        <patternFill patternType="none">
          <fgColor indexed="64"/>
          <bgColor indexed="65"/>
        </patternFill>
      </fill>
    </dxf>
    <dxf>
      <font>
        <b/>
        <i val="0"/>
        <strike val="0"/>
        <condense val="0"/>
        <extend val="0"/>
        <outline val="0"/>
        <shadow val="0"/>
        <u val="none"/>
        <vertAlign val="baseline"/>
        <sz val="11"/>
        <color theme="0"/>
        <name val="Arial"/>
        <scheme val="minor"/>
      </font>
      <fill>
        <patternFill patternType="solid">
          <fgColor indexed="64"/>
          <bgColor theme="8"/>
        </patternFill>
      </fill>
    </dxf>
  </dxfs>
  <tableStyles count="0" defaultTableStyle="TableStyleMedium2" defaultPivotStyle="PivotStyleLight16"/>
  <colors>
    <mruColors>
      <color rgb="FF83918F"/>
      <color rgb="FF9DA8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ulukko1" displayName="Taulukko1" ref="A4:E27" totalsRowShown="0" headerRowDxfId="80" dataDxfId="79" tableBorderDxfId="78">
  <autoFilter ref="A4:E27">
    <filterColumn colId="0" hiddenButton="1"/>
    <filterColumn colId="1" hiddenButton="1"/>
    <filterColumn colId="2" hiddenButton="1"/>
    <filterColumn colId="3" hiddenButton="1"/>
    <filterColumn colId="4" hiddenButton="1"/>
  </autoFilter>
  <tableColumns count="5">
    <tableColumn id="1" name="Välfärdsområde" dataDxfId="77"/>
    <tableColumn id="2" name="2025" dataDxfId="76">
      <calculatedColumnFormula>'Rahoitus ilman jk-tarkistusta'!B7+Jälkikäteistarkistus!B13</calculatedColumnFormula>
    </tableColumn>
    <tableColumn id="3" name="2026" dataDxfId="75">
      <calculatedColumnFormula>'Rahoitus ilman jk-tarkistusta'!C7+Jälkikäteistarkistus!C13</calculatedColumnFormula>
    </tableColumn>
    <tableColumn id="4" name="2027" dataDxfId="74">
      <calculatedColumnFormula>'Rahoitus ilman jk-tarkistusta'!D7+Jälkikäteistarkistus!D13</calculatedColumnFormula>
    </tableColumn>
    <tableColumn id="5" name="2028" dataDxfId="73">
      <calculatedColumnFormula>'Rahoitus ilman jk-tarkistusta'!E7+Jälkikäteistarkistus!E13</calculatedColumnFormula>
    </tableColumn>
  </tableColumns>
  <tableStyleInfo name="TableStyleLight13" showFirstColumn="0" showLastColumn="0" showRowStripes="1" showColumnStripes="0"/>
</table>
</file>

<file path=xl/tables/table10.xml><?xml version="1.0" encoding="utf-8"?>
<table xmlns="http://schemas.openxmlformats.org/spreadsheetml/2006/main" id="9" name="Taulukko9" displayName="Taulukko9" ref="A32:E34" totalsRowShown="0" headerRowDxfId="48">
  <autoFilter ref="A32:E34">
    <filterColumn colId="0" hiddenButton="1"/>
    <filterColumn colId="1" hiddenButton="1"/>
    <filterColumn colId="2" hiddenButton="1"/>
    <filterColumn colId="3" hiddenButton="1"/>
    <filterColumn colId="4" hiddenButton="1"/>
  </autoFilter>
  <tableColumns count="5">
    <tableColumn id="1" name=" "/>
    <tableColumn id="2" name="  "/>
    <tableColumn id="3" name="2026"/>
    <tableColumn id="4" name="2027"/>
    <tableColumn id="5" name="2028"/>
  </tableColumns>
  <tableStyleInfo name="TableStyleLight9" showFirstColumn="0" showLastColumn="0" showRowStripes="1" showColumnStripes="0"/>
</table>
</file>

<file path=xl/tables/table11.xml><?xml version="1.0" encoding="utf-8"?>
<table xmlns="http://schemas.openxmlformats.org/spreadsheetml/2006/main" id="2" name="Taulukko2" displayName="Taulukko2" ref="G12:J35" totalsRowShown="0" headerRowDxfId="47" dataDxfId="46" dataCellStyle="Prosenttia">
  <autoFilter ref="G12:J35">
    <filterColumn colId="0" hiddenButton="1"/>
    <filterColumn colId="1" hiddenButton="1"/>
    <filterColumn colId="2" hiddenButton="1"/>
    <filterColumn colId="3" hiddenButton="1"/>
  </autoFilter>
  <tableColumns count="4">
    <tableColumn id="1" name="Välfärdsområde" dataDxfId="45"/>
    <tableColumn id="2" name="2 026 " dataDxfId="44" dataCellStyle="Prosenttia"/>
    <tableColumn id="3" name="2 027 " dataDxfId="43" dataCellStyle="Prosenttia"/>
    <tableColumn id="4" name="2 028 " dataDxfId="42" dataCellStyle="Prosenttia"/>
  </tableColumns>
  <tableStyleInfo name="TableStyleLight9" showFirstColumn="0" showLastColumn="0" showRowStripes="1" showColumnStripes="0"/>
</table>
</file>

<file path=xl/tables/table12.xml><?xml version="1.0" encoding="utf-8"?>
<table xmlns="http://schemas.openxmlformats.org/spreadsheetml/2006/main" id="10" name="Taulukko10" displayName="Taulukko10" ref="A12:E35" totalsRowShown="0" headerRowDxfId="41">
  <autoFilter ref="A12:E35">
    <filterColumn colId="0" hiddenButton="1"/>
    <filterColumn colId="1" hiddenButton="1"/>
    <filterColumn colId="2" hiddenButton="1"/>
    <filterColumn colId="3" hiddenButton="1"/>
    <filterColumn colId="4" hiddenButton="1"/>
  </autoFilter>
  <tableColumns count="5">
    <tableColumn id="1" name="Välfärdsområde" dataDxfId="40"/>
    <tableColumn id="2" name="2025*" dataDxfId="39"/>
    <tableColumn id="3" name="2 026 " dataDxfId="38"/>
    <tableColumn id="4" name="2 027 " dataDxfId="37"/>
    <tableColumn id="5" name="2 028 " dataDxfId="36"/>
  </tableColumns>
  <tableStyleInfo name="TableStyleLight9" showFirstColumn="0" showLastColumn="0" showRowStripes="1" showColumnStripes="0"/>
</table>
</file>

<file path=xl/tables/table13.xml><?xml version="1.0" encoding="utf-8"?>
<table xmlns="http://schemas.openxmlformats.org/spreadsheetml/2006/main" id="12" name="Taulukko12" displayName="Taulukko12" ref="A8:E9" totalsRowShown="0" headerRowDxfId="35" dataDxfId="34">
  <autoFilter ref="A8:E9">
    <filterColumn colId="0" hiddenButton="1"/>
    <filterColumn colId="1" hiddenButton="1"/>
    <filterColumn colId="2" hiddenButton="1"/>
    <filterColumn colId="3" hiddenButton="1"/>
    <filterColumn colId="4" hiddenButton="1"/>
  </autoFilter>
  <tableColumns count="5">
    <tableColumn id="1" name=" " dataDxfId="33"/>
    <tableColumn id="2" name="2 025 " dataDxfId="32"/>
    <tableColumn id="3" name="2 026 " dataDxfId="31"/>
    <tableColumn id="4" name="2 027 " dataDxfId="30"/>
    <tableColumn id="5" name="2 028 " dataDxfId="29"/>
  </tableColumns>
  <tableStyleInfo name="TableStyleLight9" showFirstColumn="0" showLastColumn="0" showRowStripes="1" showColumnStripes="0"/>
</table>
</file>

<file path=xl/tables/table2.xml><?xml version="1.0" encoding="utf-8"?>
<table xmlns="http://schemas.openxmlformats.org/spreadsheetml/2006/main" id="6" name="Taulukko6" displayName="Taulukko6" ref="A155:E178" totalsRowShown="0" headerRowDxfId="6" dataDxfId="5">
  <autoFilter ref="A155:E178">
    <filterColumn colId="0" hiddenButton="1"/>
    <filterColumn colId="1" hiddenButton="1"/>
    <filterColumn colId="2" hiddenButton="1"/>
    <filterColumn colId="3" hiddenButton="1"/>
    <filterColumn colId="4" hiddenButton="1"/>
  </autoFilter>
  <tableColumns count="5">
    <tableColumn id="1" name="Välfärdsområde" dataDxfId="4"/>
    <tableColumn id="2" name="2025" dataDxfId="3"/>
    <tableColumn id="3" name="2026" dataDxfId="2"/>
    <tableColumn id="4" name="2027" dataDxfId="1"/>
    <tableColumn id="5" name="2028" dataDxfId="0"/>
  </tableColumns>
  <tableStyleInfo name="TableStyleLight9" showFirstColumn="0" showLastColumn="0" showRowStripes="1" showColumnStripes="0"/>
</table>
</file>

<file path=xl/tables/table3.xml><?xml version="1.0" encoding="utf-8"?>
<table xmlns="http://schemas.openxmlformats.org/spreadsheetml/2006/main" id="8" name="Taulukko8" displayName="Taulukko8" ref="A37:E60" totalsRowShown="0" headerRowDxfId="72" dataDxfId="71">
  <autoFilter ref="A37:E60">
    <filterColumn colId="0" hiddenButton="1"/>
    <filterColumn colId="1" hiddenButton="1"/>
    <filterColumn colId="2" hiddenButton="1"/>
    <filterColumn colId="3" hiddenButton="1"/>
    <filterColumn colId="4" hiddenButton="1"/>
  </autoFilter>
  <tableColumns count="5">
    <tableColumn id="1" name="Välfärdsområde" dataDxfId="70"/>
    <tableColumn id="2" name="2025" dataDxfId="69">
      <calculatedColumnFormula>B102+B129+B156</calculatedColumnFormula>
    </tableColumn>
    <tableColumn id="3" name="2026" dataDxfId="68">
      <calculatedColumnFormula>C102+C129+C156</calculatedColumnFormula>
    </tableColumn>
    <tableColumn id="4" name="2027" dataDxfId="67">
      <calculatedColumnFormula>D102+D129+D156</calculatedColumnFormula>
    </tableColumn>
    <tableColumn id="5" name="2028" dataDxfId="66">
      <calculatedColumnFormula>E102+E129+E156</calculatedColumnFormula>
    </tableColumn>
  </tableColumns>
  <tableStyleInfo name="TableStyleLight9" showFirstColumn="0" showLastColumn="0" showRowStripes="1" showColumnStripes="0"/>
</table>
</file>

<file path=xl/tables/table4.xml><?xml version="1.0" encoding="utf-8"?>
<table xmlns="http://schemas.openxmlformats.org/spreadsheetml/2006/main" id="18" name="Taulukko18" displayName="Taulukko18" ref="A87:B88" totalsRowShown="0" headerRowDxfId="18" dataDxfId="17">
  <autoFilter ref="A87:B88">
    <filterColumn colId="0" hiddenButton="1"/>
    <filterColumn colId="1" hiddenButton="1"/>
  </autoFilter>
  <tableColumns count="2">
    <tableColumn id="1" name="År" dataDxfId="16"/>
    <tableColumn id="2" name="%" dataDxfId="15" dataCellStyle="Prosenttia"/>
  </tableColumns>
  <tableStyleInfo name="TableStyleLight13" showFirstColumn="0" showLastColumn="0" showRowStripes="1" showColumnStripes="0"/>
</table>
</file>

<file path=xl/tables/table5.xml><?xml version="1.0" encoding="utf-8"?>
<table xmlns="http://schemas.openxmlformats.org/spreadsheetml/2006/main" id="3" name="Taulukko3" displayName="Taulukko3" ref="A63:G85" totalsRowShown="0" headerRowDxfId="28" dataDxfId="27" tableBorderDxfId="26" dataCellStyle="Prosenttia">
  <autoFilter ref="A63:G8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Välfärdsområde" dataDxfId="25"/>
    <tableColumn id="2" name="2025" dataDxfId="24" dataCellStyle="Prosenttia"/>
    <tableColumn id="3" name="2026" dataDxfId="23" dataCellStyle="Prosenttia"/>
    <tableColumn id="4" name="2027" dataDxfId="22" dataCellStyle="Prosenttia"/>
    <tableColumn id="5" name="2028" dataDxfId="21" dataCellStyle="Prosenttia"/>
    <tableColumn id="6" name="2029" dataDxfId="20" dataCellStyle="Prosenttia"/>
    <tableColumn id="7" name="2030" dataDxfId="19" dataCellStyle="Prosenttia"/>
  </tableColumns>
  <tableStyleInfo name="TableStyleLight13" showFirstColumn="0" showLastColumn="0" showRowStripes="1" showColumnStripes="0"/>
</table>
</file>

<file path=xl/tables/table6.xml><?xml version="1.0" encoding="utf-8"?>
<table xmlns="http://schemas.openxmlformats.org/spreadsheetml/2006/main" id="4" name="Taulukko4" displayName="Taulukko4" ref="A94:E98" totalsRowShown="0" headerRowDxfId="65" dataDxfId="64" tableBorderDxfId="63" dataCellStyle="Prosenttia">
  <autoFilter ref="A94:E98">
    <filterColumn colId="0" hiddenButton="1"/>
    <filterColumn colId="1" hiddenButton="1"/>
    <filterColumn colId="2" hiddenButton="1"/>
    <filterColumn colId="3" hiddenButton="1"/>
    <filterColumn colId="4" hiddenButton="1"/>
  </autoFilter>
  <tableColumns count="5">
    <tableColumn id="1" name="Index" dataDxfId="62"/>
    <tableColumn id="2" name="2025" dataDxfId="61"/>
    <tableColumn id="3" name="2026" dataDxfId="60" dataCellStyle="Prosenttia"/>
    <tableColumn id="4" name="2027" dataDxfId="59" dataCellStyle="Prosenttia"/>
    <tableColumn id="5" name="2028" dataDxfId="58" dataCellStyle="Prosenttia"/>
  </tableColumns>
  <tableStyleInfo name="TableStyleLight13" showFirstColumn="0" showLastColumn="0" showRowStripes="1" showColumnStripes="0"/>
</table>
</file>

<file path=xl/tables/table7.xml><?xml version="1.0" encoding="utf-8"?>
<table xmlns="http://schemas.openxmlformats.org/spreadsheetml/2006/main" id="5" name="Taulukko5" displayName="Taulukko5" ref="A90:B91" totalsRowShown="0" headerRowDxfId="57" dataDxfId="56">
  <autoFilter ref="A90:B91">
    <filterColumn colId="0" hiddenButton="1"/>
    <filterColumn colId="1" hiddenButton="1"/>
  </autoFilter>
  <tableColumns count="2">
    <tableColumn id="1" name="År" dataDxfId="55"/>
    <tableColumn id="2" name="%" dataDxfId="54" dataCellStyle="Prosenttia"/>
  </tableColumns>
  <tableStyleInfo name="TableStyleLight13" showFirstColumn="0" showLastColumn="0" showRowStripes="1" showColumnStripes="0"/>
</table>
</file>

<file path=xl/tables/table8.xml><?xml version="1.0" encoding="utf-8"?>
<table xmlns="http://schemas.openxmlformats.org/spreadsheetml/2006/main" id="7" name="Taulukko7" displayName="Taulukko7" ref="A128:E151" totalsRowShown="0" headerRowDxfId="14" dataDxfId="13" tableBorderDxfId="12" dataCellStyle="Pilkku">
  <autoFilter ref="A128:E151">
    <filterColumn colId="0" hiddenButton="1"/>
    <filterColumn colId="1" hiddenButton="1"/>
    <filterColumn colId="2" hiddenButton="1"/>
    <filterColumn colId="3" hiddenButton="1"/>
    <filterColumn colId="4" hiddenButton="1"/>
  </autoFilter>
  <tableColumns count="5">
    <tableColumn id="1" name="Välfärdsområde" dataDxfId="11"/>
    <tableColumn id="2" name="2025*" dataDxfId="10" dataCellStyle="Pilkku"/>
    <tableColumn id="3" name="2026" dataDxfId="9" dataCellStyle="Pilkku"/>
    <tableColumn id="4" name="2027" dataDxfId="8" dataCellStyle="Pilkku"/>
    <tableColumn id="5" name="2028" dataDxfId="7" dataCellStyle="Pilkku"/>
  </tableColumns>
  <tableStyleInfo name="TableStyleLight9" showFirstColumn="0" showLastColumn="0" showRowStripes="1" showColumnStripes="0"/>
</table>
</file>

<file path=xl/tables/table9.xml><?xml version="1.0" encoding="utf-8"?>
<table xmlns="http://schemas.openxmlformats.org/spreadsheetml/2006/main" id="14" name="Taulukko14" displayName="Taulukko14" ref="A6:E29" totalsRowShown="0" headerRowDxfId="53">
  <autoFilter ref="A6:E29">
    <filterColumn colId="0" hiddenButton="1"/>
    <filterColumn colId="1" hiddenButton="1"/>
    <filterColumn colId="2" hiddenButton="1"/>
    <filterColumn colId="3" hiddenButton="1"/>
    <filterColumn colId="4" hiddenButton="1"/>
  </autoFilter>
  <tableColumns count="5">
    <tableColumn id="1" name="Välfärdsområde"/>
    <tableColumn id="2" name="2 025" dataDxfId="52">
      <calculatedColumnFormula>B38</calculatedColumnFormula>
    </tableColumn>
    <tableColumn id="3" name="2026" dataDxfId="51">
      <calculatedColumnFormula>$C$34*C38</calculatedColumnFormula>
    </tableColumn>
    <tableColumn id="4" name="2 027" dataDxfId="50">
      <calculatedColumnFormula>$D$34*D38</calculatedColumnFormula>
    </tableColumn>
    <tableColumn id="5" name="2 028" dataDxfId="49">
      <calculatedColumnFormula>$E$34*E38</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VM">
  <a:themeElements>
    <a:clrScheme name="Mukautettu 72">
      <a:dk1>
        <a:srgbClr val="000000"/>
      </a:dk1>
      <a:lt1>
        <a:srgbClr val="FFFFFF"/>
      </a:lt1>
      <a:dk2>
        <a:srgbClr val="006475"/>
      </a:dk2>
      <a:lt2>
        <a:srgbClr val="F3F3F1"/>
      </a:lt2>
      <a:accent1>
        <a:srgbClr val="006475"/>
      </a:accent1>
      <a:accent2>
        <a:srgbClr val="365ABD"/>
      </a:accent2>
      <a:accent3>
        <a:srgbClr val="C48903"/>
      </a:accent3>
      <a:accent4>
        <a:srgbClr val="0098E8"/>
      </a:accent4>
      <a:accent5>
        <a:srgbClr val="1B396D"/>
      </a:accent5>
      <a:accent6>
        <a:srgbClr val="00959B"/>
      </a:accent6>
      <a:hlink>
        <a:srgbClr val="006475"/>
      </a:hlink>
      <a:folHlink>
        <a:srgbClr val="1A748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M" id="{3DF45576-4D75-4BF3-81D5-B080B69DE8DE}" vid="{1F6FAD5D-40CC-405A-B866-2B05B4C46EA0}"/>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4.bin"/><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3"/>
  <sheetViews>
    <sheetView tabSelected="1" zoomScale="73" zoomScaleNormal="90" workbookViewId="0"/>
  </sheetViews>
  <sheetFormatPr defaultColWidth="9.75" defaultRowHeight="17.5"/>
  <cols>
    <col min="1" max="1" width="89.08203125" style="1" customWidth="1"/>
    <col min="2" max="16384" width="9.75" style="1"/>
  </cols>
  <sheetData>
    <row r="1" spans="1:3" ht="31" customHeight="1">
      <c r="A1" s="170" t="s">
        <v>30</v>
      </c>
      <c r="C1" s="168"/>
    </row>
    <row r="2" spans="1:3">
      <c r="A2" s="98" t="s">
        <v>16</v>
      </c>
    </row>
    <row r="3" spans="1:3" ht="33.75" customHeight="1">
      <c r="A3" s="98" t="s">
        <v>25</v>
      </c>
    </row>
    <row r="4" spans="1:3" ht="124.5" customHeight="1">
      <c r="A4" s="98" t="s">
        <v>29</v>
      </c>
    </row>
    <row r="5" spans="1:3" ht="68" customHeight="1">
      <c r="A5" s="98" t="s">
        <v>26</v>
      </c>
    </row>
    <row r="6" spans="1:3" ht="30.5" customHeight="1">
      <c r="A6" s="98" t="s">
        <v>27</v>
      </c>
    </row>
    <row r="7" spans="1:3" ht="66" customHeight="1">
      <c r="A7" s="98" t="s">
        <v>28</v>
      </c>
    </row>
    <row r="8" spans="1:3" ht="34.5" customHeight="1">
      <c r="A8" s="20" t="s">
        <v>19</v>
      </c>
    </row>
    <row r="9" spans="1:3">
      <c r="A9" s="20" t="s">
        <v>23</v>
      </c>
    </row>
    <row r="10" spans="1:3">
      <c r="A10" s="20" t="s">
        <v>21</v>
      </c>
    </row>
    <row r="11" spans="1:3">
      <c r="A11" s="20" t="s">
        <v>24</v>
      </c>
    </row>
    <row r="13" spans="1:3">
      <c r="A13" s="20" t="s">
        <v>20</v>
      </c>
    </row>
    <row r="14" spans="1:3">
      <c r="A14" s="20" t="s">
        <v>21</v>
      </c>
    </row>
    <row r="15" spans="1:3">
      <c r="A15" s="20" t="s">
        <v>22</v>
      </c>
    </row>
    <row r="16" spans="1:3">
      <c r="A16" s="20"/>
    </row>
    <row r="18" spans="1:1">
      <c r="A18" s="168"/>
    </row>
    <row r="19" spans="1:1">
      <c r="A19" s="168"/>
    </row>
    <row r="20" spans="1:1">
      <c r="A20" s="168"/>
    </row>
    <row r="21" spans="1:1">
      <c r="A21" s="168"/>
    </row>
    <row r="22" spans="1:1">
      <c r="A22" s="168"/>
    </row>
    <row r="28" spans="1:1">
      <c r="A28" s="8"/>
    </row>
    <row r="44" spans="1:1">
      <c r="A44" s="8"/>
    </row>
    <row r="45" spans="1:1" ht="18.649999999999999" customHeight="1"/>
    <row r="46" spans="1:1" ht="18.649999999999999" customHeight="1"/>
    <row r="47" spans="1:1" ht="18.649999999999999" customHeight="1"/>
    <row r="48" spans="1:1" ht="18.649999999999999" customHeight="1"/>
    <row r="49" spans="1:1" ht="18.649999999999999" customHeight="1"/>
    <row r="50" spans="1:1" ht="18.649999999999999" customHeight="1"/>
    <row r="51" spans="1:1" ht="18.649999999999999" customHeight="1"/>
    <row r="59" spans="1:1">
      <c r="A59" s="8"/>
    </row>
    <row r="84" spans="1:1">
      <c r="A84" s="8"/>
    </row>
    <row r="214" spans="2:4">
      <c r="B214" s="2"/>
      <c r="C214" s="2"/>
      <c r="D214" s="2"/>
    </row>
    <row r="215" spans="2:4">
      <c r="B215" s="2"/>
      <c r="C215" s="2"/>
      <c r="D215" s="2"/>
    </row>
    <row r="216" spans="2:4">
      <c r="B216" s="2"/>
      <c r="C216" s="2"/>
      <c r="D216" s="2"/>
    </row>
    <row r="217" spans="2:4">
      <c r="B217" s="2"/>
      <c r="C217" s="2"/>
      <c r="D217" s="2"/>
    </row>
    <row r="218" spans="2:4">
      <c r="B218" s="2"/>
      <c r="C218" s="2"/>
      <c r="D218" s="2"/>
    </row>
    <row r="219" spans="2:4">
      <c r="B219" s="2"/>
      <c r="C219" s="2"/>
      <c r="D219" s="2"/>
    </row>
    <row r="255" spans="1:4">
      <c r="B255" s="3"/>
      <c r="C255" s="3"/>
      <c r="D255" s="3"/>
    </row>
    <row r="256" spans="1:4">
      <c r="A256" s="3"/>
      <c r="B256" s="3"/>
      <c r="C256" s="3"/>
    </row>
    <row r="257" spans="1:4">
      <c r="A257" s="3"/>
      <c r="B257" s="3"/>
      <c r="C257" s="3"/>
    </row>
    <row r="258" spans="1:4">
      <c r="A258" s="3"/>
      <c r="B258" s="3"/>
      <c r="C258" s="3"/>
    </row>
    <row r="259" spans="1:4">
      <c r="A259" s="3"/>
      <c r="B259" s="3"/>
      <c r="C259" s="3"/>
    </row>
    <row r="265" spans="1:4">
      <c r="A265" s="3"/>
      <c r="B265" s="3"/>
      <c r="C265" s="3"/>
      <c r="D265" s="3"/>
    </row>
    <row r="266" spans="1:4">
      <c r="A266" s="3"/>
      <c r="B266" s="3"/>
      <c r="C266" s="3"/>
      <c r="D266" s="3"/>
    </row>
    <row r="267" spans="1:4">
      <c r="A267" s="3"/>
      <c r="B267" s="3"/>
      <c r="C267" s="3"/>
      <c r="D267" s="3"/>
    </row>
    <row r="268" spans="1:4">
      <c r="A268" s="3"/>
      <c r="B268" s="3"/>
      <c r="C268" s="3"/>
      <c r="D268" s="3"/>
    </row>
    <row r="269" spans="1:4">
      <c r="A269" s="3"/>
      <c r="B269" s="3"/>
      <c r="C269" s="3"/>
      <c r="D269" s="3"/>
    </row>
    <row r="270" spans="1:4">
      <c r="A270" s="3"/>
      <c r="B270" s="3"/>
      <c r="C270" s="3"/>
      <c r="D270" s="3"/>
    </row>
    <row r="271" spans="1:4">
      <c r="A271" s="3"/>
      <c r="B271" s="3"/>
      <c r="C271" s="3"/>
      <c r="D271" s="3"/>
    </row>
    <row r="272" spans="1:4">
      <c r="A272" s="3"/>
      <c r="B272" s="3"/>
      <c r="C272" s="3"/>
      <c r="D272" s="3"/>
    </row>
    <row r="281" spans="1:11">
      <c r="A281" s="3"/>
      <c r="B281" s="3"/>
      <c r="C281" s="3"/>
      <c r="F281" s="3"/>
      <c r="G281" s="3"/>
      <c r="J281" s="3"/>
      <c r="K281" s="3"/>
    </row>
    <row r="282" spans="1:11">
      <c r="A282" s="3"/>
      <c r="B282" s="3"/>
      <c r="C282" s="3"/>
      <c r="F282" s="3"/>
      <c r="G282" s="3"/>
      <c r="J282" s="3"/>
      <c r="K282" s="3"/>
    </row>
    <row r="283" spans="1:11">
      <c r="A283" s="3"/>
      <c r="B283" s="3"/>
      <c r="C283" s="3"/>
      <c r="F283" s="3"/>
      <c r="G283" s="3"/>
      <c r="J283" s="3"/>
      <c r="K283" s="3"/>
    </row>
    <row r="284" spans="1:11">
      <c r="A284" s="3"/>
      <c r="B284" s="3"/>
      <c r="C284" s="3"/>
      <c r="F284" s="3"/>
      <c r="G284" s="3"/>
      <c r="J284" s="3"/>
      <c r="K284" s="3"/>
    </row>
    <row r="291" spans="1:6">
      <c r="B291" s="4"/>
      <c r="C291" s="4"/>
      <c r="D291" s="4"/>
      <c r="E291" s="4"/>
      <c r="F291" s="4"/>
    </row>
    <row r="292" spans="1:6">
      <c r="A292" s="3"/>
      <c r="B292" s="3"/>
      <c r="C292" s="3"/>
    </row>
    <row r="293" spans="1:6">
      <c r="A293" s="3"/>
      <c r="B293" s="3"/>
      <c r="C293" s="3"/>
    </row>
    <row r="294" spans="1:6">
      <c r="A294" s="3"/>
      <c r="B294" s="3"/>
      <c r="C294" s="3"/>
    </row>
    <row r="295" spans="1:6">
      <c r="A295" s="3"/>
      <c r="B295" s="3"/>
      <c r="C295" s="3"/>
    </row>
    <row r="296" spans="1:6">
      <c r="A296" s="3"/>
      <c r="B296" s="3"/>
      <c r="C296" s="3"/>
    </row>
    <row r="297" spans="1:6">
      <c r="A297" s="3"/>
      <c r="B297" s="3"/>
      <c r="C297" s="3"/>
    </row>
    <row r="298" spans="1:6">
      <c r="A298" s="3"/>
      <c r="B298" s="3"/>
      <c r="C298" s="3"/>
    </row>
    <row r="299" spans="1:6">
      <c r="A299" s="3"/>
      <c r="B299" s="3"/>
      <c r="C299" s="3"/>
    </row>
    <row r="300" spans="1:6">
      <c r="A300" s="3"/>
      <c r="B300" s="3"/>
      <c r="C300" s="3"/>
    </row>
    <row r="301" spans="1:6">
      <c r="A301" s="3"/>
      <c r="B301" s="3"/>
      <c r="C301" s="3"/>
    </row>
    <row r="310" spans="2:6">
      <c r="C310" s="164"/>
      <c r="D310" s="164"/>
      <c r="E310" s="164"/>
      <c r="F310" s="164"/>
    </row>
    <row r="312" spans="2:6">
      <c r="B312" s="5"/>
      <c r="C312" s="5"/>
      <c r="D312" s="5"/>
      <c r="E312" s="5"/>
      <c r="F312" s="5"/>
    </row>
    <row r="313" spans="2:6">
      <c r="B313" s="5"/>
      <c r="C313" s="6"/>
      <c r="D313" s="6"/>
      <c r="E313" s="6"/>
      <c r="F313" s="6"/>
    </row>
    <row r="314" spans="2:6">
      <c r="B314" s="5"/>
      <c r="C314" s="6"/>
      <c r="D314" s="6"/>
      <c r="E314" s="5"/>
      <c r="F314" s="5"/>
    </row>
    <row r="315" spans="2:6">
      <c r="B315" s="5"/>
      <c r="C315" s="6"/>
      <c r="D315" s="6"/>
      <c r="E315" s="5"/>
      <c r="F315" s="5"/>
    </row>
    <row r="316" spans="2:6">
      <c r="B316" s="5"/>
      <c r="C316" s="6"/>
      <c r="D316" s="6"/>
      <c r="E316" s="5"/>
      <c r="F316" s="5"/>
    </row>
    <row r="317" spans="2:6">
      <c r="B317" s="5"/>
      <c r="C317" s="6"/>
      <c r="D317" s="6"/>
      <c r="E317" s="5"/>
      <c r="F317" s="5"/>
    </row>
    <row r="318" spans="2:6">
      <c r="B318" s="5"/>
      <c r="C318" s="6"/>
      <c r="D318" s="6"/>
      <c r="E318" s="5"/>
      <c r="F318" s="5"/>
    </row>
    <row r="319" spans="2:6">
      <c r="B319" s="5"/>
      <c r="C319" s="6"/>
      <c r="D319" s="6"/>
      <c r="E319" s="5"/>
      <c r="F319" s="5"/>
    </row>
    <row r="320" spans="2:6">
      <c r="B320" s="5"/>
      <c r="C320" s="6"/>
      <c r="D320" s="6"/>
      <c r="E320" s="5"/>
      <c r="F320" s="5"/>
    </row>
    <row r="321" spans="1:6">
      <c r="B321" s="5"/>
      <c r="C321" s="6"/>
      <c r="D321" s="6"/>
      <c r="E321" s="5"/>
      <c r="F321" s="5"/>
    </row>
    <row r="322" spans="1:6">
      <c r="B322" s="6"/>
      <c r="C322" s="6"/>
      <c r="D322" s="6"/>
      <c r="E322" s="5"/>
      <c r="F322" s="5"/>
    </row>
    <row r="323" spans="1:6" ht="18">
      <c r="A323" s="7"/>
      <c r="B323" s="5"/>
      <c r="C323" s="5"/>
      <c r="D323" s="5"/>
      <c r="E323" s="5"/>
      <c r="F323" s="5"/>
    </row>
  </sheetData>
  <mergeCells count="2">
    <mergeCell ref="C310:D310"/>
    <mergeCell ref="E310:F3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zoomScale="79" zoomScaleNormal="80" workbookViewId="0"/>
  </sheetViews>
  <sheetFormatPr defaultRowHeight="14"/>
  <cols>
    <col min="1" max="1" width="26.1640625" customWidth="1"/>
    <col min="2" max="2" width="12" customWidth="1"/>
    <col min="3" max="3" width="13.75" customWidth="1"/>
    <col min="4" max="4" width="12.5" customWidth="1"/>
    <col min="5" max="5" width="11.83203125" customWidth="1"/>
    <col min="6" max="6" width="11.83203125" style="14" customWidth="1"/>
    <col min="7" max="7" width="12.33203125" style="14" customWidth="1"/>
    <col min="8" max="8" width="10.75" customWidth="1"/>
    <col min="9" max="12" width="10.08203125" bestFit="1" customWidth="1"/>
    <col min="14" max="14" width="11" customWidth="1"/>
    <col min="15" max="15" width="9.75" bestFit="1" customWidth="1"/>
    <col min="22" max="22" width="12.08203125" customWidth="1"/>
  </cols>
  <sheetData>
    <row r="1" spans="1:22" ht="20">
      <c r="A1" s="75" t="s">
        <v>31</v>
      </c>
    </row>
    <row r="2" spans="1:22">
      <c r="A2" s="17" t="str">
        <f>INFO!A2</f>
        <v>VM/KAO 29.4.2024</v>
      </c>
      <c r="B2" s="17"/>
      <c r="D2" s="17"/>
      <c r="E2" s="17"/>
      <c r="F2" s="48"/>
      <c r="G2" s="48"/>
      <c r="H2" s="9"/>
    </row>
    <row r="3" spans="1:22">
      <c r="A3" s="38"/>
      <c r="B3" s="17"/>
      <c r="D3" s="17"/>
      <c r="E3" s="17"/>
      <c r="F3" s="48"/>
      <c r="G3" s="48"/>
      <c r="H3" s="9"/>
    </row>
    <row r="4" spans="1:22">
      <c r="A4" s="77" t="s">
        <v>32</v>
      </c>
      <c r="B4" s="145" t="s">
        <v>1</v>
      </c>
      <c r="C4" s="145" t="s">
        <v>2</v>
      </c>
      <c r="D4" s="145" t="s">
        <v>3</v>
      </c>
      <c r="E4" s="145" t="s">
        <v>4</v>
      </c>
      <c r="F4" s="49"/>
      <c r="G4" s="49"/>
      <c r="H4" s="47"/>
    </row>
    <row r="5" spans="1:22">
      <c r="A5" s="76" t="s">
        <v>33</v>
      </c>
      <c r="B5" s="42">
        <f>'Rahoitus ilman jk-tarkistusta'!B7+Jälkikäteistarkistus!B13</f>
        <v>2956.8615589807077</v>
      </c>
      <c r="C5" s="42">
        <f>'Rahoitus ilman jk-tarkistusta'!C7+Jälkikäteistarkistus!C13</f>
        <v>3007.7906730567256</v>
      </c>
      <c r="D5" s="42">
        <f>'Rahoitus ilman jk-tarkistusta'!D7+Jälkikäteistarkistus!D13</f>
        <v>3035.295264406258</v>
      </c>
      <c r="E5" s="42">
        <f>'Rahoitus ilman jk-tarkistusta'!E7+Jälkikäteistarkistus!E13</f>
        <v>3072.4483834089951</v>
      </c>
      <c r="F5" s="63"/>
      <c r="G5" s="63"/>
      <c r="H5" s="63"/>
      <c r="I5" s="40"/>
      <c r="K5" s="40"/>
      <c r="L5" s="40"/>
      <c r="M5" s="40"/>
      <c r="N5" s="40"/>
      <c r="O5" s="40"/>
      <c r="Q5" s="41"/>
      <c r="R5" s="41"/>
      <c r="S5" s="41"/>
      <c r="T5" s="43"/>
      <c r="U5" s="43"/>
      <c r="V5" s="40"/>
    </row>
    <row r="6" spans="1:22">
      <c r="A6" s="76" t="s">
        <v>34</v>
      </c>
      <c r="B6" s="42">
        <f>'Rahoitus ilman jk-tarkistusta'!B8+Jälkikäteistarkistus!B14</f>
        <v>1199.0580077771474</v>
      </c>
      <c r="C6" s="42">
        <f>'Rahoitus ilman jk-tarkistusta'!C8+Jälkikäteistarkistus!C14</f>
        <v>1226.7453178175901</v>
      </c>
      <c r="D6" s="42">
        <f>'Rahoitus ilman jk-tarkistusta'!D8+Jälkikäteistarkistus!D14</f>
        <v>1245.2931023596939</v>
      </c>
      <c r="E6" s="42">
        <f>'Rahoitus ilman jk-tarkistusta'!E8+Jälkikäteistarkistus!E14</f>
        <v>1268.222854057097</v>
      </c>
      <c r="F6" s="63"/>
      <c r="G6" s="63"/>
      <c r="H6" s="63"/>
      <c r="I6" s="40"/>
      <c r="K6" s="40"/>
      <c r="L6" s="40"/>
      <c r="M6" s="40"/>
      <c r="N6" s="40"/>
      <c r="O6" s="40"/>
      <c r="Q6" s="41"/>
      <c r="R6" s="41"/>
      <c r="S6" s="41"/>
      <c r="T6" s="43"/>
      <c r="U6" s="43"/>
      <c r="V6" s="40"/>
    </row>
    <row r="7" spans="1:22">
      <c r="A7" s="76" t="s">
        <v>35</v>
      </c>
      <c r="B7" s="42">
        <f>'Rahoitus ilman jk-tarkistusta'!B9+Jälkikäteistarkistus!B15</f>
        <v>1956.5341181640524</v>
      </c>
      <c r="C7" s="42">
        <f>'Rahoitus ilman jk-tarkistusta'!C9+Jälkikäteistarkistus!C15</f>
        <v>2014.4035418680573</v>
      </c>
      <c r="D7" s="42">
        <f>'Rahoitus ilman jk-tarkistusta'!D9+Jälkikäteistarkistus!D15</f>
        <v>2043.9240128991307</v>
      </c>
      <c r="E7" s="42">
        <f>'Rahoitus ilman jk-tarkistusta'!E9+Jälkikäteistarkistus!E15</f>
        <v>2079.683341133773</v>
      </c>
      <c r="F7" s="63"/>
      <c r="G7" s="63"/>
      <c r="H7" s="63"/>
      <c r="I7" s="40"/>
      <c r="K7" s="40"/>
      <c r="L7" s="40"/>
      <c r="M7" s="40"/>
      <c r="N7" s="40"/>
      <c r="O7" s="40"/>
      <c r="Q7" s="41"/>
      <c r="R7" s="41"/>
      <c r="S7" s="41"/>
      <c r="T7" s="43"/>
      <c r="U7" s="43"/>
      <c r="V7" s="40"/>
    </row>
    <row r="8" spans="1:22">
      <c r="A8" s="76" t="s">
        <v>36</v>
      </c>
      <c r="B8" s="42">
        <f>'Rahoitus ilman jk-tarkistusta'!B10+Jälkikäteistarkistus!B16</f>
        <v>425.42354933762454</v>
      </c>
      <c r="C8" s="42">
        <f>'Rahoitus ilman jk-tarkistusta'!C10+Jälkikäteistarkistus!C16</f>
        <v>440.01391390207925</v>
      </c>
      <c r="D8" s="42">
        <f>'Rahoitus ilman jk-tarkistusta'!D10+Jälkikäteistarkistus!D16</f>
        <v>449.58014545876614</v>
      </c>
      <c r="E8" s="42">
        <f>'Rahoitus ilman jk-tarkistusta'!E10+Jälkikäteistarkistus!E16</f>
        <v>463.81078524317223</v>
      </c>
      <c r="F8" s="63"/>
      <c r="G8" s="63"/>
      <c r="H8" s="63"/>
      <c r="I8" s="40"/>
      <c r="K8" s="40"/>
      <c r="L8" s="40"/>
      <c r="M8" s="40"/>
      <c r="N8" s="40"/>
      <c r="O8" s="40"/>
      <c r="Q8" s="41"/>
      <c r="R8" s="41"/>
      <c r="S8" s="41"/>
      <c r="T8" s="43"/>
      <c r="U8" s="43"/>
      <c r="V8" s="40"/>
    </row>
    <row r="9" spans="1:22">
      <c r="A9" s="76" t="s">
        <v>37</v>
      </c>
      <c r="B9" s="42">
        <f>'Rahoitus ilman jk-tarkistusta'!B11+Jälkikäteistarkistus!B17</f>
        <v>862.8203679999566</v>
      </c>
      <c r="C9" s="42">
        <f>'Rahoitus ilman jk-tarkistusta'!C11+Jälkikäteistarkistus!C17</f>
        <v>882.19779223932119</v>
      </c>
      <c r="D9" s="42">
        <f>'Rahoitus ilman jk-tarkistusta'!D11+Jälkikäteistarkistus!D17</f>
        <v>892.77765049537845</v>
      </c>
      <c r="E9" s="42">
        <f>'Rahoitus ilman jk-tarkistusta'!E11+Jälkikäteistarkistus!E17</f>
        <v>906.98399713781669</v>
      </c>
      <c r="F9" s="63"/>
      <c r="G9" s="63"/>
      <c r="H9" s="63"/>
      <c r="I9" s="40"/>
      <c r="K9" s="40"/>
      <c r="L9" s="40"/>
      <c r="M9" s="40"/>
      <c r="N9" s="40"/>
      <c r="O9" s="40"/>
      <c r="Q9" s="41"/>
      <c r="R9" s="41"/>
      <c r="S9" s="41"/>
      <c r="T9" s="43"/>
      <c r="U9" s="43"/>
      <c r="V9" s="40"/>
    </row>
    <row r="10" spans="1:22">
      <c r="A10" s="76" t="s">
        <v>38</v>
      </c>
      <c r="B10" s="42">
        <f>'Rahoitus ilman jk-tarkistusta'!B12+Jälkikäteistarkistus!B18</f>
        <v>2253.9049760174812</v>
      </c>
      <c r="C10" s="42">
        <f>'Rahoitus ilman jk-tarkistusta'!C12+Jälkikäteistarkistus!C18</f>
        <v>2308.8830793607208</v>
      </c>
      <c r="D10" s="42">
        <f>'Rahoitus ilman jk-tarkistusta'!D12+Jälkikäteistarkistus!D18</f>
        <v>2347.4209814435408</v>
      </c>
      <c r="E10" s="42">
        <f>'Rahoitus ilman jk-tarkistusta'!E12+Jälkikäteistarkistus!E18</f>
        <v>2408.1393875881454</v>
      </c>
      <c r="F10" s="63"/>
      <c r="G10" s="63"/>
      <c r="H10" s="63"/>
      <c r="I10" s="40"/>
      <c r="K10" s="40"/>
      <c r="L10" s="40"/>
      <c r="M10" s="40"/>
      <c r="N10" s="40"/>
      <c r="O10" s="40"/>
      <c r="Q10" s="41"/>
      <c r="R10" s="41"/>
      <c r="S10" s="41"/>
      <c r="T10" s="43"/>
      <c r="U10" s="43"/>
      <c r="V10" s="40"/>
    </row>
    <row r="11" spans="1:22">
      <c r="A11" s="76" t="s">
        <v>0</v>
      </c>
      <c r="B11" s="42">
        <f>'Rahoitus ilman jk-tarkistusta'!B13+Jälkikäteistarkistus!B19</f>
        <v>1071.2933049927481</v>
      </c>
      <c r="C11" s="42">
        <f>'Rahoitus ilman jk-tarkistusta'!C13+Jälkikäteistarkistus!C19</f>
        <v>1077.3310045557869</v>
      </c>
      <c r="D11" s="42">
        <f>'Rahoitus ilman jk-tarkistusta'!D13+Jälkikäteistarkistus!D19</f>
        <v>1078.675525681678</v>
      </c>
      <c r="E11" s="42">
        <f>'Rahoitus ilman jk-tarkistusta'!E13+Jälkikäteistarkistus!E19</f>
        <v>1084.2698986887349</v>
      </c>
      <c r="F11" s="63"/>
      <c r="G11" s="63"/>
      <c r="H11" s="63"/>
      <c r="I11" s="40"/>
      <c r="K11" s="40"/>
      <c r="L11" s="40"/>
      <c r="M11" s="40"/>
      <c r="N11" s="40"/>
      <c r="O11" s="40"/>
      <c r="Q11" s="41"/>
      <c r="R11" s="41"/>
      <c r="S11" s="41"/>
      <c r="T11" s="43"/>
      <c r="U11" s="43"/>
      <c r="V11" s="40"/>
    </row>
    <row r="12" spans="1:22">
      <c r="A12" s="76" t="s">
        <v>39</v>
      </c>
      <c r="B12" s="42">
        <f>'Rahoitus ilman jk-tarkistusta'!B14+Jälkikäteistarkistus!B20</f>
        <v>793.52677574720519</v>
      </c>
      <c r="C12" s="42">
        <f>'Rahoitus ilman jk-tarkistusta'!C14+Jälkikäteistarkistus!C20</f>
        <v>809.01103616626312</v>
      </c>
      <c r="D12" s="42">
        <f>'Rahoitus ilman jk-tarkistusta'!D14+Jälkikäteistarkistus!D20</f>
        <v>819.24433881611185</v>
      </c>
      <c r="E12" s="42">
        <f>'Rahoitus ilman jk-tarkistusta'!E14+Jälkikäteistarkistus!E20</f>
        <v>830.81638932376165</v>
      </c>
      <c r="F12" s="63"/>
      <c r="G12" s="63"/>
      <c r="H12" s="63"/>
      <c r="I12" s="40"/>
      <c r="K12" s="40"/>
      <c r="L12" s="40"/>
      <c r="M12" s="40"/>
      <c r="N12" s="40"/>
      <c r="O12" s="40"/>
      <c r="Q12" s="41"/>
      <c r="R12" s="41"/>
      <c r="S12" s="41"/>
      <c r="T12" s="43"/>
      <c r="U12" s="43"/>
      <c r="V12" s="40"/>
    </row>
    <row r="13" spans="1:22">
      <c r="A13" s="76" t="s">
        <v>40</v>
      </c>
      <c r="B13" s="42">
        <f>'Rahoitus ilman jk-tarkistusta'!B15+Jälkikäteistarkistus!B21</f>
        <v>2520.2846719005975</v>
      </c>
      <c r="C13" s="42">
        <f>'Rahoitus ilman jk-tarkistusta'!C15+Jälkikäteistarkistus!C21</f>
        <v>2565.9769197106043</v>
      </c>
      <c r="D13" s="42">
        <f>'Rahoitus ilman jk-tarkistusta'!D15+Jälkikäteistarkistus!D21</f>
        <v>2594.4701646682001</v>
      </c>
      <c r="E13" s="42">
        <f>'Rahoitus ilman jk-tarkistusta'!E15+Jälkikäteistarkistus!E21</f>
        <v>2631.3457180796167</v>
      </c>
      <c r="F13" s="63"/>
      <c r="G13" s="63"/>
      <c r="H13" s="63"/>
      <c r="I13" s="40"/>
      <c r="K13" s="40"/>
      <c r="L13" s="40"/>
      <c r="M13" s="40"/>
      <c r="N13" s="40"/>
      <c r="O13" s="40"/>
      <c r="Q13" s="41"/>
      <c r="R13" s="41"/>
      <c r="S13" s="41"/>
      <c r="T13" s="43"/>
      <c r="U13" s="43"/>
      <c r="V13" s="40"/>
    </row>
    <row r="14" spans="1:22">
      <c r="A14" s="76" t="s">
        <v>41</v>
      </c>
      <c r="B14" s="42">
        <f>'Rahoitus ilman jk-tarkistusta'!B16+Jälkikäteistarkistus!B22</f>
        <v>955.97440780596946</v>
      </c>
      <c r="C14" s="42">
        <f>'Rahoitus ilman jk-tarkistusta'!C16+Jälkikäteistarkistus!C22</f>
        <v>975.7001979339235</v>
      </c>
      <c r="D14" s="42">
        <f>'Rahoitus ilman jk-tarkistusta'!D16+Jälkikäteistarkistus!D22</f>
        <v>989.51444760346908</v>
      </c>
      <c r="E14" s="42">
        <f>'Rahoitus ilman jk-tarkistusta'!E16+Jälkikäteistarkistus!E22</f>
        <v>1013.0018662761591</v>
      </c>
      <c r="F14" s="63"/>
      <c r="G14" s="63"/>
      <c r="H14" s="63"/>
      <c r="I14" s="40"/>
      <c r="K14" s="40"/>
      <c r="L14" s="40"/>
      <c r="M14" s="40"/>
      <c r="N14" s="40"/>
      <c r="O14" s="40"/>
      <c r="Q14" s="41"/>
      <c r="R14" s="41"/>
      <c r="S14" s="41"/>
      <c r="T14" s="43"/>
      <c r="U14" s="43"/>
      <c r="V14" s="40"/>
    </row>
    <row r="15" spans="1:22">
      <c r="A15" s="76" t="s">
        <v>42</v>
      </c>
      <c r="B15" s="42">
        <f>'Rahoitus ilman jk-tarkistusta'!B17+Jälkikäteistarkistus!B23</f>
        <v>888.59593468141634</v>
      </c>
      <c r="C15" s="42">
        <f>'Rahoitus ilman jk-tarkistusta'!C17+Jälkikäteistarkistus!C23</f>
        <v>895.94514693667156</v>
      </c>
      <c r="D15" s="42">
        <f>'Rahoitus ilman jk-tarkistusta'!D17+Jälkikäteistarkistus!D23</f>
        <v>896.48120515719779</v>
      </c>
      <c r="E15" s="42">
        <f>'Rahoitus ilman jk-tarkistusta'!E17+Jälkikäteistarkistus!E23</f>
        <v>901.30624198403257</v>
      </c>
      <c r="F15" s="63"/>
      <c r="G15" s="63"/>
      <c r="H15" s="63"/>
      <c r="I15" s="40"/>
      <c r="K15" s="40"/>
      <c r="L15" s="40"/>
      <c r="M15" s="40"/>
      <c r="N15" s="40"/>
      <c r="O15" s="40"/>
      <c r="Q15" s="41"/>
      <c r="R15" s="41"/>
      <c r="S15" s="41"/>
      <c r="T15" s="43"/>
      <c r="U15" s="43"/>
      <c r="V15" s="40"/>
    </row>
    <row r="16" spans="1:22">
      <c r="A16" s="76" t="s">
        <v>43</v>
      </c>
      <c r="B16" s="42">
        <f>'Rahoitus ilman jk-tarkistusta'!B18+Jälkikäteistarkistus!B24</f>
        <v>601.37976601403022</v>
      </c>
      <c r="C16" s="42">
        <f>'Rahoitus ilman jk-tarkistusta'!C18+Jälkikäteistarkistus!C24</f>
        <v>608.34860771963281</v>
      </c>
      <c r="D16" s="42">
        <f>'Rahoitus ilman jk-tarkistusta'!D18+Jälkikäteistarkistus!D24</f>
        <v>611.61686758761175</v>
      </c>
      <c r="E16" s="42">
        <f>'Rahoitus ilman jk-tarkistusta'!E18+Jälkikäteistarkistus!E24</f>
        <v>617.38481309645283</v>
      </c>
      <c r="F16" s="63"/>
      <c r="G16" s="63"/>
      <c r="H16" s="63"/>
      <c r="I16" s="40"/>
      <c r="K16" s="40"/>
      <c r="L16" s="40"/>
      <c r="M16" s="40"/>
      <c r="N16" s="40"/>
      <c r="O16" s="40"/>
      <c r="Q16" s="41"/>
      <c r="R16" s="41"/>
      <c r="S16" s="41"/>
      <c r="T16" s="43"/>
      <c r="U16" s="43"/>
      <c r="V16" s="40"/>
    </row>
    <row r="17" spans="1:22">
      <c r="A17" s="76" t="s">
        <v>44</v>
      </c>
      <c r="B17" s="42">
        <f>'Rahoitus ilman jk-tarkistusta'!B19+Jälkikäteistarkistus!B25</f>
        <v>753.59825576810317</v>
      </c>
      <c r="C17" s="42">
        <f>'Rahoitus ilman jk-tarkistusta'!C19+Jälkikäteistarkistus!C25</f>
        <v>758.81538930015722</v>
      </c>
      <c r="D17" s="42">
        <f>'Rahoitus ilman jk-tarkistusta'!D19+Jälkikäteistarkistus!D25</f>
        <v>758.44767197518672</v>
      </c>
      <c r="E17" s="42">
        <f>'Rahoitus ilman jk-tarkistusta'!E19+Jälkikäteistarkistus!E25</f>
        <v>762.1321009776874</v>
      </c>
      <c r="F17" s="63"/>
      <c r="G17" s="63"/>
      <c r="H17" s="63"/>
      <c r="I17" s="40"/>
      <c r="K17" s="40"/>
      <c r="L17" s="40"/>
      <c r="M17" s="40"/>
      <c r="N17" s="40"/>
      <c r="O17" s="40"/>
      <c r="Q17" s="41"/>
      <c r="R17" s="41"/>
      <c r="S17" s="41"/>
      <c r="T17" s="43"/>
      <c r="U17" s="43"/>
      <c r="V17" s="40"/>
    </row>
    <row r="18" spans="1:22">
      <c r="A18" s="76" t="s">
        <v>45</v>
      </c>
      <c r="B18" s="42">
        <f>'Rahoitus ilman jk-tarkistusta'!B20+Jälkikäteistarkistus!B26</f>
        <v>1289.2475921942366</v>
      </c>
      <c r="C18" s="42">
        <f>'Rahoitus ilman jk-tarkistusta'!C20+Jälkikäteistarkistus!C26</f>
        <v>1311.6740503057852</v>
      </c>
      <c r="D18" s="42">
        <f>'Rahoitus ilman jk-tarkistusta'!D20+Jälkikäteistarkistus!D26</f>
        <v>1319.3112698984226</v>
      </c>
      <c r="E18" s="42">
        <f>'Rahoitus ilman jk-tarkistusta'!E20+Jälkikäteistarkistus!E26</f>
        <v>1331.7575339121904</v>
      </c>
      <c r="F18" s="63"/>
      <c r="G18" s="63"/>
      <c r="H18" s="63"/>
      <c r="I18" s="40"/>
      <c r="K18" s="40"/>
      <c r="L18" s="40"/>
      <c r="M18" s="40"/>
      <c r="N18" s="40"/>
      <c r="O18" s="40"/>
      <c r="Q18" s="41"/>
      <c r="R18" s="41"/>
      <c r="S18" s="41"/>
      <c r="T18" s="43"/>
      <c r="U18" s="43"/>
      <c r="V18" s="40"/>
    </row>
    <row r="19" spans="1:22">
      <c r="A19" s="76" t="s">
        <v>46</v>
      </c>
      <c r="B19" s="42">
        <f>'Rahoitus ilman jk-tarkistusta'!B21+Jälkikäteistarkistus!B27</f>
        <v>838.30837139409368</v>
      </c>
      <c r="C19" s="42">
        <f>'Rahoitus ilman jk-tarkistusta'!C21+Jälkikäteistarkistus!C27</f>
        <v>853.97727634827459</v>
      </c>
      <c r="D19" s="42">
        <f>'Rahoitus ilman jk-tarkistusta'!D21+Jälkikäteistarkistus!D27</f>
        <v>865.24060214058795</v>
      </c>
      <c r="E19" s="42">
        <f>'Rahoitus ilman jk-tarkistusta'!E21+Jälkikäteistarkistus!E27</f>
        <v>883.65158764017235</v>
      </c>
      <c r="F19" s="63"/>
      <c r="G19" s="63"/>
      <c r="H19" s="63"/>
      <c r="I19" s="40"/>
      <c r="K19" s="40"/>
      <c r="L19" s="40"/>
      <c r="M19" s="40"/>
      <c r="N19" s="40"/>
      <c r="O19" s="40"/>
      <c r="Q19" s="41"/>
      <c r="R19" s="41"/>
      <c r="S19" s="41"/>
      <c r="T19" s="43"/>
      <c r="U19" s="43"/>
      <c r="V19" s="40"/>
    </row>
    <row r="20" spans="1:22">
      <c r="A20" s="76" t="s">
        <v>47</v>
      </c>
      <c r="B20" s="42">
        <f>'Rahoitus ilman jk-tarkistusta'!B22+Jälkikäteistarkistus!B28</f>
        <v>1276.9744995896115</v>
      </c>
      <c r="C20" s="42">
        <f>'Rahoitus ilman jk-tarkistusta'!C22+Jälkikäteistarkistus!C28</f>
        <v>1293.4252888412404</v>
      </c>
      <c r="D20" s="42">
        <f>'Rahoitus ilman jk-tarkistusta'!D22+Jälkikäteistarkistus!D28</f>
        <v>1299.8819938069212</v>
      </c>
      <c r="E20" s="42">
        <f>'Rahoitus ilman jk-tarkistusta'!E22+Jälkikäteistarkistus!E28</f>
        <v>1311.0439666574532</v>
      </c>
      <c r="F20" s="63"/>
      <c r="G20" s="63"/>
      <c r="H20" s="63"/>
      <c r="I20" s="40"/>
      <c r="K20" s="40"/>
      <c r="L20" s="40"/>
      <c r="M20" s="40"/>
      <c r="N20" s="40"/>
      <c r="O20" s="40"/>
      <c r="Q20" s="41"/>
      <c r="R20" s="41"/>
      <c r="S20" s="41"/>
      <c r="T20" s="43"/>
      <c r="U20" s="43"/>
      <c r="V20" s="40"/>
    </row>
    <row r="21" spans="1:22">
      <c r="A21" s="76" t="s">
        <v>48</v>
      </c>
      <c r="B21" s="42">
        <f>'Rahoitus ilman jk-tarkistusta'!B23+Jälkikäteistarkistus!B29</f>
        <v>965.30271475527456</v>
      </c>
      <c r="C21" s="42">
        <f>'Rahoitus ilman jk-tarkistusta'!C23+Jälkikäteistarkistus!C29</f>
        <v>977.10184907339249</v>
      </c>
      <c r="D21" s="42">
        <f>'Rahoitus ilman jk-tarkistusta'!D23+Jälkikäteistarkistus!D29</f>
        <v>983.65382320648177</v>
      </c>
      <c r="E21" s="42">
        <f>'Rahoitus ilman jk-tarkistusta'!E23+Jälkikäteistarkistus!E29</f>
        <v>992.12388515048156</v>
      </c>
      <c r="F21" s="63"/>
      <c r="G21" s="63"/>
      <c r="H21" s="63"/>
      <c r="I21" s="40"/>
      <c r="K21" s="40"/>
      <c r="L21" s="40"/>
      <c r="M21" s="40"/>
      <c r="N21" s="40"/>
      <c r="O21" s="40"/>
      <c r="Q21" s="41"/>
      <c r="R21" s="41"/>
      <c r="S21" s="41"/>
      <c r="T21" s="43"/>
      <c r="U21" s="43"/>
      <c r="V21" s="40"/>
    </row>
    <row r="22" spans="1:22">
      <c r="A22" s="76" t="s">
        <v>49</v>
      </c>
      <c r="B22" s="42">
        <f>'Rahoitus ilman jk-tarkistusta'!B24+Jälkikäteistarkistus!B30</f>
        <v>842.74713659627537</v>
      </c>
      <c r="C22" s="42">
        <f>'Rahoitus ilman jk-tarkistusta'!C24+Jälkikäteistarkistus!C30</f>
        <v>853.005564186941</v>
      </c>
      <c r="D22" s="42">
        <f>'Rahoitus ilman jk-tarkistusta'!D24+Jälkikäteistarkistus!D30</f>
        <v>856.72076840398438</v>
      </c>
      <c r="E22" s="42">
        <f>'Rahoitus ilman jk-tarkistusta'!E24+Jälkikäteistarkistus!E30</f>
        <v>862.88387481436394</v>
      </c>
      <c r="F22" s="63"/>
      <c r="G22" s="63"/>
      <c r="H22" s="63"/>
      <c r="I22" s="40"/>
      <c r="K22" s="40"/>
      <c r="L22" s="40"/>
      <c r="M22" s="40"/>
      <c r="N22" s="40"/>
      <c r="O22" s="40"/>
      <c r="Q22" s="41"/>
      <c r="R22" s="41"/>
      <c r="S22" s="41"/>
      <c r="T22" s="43"/>
      <c r="U22" s="43"/>
      <c r="V22" s="40"/>
    </row>
    <row r="23" spans="1:22">
      <c r="A23" s="76" t="s">
        <v>50</v>
      </c>
      <c r="B23" s="42">
        <f>'Rahoitus ilman jk-tarkistusta'!B25+Jälkikäteistarkistus!B31</f>
        <v>333.30687320543512</v>
      </c>
      <c r="C23" s="42">
        <f>'Rahoitus ilman jk-tarkistusta'!C25+Jälkikäteistarkistus!C31</f>
        <v>339.33797858037525</v>
      </c>
      <c r="D23" s="42">
        <f>'Rahoitus ilman jk-tarkistusta'!D25+Jälkikäteistarkistus!D31</f>
        <v>344.08382861685931</v>
      </c>
      <c r="E23" s="42">
        <f>'Rahoitus ilman jk-tarkistusta'!E25+Jälkikäteistarkistus!E31</f>
        <v>351.54002223083126</v>
      </c>
      <c r="F23" s="63"/>
      <c r="G23" s="63"/>
      <c r="H23" s="63"/>
      <c r="I23" s="40"/>
      <c r="K23" s="40"/>
      <c r="L23" s="40"/>
      <c r="M23" s="40"/>
      <c r="N23" s="40"/>
      <c r="O23" s="40"/>
      <c r="Q23" s="41"/>
      <c r="R23" s="41"/>
      <c r="S23" s="41"/>
      <c r="T23" s="43"/>
      <c r="U23" s="43"/>
      <c r="V23" s="40"/>
    </row>
    <row r="24" spans="1:22">
      <c r="A24" s="76" t="s">
        <v>51</v>
      </c>
      <c r="B24" s="42">
        <f>'Rahoitus ilman jk-tarkistusta'!B26+Jälkikäteistarkistus!B32</f>
        <v>1965.4350583470195</v>
      </c>
      <c r="C24" s="42">
        <f>'Rahoitus ilman jk-tarkistusta'!C26+Jälkikäteistarkistus!C32</f>
        <v>2018.5580172758562</v>
      </c>
      <c r="D24" s="42">
        <f>'Rahoitus ilman jk-tarkistusta'!D26+Jälkikäteistarkistus!D32</f>
        <v>2051.7370737034844</v>
      </c>
      <c r="E24" s="42">
        <f>'Rahoitus ilman jk-tarkistusta'!E26+Jälkikäteistarkistus!E32</f>
        <v>2085.7032023119982</v>
      </c>
      <c r="F24" s="63"/>
      <c r="G24" s="63"/>
      <c r="H24" s="63"/>
      <c r="I24" s="40"/>
      <c r="K24" s="40"/>
      <c r="L24" s="40"/>
      <c r="M24" s="40"/>
      <c r="N24" s="40"/>
      <c r="O24" s="40"/>
      <c r="Q24" s="41"/>
      <c r="R24" s="41"/>
      <c r="S24" s="41"/>
      <c r="T24" s="43"/>
      <c r="U24" s="43"/>
      <c r="V24" s="40"/>
    </row>
    <row r="25" spans="1:22">
      <c r="A25" s="76" t="s">
        <v>52</v>
      </c>
      <c r="B25" s="42">
        <f>'Rahoitus ilman jk-tarkistusta'!B27+Jälkikäteistarkistus!B33</f>
        <v>395.40591221622384</v>
      </c>
      <c r="C25" s="42">
        <f>'Rahoitus ilman jk-tarkistusta'!C27+Jälkikäteistarkistus!C33</f>
        <v>399.94115182858985</v>
      </c>
      <c r="D25" s="42">
        <f>'Rahoitus ilman jk-tarkistusta'!D27+Jälkikäteistarkistus!D33</f>
        <v>400.8530468725678</v>
      </c>
      <c r="E25" s="42">
        <f>'Rahoitus ilman jk-tarkistusta'!E27+Jälkikäteistarkistus!E33</f>
        <v>404.63196666283125</v>
      </c>
      <c r="F25" s="63"/>
      <c r="G25" s="63"/>
      <c r="H25" s="63"/>
      <c r="I25" s="40"/>
      <c r="K25" s="40"/>
      <c r="L25" s="40"/>
      <c r="M25" s="40"/>
      <c r="N25" s="40"/>
      <c r="O25" s="40"/>
      <c r="Q25" s="41"/>
      <c r="R25" s="41"/>
      <c r="S25" s="41"/>
      <c r="T25" s="43"/>
      <c r="U25" s="43"/>
      <c r="V25" s="40"/>
    </row>
    <row r="26" spans="1:22">
      <c r="A26" s="76" t="s">
        <v>53</v>
      </c>
      <c r="B26" s="42">
        <f>'Rahoitus ilman jk-tarkistusta'!B28+Jälkikäteistarkistus!B34</f>
        <v>1006.3839132729761</v>
      </c>
      <c r="C26" s="42">
        <f>'Rahoitus ilman jk-tarkistusta'!C28+Jälkikäteistarkistus!C34</f>
        <v>1025.6509134024332</v>
      </c>
      <c r="D26" s="42">
        <f>'Rahoitus ilman jk-tarkistusta'!D28+Jälkikäteistarkistus!D34</f>
        <v>1037.3631423298086</v>
      </c>
      <c r="E26" s="42">
        <f>'Rahoitus ilman jk-tarkistusta'!E28+Jälkikäteistarkistus!E34</f>
        <v>1058.6438542440862</v>
      </c>
      <c r="F26" s="63"/>
      <c r="G26" s="63"/>
      <c r="H26" s="63"/>
      <c r="I26" s="40"/>
      <c r="K26" s="40"/>
      <c r="L26" s="40"/>
      <c r="M26" s="40"/>
      <c r="N26" s="40"/>
      <c r="O26" s="40"/>
      <c r="Q26" s="41"/>
      <c r="R26" s="41"/>
      <c r="S26" s="41"/>
      <c r="T26" s="43"/>
      <c r="U26" s="43"/>
      <c r="V26" s="40"/>
    </row>
    <row r="27" spans="1:22">
      <c r="A27" s="83" t="s">
        <v>54</v>
      </c>
      <c r="B27" s="84">
        <f>SUM(B5:B26)</f>
        <v>26152.367766758183</v>
      </c>
      <c r="C27" s="84">
        <f t="shared" ref="C27:E27" si="0">SUM(C5:C26)</f>
        <v>26643.834710410425</v>
      </c>
      <c r="D27" s="84">
        <f t="shared" si="0"/>
        <v>26921.586927531342</v>
      </c>
      <c r="E27" s="84">
        <f t="shared" si="0"/>
        <v>27321.525670619852</v>
      </c>
      <c r="F27" s="63"/>
      <c r="G27" s="63"/>
      <c r="H27" s="63"/>
      <c r="I27" s="40"/>
      <c r="K27" s="40"/>
      <c r="L27" s="40"/>
      <c r="M27" s="40"/>
      <c r="N27" s="40"/>
      <c r="O27" s="40"/>
      <c r="Q27" s="41"/>
      <c r="R27" s="41"/>
      <c r="S27" s="41"/>
      <c r="T27" s="43"/>
      <c r="U27" s="43"/>
    </row>
    <row r="28" spans="1:22">
      <c r="B28" s="19"/>
      <c r="C28" s="50"/>
      <c r="D28" s="50"/>
      <c r="E28" s="50"/>
      <c r="F28" s="102"/>
      <c r="G28" s="102"/>
      <c r="H28" s="50"/>
    </row>
    <row r="29" spans="1:22">
      <c r="B29" s="33"/>
      <c r="C29" s="33"/>
      <c r="D29" s="33"/>
      <c r="E29" s="33"/>
      <c r="F29" s="103"/>
      <c r="G29" s="103"/>
    </row>
    <row r="30" spans="1:22">
      <c r="B30" s="33"/>
      <c r="C30" s="33"/>
      <c r="D30" s="33"/>
      <c r="E30" s="33"/>
      <c r="F30" s="103"/>
      <c r="G30" s="103"/>
    </row>
    <row r="31" spans="1:22">
      <c r="B31" s="33"/>
      <c r="C31" s="33"/>
      <c r="D31" s="33"/>
      <c r="E31" s="33"/>
      <c r="F31" s="103"/>
      <c r="G31" s="103"/>
    </row>
    <row r="32" spans="1:22">
      <c r="B32" s="33"/>
      <c r="C32" s="33"/>
      <c r="D32" s="33"/>
      <c r="E32" s="33"/>
      <c r="F32" s="103"/>
      <c r="G32" s="103"/>
    </row>
    <row r="33" spans="2:7">
      <c r="B33" s="33"/>
      <c r="C33" s="33"/>
      <c r="D33" s="33"/>
      <c r="E33" s="33"/>
      <c r="F33" s="103"/>
      <c r="G33" s="103"/>
    </row>
    <row r="34" spans="2:7">
      <c r="B34" s="33"/>
      <c r="C34" s="33"/>
      <c r="D34" s="33"/>
      <c r="E34" s="33"/>
      <c r="F34" s="103"/>
      <c r="G34" s="103"/>
    </row>
    <row r="35" spans="2:7">
      <c r="B35" s="33"/>
      <c r="C35" s="33"/>
      <c r="D35" s="33"/>
      <c r="E35" s="33"/>
      <c r="F35" s="103"/>
      <c r="G35" s="103"/>
    </row>
    <row r="36" spans="2:7">
      <c r="B36" s="33"/>
      <c r="C36" s="33"/>
      <c r="D36" s="33"/>
      <c r="E36" s="33"/>
      <c r="F36" s="103"/>
      <c r="G36" s="103"/>
    </row>
    <row r="37" spans="2:7">
      <c r="B37" s="33"/>
      <c r="C37" s="33"/>
      <c r="D37" s="33"/>
      <c r="E37" s="33"/>
      <c r="F37" s="103"/>
      <c r="G37" s="103"/>
    </row>
    <row r="38" spans="2:7">
      <c r="B38" s="33"/>
      <c r="C38" s="33"/>
      <c r="D38" s="33"/>
      <c r="E38" s="33"/>
      <c r="F38" s="103"/>
      <c r="G38" s="103"/>
    </row>
    <row r="39" spans="2:7">
      <c r="B39" s="33"/>
      <c r="C39" s="33"/>
      <c r="D39" s="33"/>
      <c r="E39" s="33"/>
      <c r="F39" s="103"/>
      <c r="G39" s="103"/>
    </row>
    <row r="40" spans="2:7">
      <c r="B40" s="33"/>
      <c r="C40" s="33"/>
      <c r="D40" s="33"/>
      <c r="E40" s="33"/>
      <c r="F40" s="103"/>
      <c r="G40" s="103"/>
    </row>
    <row r="41" spans="2:7">
      <c r="B41" s="33"/>
      <c r="C41" s="33"/>
      <c r="D41" s="33"/>
      <c r="E41" s="33"/>
      <c r="F41" s="103"/>
      <c r="G41" s="103"/>
    </row>
    <row r="42" spans="2:7">
      <c r="B42" s="33"/>
      <c r="C42" s="33"/>
      <c r="D42" s="33"/>
      <c r="E42" s="33"/>
      <c r="F42" s="103"/>
      <c r="G42" s="103"/>
    </row>
    <row r="43" spans="2:7">
      <c r="B43" s="33"/>
      <c r="C43" s="33"/>
      <c r="D43" s="33"/>
      <c r="E43" s="33"/>
      <c r="F43" s="103"/>
      <c r="G43" s="103"/>
    </row>
    <row r="44" spans="2:7">
      <c r="B44" s="33"/>
      <c r="C44" s="33"/>
      <c r="D44" s="33"/>
      <c r="E44" s="33"/>
      <c r="F44" s="103"/>
      <c r="G44" s="103"/>
    </row>
    <row r="45" spans="2:7">
      <c r="B45" s="33"/>
      <c r="C45" s="33"/>
      <c r="D45" s="33"/>
      <c r="E45" s="33"/>
      <c r="F45" s="103"/>
      <c r="G45" s="103"/>
    </row>
    <row r="46" spans="2:7">
      <c r="B46" s="33"/>
      <c r="C46" s="33"/>
      <c r="D46" s="33"/>
      <c r="E46" s="33"/>
      <c r="F46" s="103"/>
      <c r="G46" s="103"/>
    </row>
    <row r="47" spans="2:7">
      <c r="B47" s="33"/>
      <c r="C47" s="33"/>
      <c r="D47" s="33"/>
      <c r="E47" s="33"/>
      <c r="F47" s="103"/>
      <c r="G47" s="103"/>
    </row>
    <row r="48" spans="2:7">
      <c r="B48" s="33"/>
      <c r="C48" s="33"/>
      <c r="D48" s="33"/>
      <c r="E48" s="33"/>
      <c r="F48" s="103"/>
      <c r="G48" s="103"/>
    </row>
    <row r="49" spans="2:7">
      <c r="B49" s="33"/>
      <c r="C49" s="33"/>
      <c r="D49" s="33"/>
      <c r="E49" s="33"/>
      <c r="F49" s="103"/>
      <c r="G49" s="103"/>
    </row>
    <row r="50" spans="2:7">
      <c r="B50" s="33"/>
      <c r="C50" s="33"/>
      <c r="D50" s="33"/>
      <c r="E50" s="33"/>
      <c r="F50" s="103"/>
      <c r="G50" s="103"/>
    </row>
    <row r="51" spans="2:7">
      <c r="B51" s="33"/>
      <c r="C51" s="33"/>
      <c r="D51" s="33"/>
      <c r="E51" s="33"/>
      <c r="F51" s="103"/>
      <c r="G51" s="103"/>
    </row>
    <row r="52" spans="2:7">
      <c r="B52" s="9"/>
      <c r="C52" s="9"/>
      <c r="D52" s="9"/>
      <c r="E52" s="9"/>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0"/>
  <sheetViews>
    <sheetView zoomScale="63" zoomScaleNormal="80" workbookViewId="0"/>
  </sheetViews>
  <sheetFormatPr defaultRowHeight="14"/>
  <cols>
    <col min="1" max="1" width="32" customWidth="1"/>
    <col min="2" max="15" width="15.58203125" customWidth="1"/>
  </cols>
  <sheetData>
    <row r="1" spans="1:21" ht="20">
      <c r="A1" s="169" t="s">
        <v>55</v>
      </c>
    </row>
    <row r="2" spans="1:21" ht="13.5" customHeight="1">
      <c r="A2" s="17" t="str">
        <f>INFO!A2</f>
        <v>VM/KAO 29.4.2024</v>
      </c>
    </row>
    <row r="3" spans="1:21" ht="64" customHeight="1">
      <c r="A3" s="165" t="s">
        <v>56</v>
      </c>
      <c r="B3" s="165"/>
      <c r="C3" s="165"/>
      <c r="D3" s="165"/>
      <c r="E3" s="165"/>
      <c r="F3" s="165"/>
    </row>
    <row r="4" spans="1:21" ht="13.5" customHeight="1">
      <c r="A4" s="17"/>
    </row>
    <row r="5" spans="1:21" s="12" customFormat="1">
      <c r="A5" s="146" t="s">
        <v>57</v>
      </c>
      <c r="B5" s="146"/>
      <c r="C5" s="146"/>
      <c r="D5" s="146"/>
      <c r="E5" s="146"/>
      <c r="H5" s="14"/>
      <c r="I5" s="70"/>
      <c r="J5" s="70"/>
      <c r="K5" s="70"/>
      <c r="L5" s="10"/>
      <c r="M5" s="14"/>
      <c r="N5" s="10"/>
      <c r="O5" s="10"/>
      <c r="P5" s="10"/>
      <c r="Q5" s="10"/>
      <c r="R5" s="10"/>
    </row>
    <row r="6" spans="1:21">
      <c r="A6" s="56" t="s">
        <v>32</v>
      </c>
      <c r="B6" s="138" t="s">
        <v>17</v>
      </c>
      <c r="C6" s="138" t="s">
        <v>2</v>
      </c>
      <c r="D6" s="138" t="s">
        <v>7</v>
      </c>
      <c r="E6" s="138" t="s">
        <v>10</v>
      </c>
      <c r="H6" s="71"/>
      <c r="I6" s="71"/>
      <c r="J6" s="71"/>
      <c r="K6" s="71"/>
      <c r="L6" s="14"/>
      <c r="M6" s="14"/>
      <c r="N6" s="14"/>
      <c r="O6" s="14"/>
      <c r="P6" s="14"/>
      <c r="Q6" s="14"/>
      <c r="R6" s="14"/>
    </row>
    <row r="7" spans="1:21">
      <c r="A7" t="s">
        <v>33</v>
      </c>
      <c r="B7" s="19">
        <f t="shared" ref="B7:B29" si="0">B38</f>
        <v>2799.7438513382472</v>
      </c>
      <c r="C7" s="19">
        <f t="shared" ref="C7:C28" si="1">$C$34*C38</f>
        <v>2901.512686404435</v>
      </c>
      <c r="D7" s="19">
        <f t="shared" ref="D7:D28" si="2">$D$34*D38</f>
        <v>2990.6682814314236</v>
      </c>
      <c r="E7" s="19">
        <f t="shared" ref="E7:E28" si="3">$E$34*E38</f>
        <v>3087.9992450341533</v>
      </c>
      <c r="H7" s="63"/>
      <c r="I7" s="63"/>
      <c r="J7" s="63"/>
      <c r="K7" s="63"/>
      <c r="L7" s="63"/>
      <c r="M7" s="72"/>
      <c r="N7" s="72"/>
      <c r="O7" s="72"/>
      <c r="P7" s="72"/>
      <c r="Q7" s="14"/>
      <c r="R7" s="73"/>
      <c r="S7" s="69"/>
      <c r="T7" s="69"/>
      <c r="U7" s="69"/>
    </row>
    <row r="8" spans="1:21">
      <c r="A8" t="s">
        <v>34</v>
      </c>
      <c r="B8" s="19">
        <f t="shared" si="0"/>
        <v>1132.17144573154</v>
      </c>
      <c r="C8" s="19">
        <f t="shared" si="1"/>
        <v>1181.4224474384439</v>
      </c>
      <c r="D8" s="19">
        <f t="shared" si="2"/>
        <v>1226.2035720017661</v>
      </c>
      <c r="E8" s="19">
        <f t="shared" si="3"/>
        <v>1274.8964053868262</v>
      </c>
      <c r="H8" s="63"/>
      <c r="I8" s="63"/>
      <c r="J8" s="63"/>
      <c r="K8" s="63"/>
      <c r="L8" s="63"/>
      <c r="M8" s="72"/>
      <c r="N8" s="72"/>
      <c r="O8" s="72"/>
      <c r="P8" s="72"/>
      <c r="Q8" s="14"/>
      <c r="R8" s="73"/>
      <c r="S8" s="69"/>
      <c r="T8" s="69"/>
      <c r="U8" s="69"/>
    </row>
    <row r="9" spans="1:21">
      <c r="A9" t="s">
        <v>35</v>
      </c>
      <c r="B9" s="19">
        <f t="shared" si="0"/>
        <v>1846.5242053315008</v>
      </c>
      <c r="C9" s="19">
        <f t="shared" si="1"/>
        <v>1939.9801474655408</v>
      </c>
      <c r="D9" s="19">
        <f t="shared" si="2"/>
        <v>2012.5919920121592</v>
      </c>
      <c r="E9" s="19">
        <f t="shared" si="3"/>
        <v>2090.6269016304477</v>
      </c>
      <c r="H9" s="63"/>
      <c r="I9" s="63"/>
      <c r="J9" s="63"/>
      <c r="K9" s="63"/>
      <c r="L9" s="63"/>
      <c r="M9" s="72"/>
      <c r="N9" s="72"/>
      <c r="O9" s="72"/>
      <c r="P9" s="72"/>
      <c r="Q9" s="14"/>
      <c r="R9" s="73"/>
      <c r="S9" s="69"/>
      <c r="T9" s="69"/>
      <c r="U9" s="69"/>
    </row>
    <row r="10" spans="1:21">
      <c r="A10" t="s">
        <v>36</v>
      </c>
      <c r="B10" s="19">
        <f t="shared" si="0"/>
        <v>400.34614274093036</v>
      </c>
      <c r="C10" s="19">
        <f t="shared" si="1"/>
        <v>423.04737684658193</v>
      </c>
      <c r="D10" s="19">
        <f t="shared" si="2"/>
        <v>442.44004416595635</v>
      </c>
      <c r="E10" s="19">
        <f t="shared" si="3"/>
        <v>466.30563016723414</v>
      </c>
      <c r="H10" s="63"/>
      <c r="I10" s="63"/>
      <c r="J10" s="63"/>
      <c r="K10" s="63"/>
      <c r="L10" s="63"/>
      <c r="M10" s="72"/>
      <c r="N10" s="72"/>
      <c r="O10" s="72"/>
      <c r="P10" s="72"/>
      <c r="Q10" s="14"/>
      <c r="R10" s="73"/>
      <c r="S10" s="69"/>
      <c r="T10" s="69"/>
      <c r="U10" s="69"/>
    </row>
    <row r="11" spans="1:21">
      <c r="A11" t="s">
        <v>37</v>
      </c>
      <c r="B11" s="19">
        <f t="shared" si="0"/>
        <v>815.40866581335183</v>
      </c>
      <c r="C11" s="19">
        <f t="shared" si="1"/>
        <v>850.14771149749924</v>
      </c>
      <c r="D11" s="19">
        <f t="shared" si="2"/>
        <v>879.28598129789782</v>
      </c>
      <c r="E11" s="19">
        <f t="shared" si="3"/>
        <v>911.70065973704345</v>
      </c>
      <c r="H11" s="63"/>
      <c r="I11" s="63"/>
      <c r="J11" s="63"/>
      <c r="K11" s="63"/>
      <c r="L11" s="63"/>
      <c r="M11" s="72"/>
      <c r="N11" s="72"/>
      <c r="O11" s="72"/>
      <c r="P11" s="72"/>
      <c r="Q11" s="14"/>
      <c r="R11" s="73"/>
      <c r="S11" s="69"/>
      <c r="T11" s="69"/>
      <c r="U11" s="69"/>
    </row>
    <row r="12" spans="1:21">
      <c r="A12" t="s">
        <v>38</v>
      </c>
      <c r="B12" s="19">
        <f t="shared" si="0"/>
        <v>2123.2842740752885</v>
      </c>
      <c r="C12" s="19">
        <f t="shared" si="1"/>
        <v>2220.877651894421</v>
      </c>
      <c r="D12" s="19">
        <f t="shared" si="2"/>
        <v>2310.5404842382163</v>
      </c>
      <c r="E12" s="19">
        <f t="shared" si="3"/>
        <v>2420.9671932493334</v>
      </c>
      <c r="H12" s="63"/>
      <c r="I12" s="63"/>
      <c r="J12" s="63"/>
      <c r="K12" s="63"/>
      <c r="L12" s="63"/>
      <c r="M12" s="72"/>
      <c r="N12" s="72"/>
      <c r="O12" s="72"/>
      <c r="P12" s="72"/>
      <c r="Q12" s="14"/>
      <c r="R12" s="73"/>
      <c r="S12" s="69"/>
      <c r="T12" s="69"/>
      <c r="U12" s="69"/>
    </row>
    <row r="13" spans="1:21">
      <c r="A13" t="s">
        <v>0</v>
      </c>
      <c r="B13" s="19">
        <f t="shared" si="0"/>
        <v>1012.5342395348066</v>
      </c>
      <c r="C13" s="19">
        <f t="shared" si="1"/>
        <v>1038.0681307327093</v>
      </c>
      <c r="D13" s="19">
        <f t="shared" si="2"/>
        <v>1062.3302735274633</v>
      </c>
      <c r="E13" s="19">
        <f t="shared" si="3"/>
        <v>1089.9216339422183</v>
      </c>
      <c r="H13" s="63"/>
      <c r="I13" s="63"/>
      <c r="J13" s="63"/>
      <c r="K13" s="63"/>
      <c r="L13" s="63"/>
      <c r="M13" s="72"/>
      <c r="N13" s="72"/>
      <c r="O13" s="72"/>
      <c r="P13" s="72"/>
      <c r="Q13" s="14"/>
      <c r="R13" s="73"/>
      <c r="S13" s="69"/>
      <c r="T13" s="69"/>
      <c r="U13" s="69"/>
    </row>
    <row r="14" spans="1:21">
      <c r="A14" t="s">
        <v>39</v>
      </c>
      <c r="B14" s="19">
        <f t="shared" si="0"/>
        <v>748.48149429977298</v>
      </c>
      <c r="C14" s="19">
        <f t="shared" si="1"/>
        <v>778.80126519002795</v>
      </c>
      <c r="D14" s="19">
        <f t="shared" si="2"/>
        <v>806.63158471768736</v>
      </c>
      <c r="E14" s="19">
        <f t="shared" si="3"/>
        <v>835.18825173106291</v>
      </c>
      <c r="H14" s="63"/>
      <c r="I14" s="63"/>
      <c r="J14" s="63"/>
      <c r="K14" s="63"/>
      <c r="L14" s="63"/>
      <c r="M14" s="72"/>
      <c r="N14" s="72"/>
      <c r="O14" s="72"/>
      <c r="P14" s="72"/>
      <c r="Q14" s="14"/>
      <c r="R14" s="73"/>
      <c r="S14" s="69"/>
      <c r="T14" s="69"/>
      <c r="U14" s="69"/>
    </row>
    <row r="15" spans="1:21">
      <c r="A15" t="s">
        <v>40</v>
      </c>
      <c r="B15" s="19">
        <f t="shared" si="0"/>
        <v>2379.6027639427425</v>
      </c>
      <c r="C15" s="19">
        <f t="shared" si="1"/>
        <v>2471.1753030760933</v>
      </c>
      <c r="D15" s="19">
        <f t="shared" si="2"/>
        <v>2554.6986306596018</v>
      </c>
      <c r="E15" s="19">
        <f t="shared" si="3"/>
        <v>2645.1921967640933</v>
      </c>
      <c r="H15" s="63"/>
      <c r="I15" s="63"/>
      <c r="J15" s="63"/>
      <c r="K15" s="63"/>
      <c r="L15" s="63"/>
      <c r="M15" s="72"/>
      <c r="N15" s="72"/>
      <c r="O15" s="72"/>
      <c r="P15" s="72"/>
      <c r="Q15" s="14"/>
      <c r="R15" s="73"/>
      <c r="S15" s="69"/>
      <c r="T15" s="69"/>
      <c r="U15" s="69"/>
    </row>
    <row r="16" spans="1:21">
      <c r="A16" t="s">
        <v>41</v>
      </c>
      <c r="B16" s="19">
        <f t="shared" si="0"/>
        <v>900.10596009829965</v>
      </c>
      <c r="C16" s="19">
        <f t="shared" si="1"/>
        <v>938.16204182916613</v>
      </c>
      <c r="D16" s="19">
        <f t="shared" si="2"/>
        <v>973.82432726017407</v>
      </c>
      <c r="E16" s="19">
        <f t="shared" si="3"/>
        <v>1018.4464406510929</v>
      </c>
      <c r="H16" s="63"/>
      <c r="I16" s="63"/>
      <c r="J16" s="63"/>
      <c r="K16" s="63"/>
      <c r="L16" s="63"/>
      <c r="M16" s="72"/>
      <c r="N16" s="72"/>
      <c r="O16" s="72"/>
      <c r="P16" s="72"/>
      <c r="Q16" s="14"/>
      <c r="R16" s="73"/>
      <c r="S16" s="69"/>
      <c r="T16" s="69"/>
      <c r="U16" s="69"/>
    </row>
    <row r="17" spans="1:21">
      <c r="A17" t="s">
        <v>42</v>
      </c>
      <c r="B17" s="19">
        <f t="shared" si="0"/>
        <v>841.25741731413837</v>
      </c>
      <c r="C17" s="19">
        <f t="shared" si="1"/>
        <v>864.27885228596801</v>
      </c>
      <c r="D17" s="19">
        <f t="shared" si="2"/>
        <v>883.30672169622471</v>
      </c>
      <c r="E17" s="19">
        <f t="shared" si="3"/>
        <v>905.86312039310508</v>
      </c>
      <c r="H17" s="63"/>
      <c r="I17" s="63"/>
      <c r="J17" s="63"/>
      <c r="K17" s="63"/>
      <c r="L17" s="63"/>
      <c r="M17" s="72"/>
      <c r="N17" s="72"/>
      <c r="O17" s="72"/>
      <c r="P17" s="72"/>
      <c r="Q17" s="14"/>
      <c r="R17" s="73"/>
      <c r="S17" s="69"/>
      <c r="T17" s="69"/>
      <c r="U17" s="69"/>
    </row>
    <row r="18" spans="1:21">
      <c r="A18" t="s">
        <v>43</v>
      </c>
      <c r="B18" s="19">
        <f t="shared" si="0"/>
        <v>567.79769012861482</v>
      </c>
      <c r="C18" s="19">
        <f t="shared" si="1"/>
        <v>585.87278923266081</v>
      </c>
      <c r="D18" s="19">
        <f t="shared" si="2"/>
        <v>602.2411802581704</v>
      </c>
      <c r="E18" s="19">
        <f t="shared" si="3"/>
        <v>620.63357117332703</v>
      </c>
      <c r="H18" s="63"/>
      <c r="I18" s="63"/>
      <c r="J18" s="63"/>
      <c r="K18" s="63"/>
      <c r="L18" s="63"/>
      <c r="M18" s="72"/>
      <c r="N18" s="72"/>
      <c r="O18" s="72"/>
      <c r="P18" s="72"/>
      <c r="Q18" s="14"/>
      <c r="R18" s="73"/>
      <c r="S18" s="69"/>
      <c r="T18" s="69"/>
      <c r="U18" s="69"/>
    </row>
    <row r="19" spans="1:21">
      <c r="A19" t="s">
        <v>44</v>
      </c>
      <c r="B19" s="19">
        <f t="shared" si="0"/>
        <v>713.60989382725143</v>
      </c>
      <c r="C19" s="19">
        <f t="shared" si="1"/>
        <v>732.03824844571272</v>
      </c>
      <c r="D19" s="19">
        <f t="shared" si="2"/>
        <v>747.32054307113367</v>
      </c>
      <c r="E19" s="19">
        <f t="shared" si="3"/>
        <v>765.97853866011349</v>
      </c>
      <c r="H19" s="63"/>
      <c r="I19" s="63"/>
      <c r="J19" s="63"/>
      <c r="K19" s="63"/>
      <c r="L19" s="63"/>
      <c r="M19" s="72"/>
      <c r="N19" s="72"/>
      <c r="O19" s="72"/>
      <c r="P19" s="72"/>
      <c r="Q19" s="14"/>
      <c r="R19" s="73"/>
      <c r="S19" s="69"/>
      <c r="T19" s="69"/>
      <c r="U19" s="69"/>
    </row>
    <row r="20" spans="1:21">
      <c r="A20" t="s">
        <v>45</v>
      </c>
      <c r="B20" s="19">
        <f t="shared" si="0"/>
        <v>1217.0610825338881</v>
      </c>
      <c r="C20" s="19">
        <f t="shared" si="1"/>
        <v>1263.2062248053046</v>
      </c>
      <c r="D20" s="19">
        <f t="shared" si="2"/>
        <v>1299.0870893496349</v>
      </c>
      <c r="E20" s="19">
        <f t="shared" si="3"/>
        <v>1338.765412876747</v>
      </c>
      <c r="H20" s="63"/>
      <c r="I20" s="63"/>
      <c r="J20" s="63"/>
      <c r="K20" s="63"/>
      <c r="L20" s="63"/>
      <c r="M20" s="72"/>
      <c r="N20" s="72"/>
      <c r="O20" s="72"/>
      <c r="P20" s="72"/>
      <c r="Q20" s="14"/>
      <c r="R20" s="73"/>
      <c r="S20" s="69"/>
      <c r="T20" s="69"/>
      <c r="U20" s="69"/>
    </row>
    <row r="21" spans="1:21">
      <c r="A21" t="s">
        <v>46</v>
      </c>
      <c r="B21" s="19">
        <f t="shared" si="0"/>
        <v>788.12517072474952</v>
      </c>
      <c r="C21" s="19">
        <f t="shared" si="1"/>
        <v>820.28030982778694</v>
      </c>
      <c r="D21" s="19">
        <f t="shared" si="2"/>
        <v>851.16519700312108</v>
      </c>
      <c r="E21" s="19">
        <f t="shared" si="3"/>
        <v>888.5281101639132</v>
      </c>
      <c r="H21" s="63"/>
      <c r="I21" s="63"/>
      <c r="J21" s="63"/>
      <c r="K21" s="63"/>
      <c r="L21" s="63"/>
      <c r="M21" s="72"/>
      <c r="N21" s="72"/>
      <c r="O21" s="72"/>
      <c r="P21" s="72"/>
      <c r="Q21" s="14"/>
      <c r="R21" s="73"/>
      <c r="S21" s="69"/>
      <c r="T21" s="69"/>
      <c r="U21" s="69"/>
    </row>
    <row r="22" spans="1:21">
      <c r="A22" t="s">
        <v>47</v>
      </c>
      <c r="B22" s="19">
        <f t="shared" si="0"/>
        <v>1206.5995452248544</v>
      </c>
      <c r="C22" s="19">
        <f t="shared" si="1"/>
        <v>1246.1240228258011</v>
      </c>
      <c r="D22" s="19">
        <f t="shared" si="2"/>
        <v>1280.1144841679645</v>
      </c>
      <c r="E22" s="19">
        <f t="shared" si="3"/>
        <v>1317.9027191307048</v>
      </c>
      <c r="H22" s="63"/>
      <c r="I22" s="63"/>
      <c r="J22" s="63"/>
      <c r="K22" s="63"/>
      <c r="L22" s="63"/>
      <c r="M22" s="72"/>
      <c r="N22" s="72"/>
      <c r="O22" s="72"/>
      <c r="P22" s="72"/>
      <c r="Q22" s="14"/>
      <c r="R22" s="73"/>
      <c r="S22" s="69"/>
      <c r="T22" s="69"/>
      <c r="U22" s="69"/>
    </row>
    <row r="23" spans="1:21">
      <c r="A23" t="s">
        <v>48</v>
      </c>
      <c r="B23" s="19">
        <f t="shared" si="0"/>
        <v>911.376142700081</v>
      </c>
      <c r="C23" s="19">
        <f t="shared" si="1"/>
        <v>941.0022122461155</v>
      </c>
      <c r="D23" s="19">
        <f t="shared" si="2"/>
        <v>968.57505220533301</v>
      </c>
      <c r="E23" s="19">
        <f t="shared" si="3"/>
        <v>997.34456829132023</v>
      </c>
      <c r="H23" s="63"/>
      <c r="I23" s="63"/>
      <c r="J23" s="63"/>
      <c r="K23" s="63"/>
      <c r="L23" s="63"/>
      <c r="M23" s="72"/>
      <c r="N23" s="72"/>
      <c r="O23" s="72"/>
      <c r="P23" s="72"/>
      <c r="Q23" s="14"/>
      <c r="R23" s="73"/>
      <c r="S23" s="69"/>
      <c r="T23" s="69"/>
      <c r="U23" s="69"/>
    </row>
    <row r="24" spans="1:21">
      <c r="A24" t="s">
        <v>49</v>
      </c>
      <c r="B24" s="19">
        <f t="shared" si="0"/>
        <v>796.44868841607729</v>
      </c>
      <c r="C24" s="19">
        <f t="shared" si="1"/>
        <v>821.94990139988602</v>
      </c>
      <c r="D24" s="19">
        <f t="shared" si="2"/>
        <v>843.75066779352824</v>
      </c>
      <c r="E24" s="19">
        <f t="shared" si="3"/>
        <v>867.37791446563142</v>
      </c>
      <c r="H24" s="63"/>
      <c r="I24" s="63"/>
      <c r="J24" s="63"/>
      <c r="K24" s="63"/>
      <c r="L24" s="63"/>
      <c r="M24" s="72"/>
      <c r="N24" s="72"/>
      <c r="O24" s="72"/>
      <c r="P24" s="72"/>
      <c r="Q24" s="14"/>
      <c r="R24" s="73"/>
      <c r="S24" s="69"/>
      <c r="T24" s="69"/>
      <c r="U24" s="69"/>
    </row>
    <row r="25" spans="1:21">
      <c r="A25" t="s">
        <v>50</v>
      </c>
      <c r="B25" s="19">
        <f t="shared" si="0"/>
        <v>313.73237673171542</v>
      </c>
      <c r="C25" s="19">
        <f t="shared" si="1"/>
        <v>326.20083146358081</v>
      </c>
      <c r="D25" s="19">
        <f t="shared" si="2"/>
        <v>338.59244844193677</v>
      </c>
      <c r="E25" s="19">
        <f t="shared" si="3"/>
        <v>353.44277476296844</v>
      </c>
      <c r="H25" s="63"/>
      <c r="I25" s="63"/>
      <c r="J25" s="63"/>
      <c r="K25" s="63"/>
      <c r="L25" s="63"/>
      <c r="M25" s="72"/>
      <c r="N25" s="72"/>
      <c r="O25" s="72"/>
      <c r="P25" s="72"/>
      <c r="Q25" s="14"/>
      <c r="R25" s="73"/>
      <c r="S25" s="69"/>
      <c r="T25" s="69"/>
      <c r="U25" s="69"/>
    </row>
    <row r="26" spans="1:21">
      <c r="A26" t="s">
        <v>51</v>
      </c>
      <c r="B26" s="19">
        <f t="shared" si="0"/>
        <v>1854.0155889693337</v>
      </c>
      <c r="C26" s="19">
        <f t="shared" si="1"/>
        <v>1943.3744949778418</v>
      </c>
      <c r="D26" s="19">
        <f t="shared" si="2"/>
        <v>2020.224077665117</v>
      </c>
      <c r="E26" s="19">
        <f t="shared" si="3"/>
        <v>2096.6784400903448</v>
      </c>
      <c r="H26" s="63"/>
      <c r="I26" s="63"/>
      <c r="J26" s="63"/>
      <c r="K26" s="63"/>
      <c r="L26" s="63"/>
      <c r="M26" s="72"/>
      <c r="N26" s="72"/>
      <c r="O26" s="72"/>
      <c r="P26" s="72"/>
      <c r="Q26" s="14"/>
      <c r="R26" s="73"/>
      <c r="S26" s="69"/>
      <c r="T26" s="69"/>
      <c r="U26" s="69"/>
    </row>
    <row r="27" spans="1:21">
      <c r="A27" t="s">
        <v>52</v>
      </c>
      <c r="B27" s="19">
        <f t="shared" si="0"/>
        <v>373.20626127679463</v>
      </c>
      <c r="C27" s="19">
        <f t="shared" si="1"/>
        <v>385.16507669682488</v>
      </c>
      <c r="D27" s="19">
        <f t="shared" si="2"/>
        <v>394.70823133248183</v>
      </c>
      <c r="E27" s="19">
        <f t="shared" si="3"/>
        <v>406.76119197251182</v>
      </c>
      <c r="H27" s="63"/>
      <c r="I27" s="63"/>
      <c r="J27" s="63"/>
      <c r="K27" s="63"/>
      <c r="L27" s="63"/>
      <c r="M27" s="72"/>
      <c r="N27" s="72"/>
      <c r="O27" s="72"/>
      <c r="P27" s="72"/>
      <c r="Q27" s="14"/>
      <c r="R27" s="73"/>
      <c r="S27" s="69"/>
      <c r="T27" s="69"/>
      <c r="U27" s="69"/>
    </row>
    <row r="28" spans="1:21">
      <c r="A28" t="s">
        <v>53</v>
      </c>
      <c r="B28" s="19">
        <f t="shared" si="0"/>
        <v>947.38502480132252</v>
      </c>
      <c r="C28" s="19">
        <f t="shared" si="1"/>
        <v>986.11823550933002</v>
      </c>
      <c r="D28" s="19">
        <f t="shared" si="2"/>
        <v>1020.864628188089</v>
      </c>
      <c r="E28" s="19">
        <f t="shared" si="3"/>
        <v>1064.3633612202677</v>
      </c>
      <c r="H28" s="63"/>
      <c r="I28" s="63"/>
      <c r="J28" s="63"/>
      <c r="K28" s="63"/>
      <c r="L28" s="63"/>
      <c r="M28" s="72"/>
      <c r="N28" s="72"/>
      <c r="O28" s="72"/>
      <c r="P28" s="72"/>
      <c r="Q28" s="14"/>
      <c r="R28" s="73"/>
      <c r="S28" s="69"/>
      <c r="T28" s="69"/>
      <c r="U28" s="69"/>
    </row>
    <row r="29" spans="1:21">
      <c r="A29" s="12" t="s">
        <v>54</v>
      </c>
      <c r="B29" s="29">
        <f t="shared" si="0"/>
        <v>24688.817925555304</v>
      </c>
      <c r="C29" s="29">
        <f>SUM(C7:C28)</f>
        <v>25658.80596209173</v>
      </c>
      <c r="D29" s="29">
        <f t="shared" ref="D29:E29" si="4">SUM(D7:D28)</f>
        <v>26509.165492485077</v>
      </c>
      <c r="E29" s="29">
        <f t="shared" si="4"/>
        <v>27464.884281494458</v>
      </c>
      <c r="H29" s="63"/>
      <c r="I29" s="63"/>
      <c r="J29" s="63"/>
      <c r="K29" s="63"/>
      <c r="L29" s="63"/>
      <c r="M29" s="72"/>
      <c r="N29" s="72"/>
      <c r="O29" s="72"/>
      <c r="P29" s="72"/>
      <c r="Q29" s="14"/>
      <c r="R29" s="73"/>
      <c r="S29" s="69"/>
      <c r="T29" s="69"/>
      <c r="U29" s="69"/>
    </row>
    <row r="30" spans="1:21" ht="13.5" customHeight="1">
      <c r="A30" s="17"/>
    </row>
    <row r="31" spans="1:21">
      <c r="A31" s="155" t="s">
        <v>58</v>
      </c>
      <c r="B31" s="156"/>
      <c r="C31" s="156"/>
      <c r="D31" s="156"/>
      <c r="E31" s="156"/>
      <c r="H31" s="40"/>
      <c r="I31" s="40"/>
      <c r="J31" s="40"/>
      <c r="K31" s="40"/>
    </row>
    <row r="32" spans="1:21">
      <c r="A32" s="154" t="s">
        <v>15</v>
      </c>
      <c r="B32" s="154" t="s">
        <v>18</v>
      </c>
      <c r="C32" s="139" t="s">
        <v>2</v>
      </c>
      <c r="D32" s="139" t="s">
        <v>3</v>
      </c>
      <c r="E32" s="139" t="s">
        <v>4</v>
      </c>
      <c r="G32" s="137"/>
      <c r="H32" s="137"/>
      <c r="I32" s="137"/>
      <c r="J32" s="41"/>
      <c r="K32" s="41"/>
      <c r="L32" s="12"/>
      <c r="M32" s="12"/>
    </row>
    <row r="33" spans="1:25">
      <c r="A33" s="127" t="s">
        <v>59</v>
      </c>
      <c r="B33" s="147"/>
      <c r="C33" s="148">
        <v>25658.805962091734</v>
      </c>
      <c r="D33" s="148">
        <v>26509.165492485077</v>
      </c>
      <c r="E33" s="148">
        <v>27464.884281494455</v>
      </c>
      <c r="H33" s="40"/>
      <c r="I33" s="40"/>
      <c r="J33" s="40"/>
      <c r="K33" s="40"/>
    </row>
    <row r="34" spans="1:25">
      <c r="A34" s="10" t="s">
        <v>60</v>
      </c>
      <c r="B34" s="147"/>
      <c r="C34" s="149">
        <f>C33/'Rahoitus ilman jk-tarkistusta'!C60</f>
        <v>0.99958843298193756</v>
      </c>
      <c r="D34" s="149">
        <f>D33/'Rahoitus ilman jk-tarkistusta'!D60</f>
        <v>0.99529277923037995</v>
      </c>
      <c r="E34" s="149">
        <f>E33/'Rahoitus ilman jk-tarkistusta'!E60</f>
        <v>0.99242892915980552</v>
      </c>
      <c r="G34" s="40"/>
      <c r="H34" s="40"/>
      <c r="I34" s="40"/>
      <c r="J34" s="40"/>
      <c r="K34" s="40"/>
    </row>
    <row r="35" spans="1:25" ht="47" customHeight="1">
      <c r="A35" s="17"/>
      <c r="H35" s="11"/>
      <c r="I35" s="11"/>
      <c r="J35" s="11"/>
      <c r="K35" s="11"/>
      <c r="L35" s="14"/>
      <c r="M35" s="14"/>
      <c r="N35" s="14"/>
      <c r="O35" s="14"/>
      <c r="P35" s="14"/>
      <c r="Q35" s="14"/>
      <c r="R35" s="14"/>
    </row>
    <row r="36" spans="1:25" s="17" customFormat="1">
      <c r="A36" s="116" t="s">
        <v>61</v>
      </c>
      <c r="B36" s="116"/>
      <c r="C36" s="116"/>
      <c r="D36" s="116"/>
      <c r="E36" s="116"/>
      <c r="F36" s="44"/>
      <c r="G36" s="44"/>
      <c r="H36" s="44"/>
      <c r="Q36" s="13"/>
      <c r="R36" s="13"/>
      <c r="S36" s="13"/>
      <c r="T36" s="13"/>
      <c r="U36" s="13"/>
      <c r="V36" s="13"/>
      <c r="W36" s="13"/>
      <c r="X36" s="13"/>
      <c r="Y36" s="13"/>
    </row>
    <row r="37" spans="1:25" s="17" customFormat="1">
      <c r="A37" s="17" t="s">
        <v>32</v>
      </c>
      <c r="B37" s="141" t="s">
        <v>1</v>
      </c>
      <c r="C37" s="141" t="s">
        <v>2</v>
      </c>
      <c r="D37" s="141" t="s">
        <v>3</v>
      </c>
      <c r="E37" s="141" t="s">
        <v>4</v>
      </c>
      <c r="F37" s="28"/>
      <c r="G37" s="28"/>
      <c r="H37" s="28"/>
      <c r="Q37" s="13"/>
      <c r="R37" s="13"/>
      <c r="S37" s="13"/>
      <c r="T37" s="13"/>
      <c r="U37" s="13"/>
      <c r="V37" s="13"/>
      <c r="W37" s="13"/>
      <c r="X37" s="13"/>
      <c r="Y37" s="13"/>
    </row>
    <row r="38" spans="1:25" s="17" customFormat="1">
      <c r="A38" s="17" t="s">
        <v>33</v>
      </c>
      <c r="B38" s="32">
        <f t="shared" ref="B38:E60" si="5">B102+B129+B156</f>
        <v>2799.7438513382472</v>
      </c>
      <c r="C38" s="32">
        <f t="shared" si="5"/>
        <v>2902.7073450107291</v>
      </c>
      <c r="D38" s="32">
        <f t="shared" si="5"/>
        <v>3004.8125977001337</v>
      </c>
      <c r="E38" s="32">
        <f t="shared" si="5"/>
        <v>3111.5570639889211</v>
      </c>
      <c r="F38" s="121"/>
      <c r="G38" s="121"/>
      <c r="H38" s="121"/>
      <c r="I38" s="32"/>
      <c r="J38" s="40"/>
      <c r="K38" s="40"/>
      <c r="L38" s="40"/>
      <c r="M38" s="40"/>
      <c r="N38" s="40"/>
      <c r="O38" s="40"/>
      <c r="Q38" s="13"/>
      <c r="R38" s="13"/>
      <c r="S38" s="13"/>
      <c r="T38" s="13"/>
      <c r="U38" s="13"/>
      <c r="V38" s="13"/>
      <c r="W38" s="13"/>
      <c r="X38" s="13"/>
      <c r="Y38" s="13"/>
    </row>
    <row r="39" spans="1:25" s="17" customFormat="1">
      <c r="A39" s="17" t="s">
        <v>34</v>
      </c>
      <c r="B39" s="32">
        <f t="shared" si="5"/>
        <v>1132.17144573154</v>
      </c>
      <c r="C39" s="32">
        <f t="shared" si="5"/>
        <v>1181.908882152693</v>
      </c>
      <c r="D39" s="32">
        <f t="shared" si="5"/>
        <v>1232.0028815540491</v>
      </c>
      <c r="E39" s="32">
        <f t="shared" si="5"/>
        <v>1284.6223723709454</v>
      </c>
      <c r="F39" s="121"/>
      <c r="G39" s="121"/>
      <c r="H39" s="121"/>
      <c r="I39" s="32"/>
      <c r="J39" s="40"/>
      <c r="K39" s="40"/>
      <c r="L39" s="40"/>
      <c r="M39" s="40"/>
      <c r="N39" s="40"/>
      <c r="O39" s="40"/>
      <c r="Q39" s="13"/>
      <c r="R39" s="13"/>
      <c r="S39" s="13"/>
      <c r="T39" s="13"/>
      <c r="U39" s="13"/>
      <c r="V39" s="13"/>
      <c r="W39" s="13"/>
      <c r="X39" s="13"/>
      <c r="Y39" s="13"/>
    </row>
    <row r="40" spans="1:25" s="17" customFormat="1">
      <c r="A40" s="17" t="s">
        <v>35</v>
      </c>
      <c r="B40" s="32">
        <f t="shared" si="5"/>
        <v>1846.5242053315008</v>
      </c>
      <c r="C40" s="32">
        <f t="shared" si="5"/>
        <v>1940.7789080534469</v>
      </c>
      <c r="D40" s="32">
        <f t="shared" si="5"/>
        <v>2022.1105126156103</v>
      </c>
      <c r="E40" s="32">
        <f t="shared" si="5"/>
        <v>2106.5759372818579</v>
      </c>
      <c r="F40" s="121"/>
      <c r="G40" s="121"/>
      <c r="H40" s="121"/>
      <c r="I40" s="32"/>
      <c r="J40" s="40"/>
      <c r="K40" s="40"/>
      <c r="L40" s="40"/>
      <c r="M40" s="40"/>
      <c r="N40" s="40"/>
      <c r="O40" s="40"/>
      <c r="Q40" s="13"/>
      <c r="R40" s="13"/>
      <c r="S40" s="13"/>
      <c r="T40" s="13"/>
      <c r="U40" s="13"/>
      <c r="V40" s="13"/>
      <c r="W40" s="13"/>
      <c r="X40" s="13"/>
      <c r="Y40" s="13"/>
    </row>
    <row r="41" spans="1:25" s="17" customFormat="1">
      <c r="A41" s="17" t="s">
        <v>36</v>
      </c>
      <c r="B41" s="32">
        <f t="shared" si="5"/>
        <v>400.34614274093036</v>
      </c>
      <c r="C41" s="32">
        <f t="shared" si="5"/>
        <v>423.22156088237404</v>
      </c>
      <c r="D41" s="32">
        <f t="shared" si="5"/>
        <v>444.53255705128043</v>
      </c>
      <c r="E41" s="32">
        <f t="shared" si="5"/>
        <v>469.86299619662481</v>
      </c>
      <c r="F41" s="121"/>
      <c r="G41" s="121"/>
      <c r="H41" s="121"/>
      <c r="I41" s="32"/>
      <c r="J41" s="40"/>
      <c r="K41" s="40"/>
      <c r="L41" s="40"/>
      <c r="M41" s="40"/>
      <c r="N41" s="40"/>
      <c r="O41" s="40"/>
      <c r="Q41" s="13"/>
      <c r="R41" s="13"/>
      <c r="S41" s="13"/>
      <c r="T41" s="13"/>
      <c r="U41" s="13"/>
      <c r="V41" s="13"/>
      <c r="W41" s="13"/>
      <c r="X41" s="13"/>
      <c r="Y41" s="13"/>
    </row>
    <row r="42" spans="1:25" s="17" customFormat="1">
      <c r="A42" s="17" t="s">
        <v>37</v>
      </c>
      <c r="B42" s="32">
        <f t="shared" si="5"/>
        <v>815.40866581335183</v>
      </c>
      <c r="C42" s="32">
        <f t="shared" si="5"/>
        <v>850.49774831964396</v>
      </c>
      <c r="D42" s="32">
        <f t="shared" si="5"/>
        <v>883.44454983167316</v>
      </c>
      <c r="E42" s="32">
        <f t="shared" si="5"/>
        <v>918.65586839441801</v>
      </c>
      <c r="F42" s="121"/>
      <c r="G42" s="121"/>
      <c r="H42" s="121"/>
      <c r="I42" s="32"/>
      <c r="J42" s="40"/>
      <c r="K42" s="40"/>
      <c r="L42" s="40"/>
      <c r="M42" s="40"/>
      <c r="N42" s="40"/>
      <c r="O42" s="40"/>
      <c r="Q42" s="13"/>
      <c r="R42" s="13"/>
      <c r="S42" s="13"/>
      <c r="T42" s="13"/>
      <c r="U42" s="13"/>
      <c r="V42" s="13"/>
      <c r="W42" s="13"/>
      <c r="X42" s="13"/>
      <c r="Y42" s="13"/>
    </row>
    <row r="43" spans="1:25" s="17" customFormat="1">
      <c r="A43" s="17" t="s">
        <v>38</v>
      </c>
      <c r="B43" s="32">
        <f t="shared" si="5"/>
        <v>2123.2842740752885</v>
      </c>
      <c r="C43" s="32">
        <f t="shared" si="5"/>
        <v>2221.7920682306976</v>
      </c>
      <c r="D43" s="32">
        <f t="shared" si="5"/>
        <v>2321.4681473172795</v>
      </c>
      <c r="E43" s="32">
        <f t="shared" si="5"/>
        <v>2439.4363385788583</v>
      </c>
      <c r="F43" s="121"/>
      <c r="G43" s="121"/>
      <c r="H43" s="121"/>
      <c r="I43" s="32"/>
      <c r="J43" s="40"/>
      <c r="K43" s="40"/>
      <c r="L43" s="40"/>
      <c r="M43" s="40"/>
      <c r="N43" s="40"/>
      <c r="O43" s="40"/>
      <c r="Q43" s="13"/>
      <c r="R43" s="13"/>
      <c r="S43" s="13"/>
      <c r="T43" s="13"/>
      <c r="U43" s="13"/>
      <c r="V43" s="13"/>
      <c r="W43" s="13"/>
      <c r="X43" s="13"/>
      <c r="Y43" s="13"/>
    </row>
    <row r="44" spans="1:25" s="17" customFormat="1">
      <c r="A44" s="17" t="s">
        <v>0</v>
      </c>
      <c r="B44" s="32">
        <f t="shared" si="5"/>
        <v>1012.5342395348066</v>
      </c>
      <c r="C44" s="32">
        <f t="shared" si="5"/>
        <v>1038.495541245891</v>
      </c>
      <c r="D44" s="32">
        <f t="shared" si="5"/>
        <v>1067.354547019743</v>
      </c>
      <c r="E44" s="32">
        <f t="shared" si="5"/>
        <v>1098.2364599800114</v>
      </c>
      <c r="F44" s="121"/>
      <c r="G44" s="121"/>
      <c r="H44" s="121"/>
      <c r="I44" s="32"/>
      <c r="J44" s="40"/>
      <c r="K44" s="40"/>
      <c r="L44" s="40"/>
      <c r="M44" s="40"/>
      <c r="N44" s="40"/>
      <c r="O44" s="40"/>
      <c r="Q44" s="13"/>
      <c r="R44" s="13"/>
      <c r="S44" s="13"/>
      <c r="T44" s="13"/>
      <c r="U44" s="13"/>
      <c r="V44" s="13"/>
      <c r="W44" s="13"/>
      <c r="X44" s="13"/>
      <c r="Y44" s="13"/>
    </row>
    <row r="45" spans="1:25" s="17" customFormat="1">
      <c r="A45" s="17" t="s">
        <v>39</v>
      </c>
      <c r="B45" s="32">
        <f t="shared" si="5"/>
        <v>748.48149429977298</v>
      </c>
      <c r="C45" s="32">
        <f t="shared" si="5"/>
        <v>779.12192607785084</v>
      </c>
      <c r="D45" s="32">
        <f t="shared" si="5"/>
        <v>810.4465354821757</v>
      </c>
      <c r="E45" s="32">
        <f t="shared" si="5"/>
        <v>841.5597602924945</v>
      </c>
      <c r="F45" s="121"/>
      <c r="G45" s="121"/>
      <c r="H45" s="121"/>
      <c r="I45" s="32"/>
      <c r="J45" s="40"/>
      <c r="K45" s="40"/>
      <c r="L45" s="40"/>
      <c r="M45" s="40"/>
      <c r="N45" s="40"/>
      <c r="O45" s="40"/>
      <c r="Q45" s="13"/>
      <c r="R45" s="13"/>
      <c r="S45" s="13"/>
      <c r="T45" s="13"/>
      <c r="U45" s="13"/>
      <c r="V45" s="13"/>
      <c r="W45" s="13"/>
      <c r="X45" s="13"/>
      <c r="Y45" s="13"/>
    </row>
    <row r="46" spans="1:25" s="17" customFormat="1">
      <c r="A46" s="17" t="s">
        <v>40</v>
      </c>
      <c r="B46" s="32">
        <f t="shared" si="5"/>
        <v>2379.6027639427425</v>
      </c>
      <c r="C46" s="32">
        <f t="shared" si="5"/>
        <v>2472.1927760850222</v>
      </c>
      <c r="D46" s="32">
        <f t="shared" si="5"/>
        <v>2566.7810356617356</v>
      </c>
      <c r="E46" s="32">
        <f t="shared" si="5"/>
        <v>2665.3719163583069</v>
      </c>
      <c r="F46" s="121"/>
      <c r="G46" s="121"/>
      <c r="H46" s="121"/>
      <c r="I46" s="32"/>
      <c r="J46" s="40"/>
      <c r="K46" s="40"/>
      <c r="L46" s="40"/>
      <c r="M46" s="40"/>
      <c r="N46" s="40"/>
      <c r="O46" s="40"/>
      <c r="Q46" s="13"/>
      <c r="R46" s="13"/>
      <c r="S46" s="13"/>
      <c r="T46" s="13"/>
      <c r="U46" s="13"/>
      <c r="V46" s="13"/>
      <c r="W46" s="13"/>
      <c r="X46" s="13"/>
      <c r="Y46" s="13"/>
    </row>
    <row r="47" spans="1:25" s="17" customFormat="1">
      <c r="A47" s="17" t="s">
        <v>41</v>
      </c>
      <c r="B47" s="32">
        <f t="shared" si="5"/>
        <v>900.10596009829965</v>
      </c>
      <c r="C47" s="32">
        <f t="shared" si="5"/>
        <v>938.54831736145013</v>
      </c>
      <c r="D47" s="32">
        <f t="shared" si="5"/>
        <v>978.43001334059056</v>
      </c>
      <c r="E47" s="32">
        <f t="shared" si="5"/>
        <v>1026.2159946438824</v>
      </c>
      <c r="F47" s="121"/>
      <c r="G47" s="121"/>
      <c r="H47" s="121"/>
      <c r="I47" s="32"/>
      <c r="J47" s="40"/>
      <c r="K47" s="40"/>
      <c r="L47" s="40"/>
      <c r="M47" s="40"/>
      <c r="N47" s="40"/>
      <c r="O47" s="40"/>
      <c r="Q47" s="13"/>
      <c r="R47" s="13"/>
      <c r="S47" s="13"/>
      <c r="T47" s="13"/>
      <c r="U47" s="13"/>
      <c r="V47" s="13"/>
      <c r="W47" s="13"/>
      <c r="X47" s="13"/>
      <c r="Y47" s="13"/>
    </row>
    <row r="48" spans="1:25" s="17" customFormat="1">
      <c r="A48" s="17" t="s">
        <v>42</v>
      </c>
      <c r="B48" s="32">
        <f t="shared" si="5"/>
        <v>841.25741731413837</v>
      </c>
      <c r="C48" s="32">
        <f t="shared" si="5"/>
        <v>864.63470741421179</v>
      </c>
      <c r="D48" s="32">
        <f t="shared" si="5"/>
        <v>887.48430625534172</v>
      </c>
      <c r="E48" s="32">
        <f t="shared" si="5"/>
        <v>912.77379545960287</v>
      </c>
      <c r="F48" s="121"/>
      <c r="G48" s="121"/>
      <c r="H48" s="121"/>
      <c r="I48" s="32"/>
      <c r="J48" s="40"/>
      <c r="K48" s="40"/>
      <c r="L48" s="40"/>
      <c r="M48" s="40"/>
      <c r="N48" s="40"/>
      <c r="O48" s="40"/>
      <c r="Q48" s="13"/>
      <c r="R48" s="13"/>
      <c r="S48" s="13"/>
      <c r="T48" s="13"/>
      <c r="U48" s="13"/>
      <c r="V48" s="13"/>
      <c r="W48" s="13"/>
      <c r="X48" s="13"/>
      <c r="Y48" s="13"/>
    </row>
    <row r="49" spans="1:32" s="17" customFormat="1">
      <c r="A49" s="17" t="s">
        <v>43</v>
      </c>
      <c r="B49" s="32">
        <f t="shared" si="5"/>
        <v>567.79769012861482</v>
      </c>
      <c r="C49" s="32">
        <f t="shared" si="5"/>
        <v>586.11401442982435</v>
      </c>
      <c r="D49" s="32">
        <f t="shared" si="5"/>
        <v>605.08946997873272</v>
      </c>
      <c r="E49" s="32">
        <f t="shared" si="5"/>
        <v>625.3682787126711</v>
      </c>
      <c r="F49" s="121"/>
      <c r="G49" s="121"/>
      <c r="H49" s="121"/>
      <c r="I49" s="32"/>
      <c r="J49" s="40"/>
      <c r="K49" s="40"/>
      <c r="L49" s="40"/>
      <c r="M49" s="40"/>
      <c r="N49" s="40"/>
      <c r="O49" s="40"/>
      <c r="Q49" s="13"/>
      <c r="R49" s="13"/>
      <c r="S49" s="13"/>
      <c r="T49" s="13"/>
      <c r="U49" s="13"/>
      <c r="V49" s="13"/>
      <c r="W49" s="13"/>
      <c r="X49" s="13"/>
      <c r="Y49" s="13"/>
    </row>
    <row r="50" spans="1:32" s="17" customFormat="1">
      <c r="A50" s="17" t="s">
        <v>44</v>
      </c>
      <c r="B50" s="32">
        <f t="shared" si="5"/>
        <v>713.60989382725143</v>
      </c>
      <c r="C50" s="32">
        <f t="shared" si="5"/>
        <v>732.33965529385091</v>
      </c>
      <c r="D50" s="32">
        <f t="shared" si="5"/>
        <v>750.85498324322896</v>
      </c>
      <c r="E50" s="32">
        <f t="shared" si="5"/>
        <v>771.8220581383033</v>
      </c>
      <c r="F50" s="121"/>
      <c r="G50" s="121"/>
      <c r="H50" s="121"/>
      <c r="I50" s="32"/>
      <c r="J50" s="40"/>
      <c r="K50" s="40"/>
      <c r="L50" s="40"/>
      <c r="M50" s="40"/>
      <c r="N50" s="40"/>
      <c r="O50" s="40"/>
      <c r="Q50" s="13"/>
      <c r="R50" s="13"/>
      <c r="S50" s="13"/>
      <c r="T50" s="13"/>
      <c r="U50" s="13"/>
      <c r="V50" s="13"/>
      <c r="W50" s="13"/>
      <c r="X50" s="13"/>
      <c r="Y50" s="13"/>
    </row>
    <row r="51" spans="1:32" s="17" customFormat="1">
      <c r="A51" s="17" t="s">
        <v>45</v>
      </c>
      <c r="B51" s="32">
        <f t="shared" si="5"/>
        <v>1217.0610825338881</v>
      </c>
      <c r="C51" s="32">
        <f t="shared" si="5"/>
        <v>1263.7263328837766</v>
      </c>
      <c r="D51" s="32">
        <f t="shared" si="5"/>
        <v>1305.2311002940933</v>
      </c>
      <c r="E51" s="32">
        <f t="shared" si="5"/>
        <v>1348.9786256131724</v>
      </c>
      <c r="F51" s="121"/>
      <c r="G51" s="121"/>
      <c r="H51" s="121"/>
      <c r="I51" s="32"/>
      <c r="J51" s="40"/>
      <c r="K51" s="40"/>
      <c r="L51" s="40"/>
      <c r="M51" s="40"/>
      <c r="N51" s="40"/>
      <c r="O51" s="40"/>
      <c r="Q51" s="13"/>
      <c r="R51" s="13"/>
      <c r="S51" s="13"/>
      <c r="T51" s="13"/>
      <c r="U51" s="13"/>
      <c r="V51" s="13"/>
      <c r="W51" s="13"/>
      <c r="X51" s="13"/>
      <c r="Y51" s="13"/>
    </row>
    <row r="52" spans="1:32" s="17" customFormat="1">
      <c r="A52" s="17" t="s">
        <v>46</v>
      </c>
      <c r="B52" s="32">
        <f t="shared" si="5"/>
        <v>788.12517072474952</v>
      </c>
      <c r="C52" s="32">
        <f t="shared" si="5"/>
        <v>820.61804915124435</v>
      </c>
      <c r="D52" s="32">
        <f t="shared" si="5"/>
        <v>855.19076875177677</v>
      </c>
      <c r="E52" s="32">
        <f t="shared" si="5"/>
        <v>895.30653939738011</v>
      </c>
      <c r="F52" s="121"/>
      <c r="G52" s="121"/>
      <c r="H52" s="121"/>
      <c r="I52" s="32"/>
      <c r="J52" s="40"/>
      <c r="K52" s="40"/>
      <c r="L52" s="40"/>
      <c r="M52" s="40"/>
      <c r="N52" s="40"/>
      <c r="O52" s="40"/>
    </row>
    <row r="53" spans="1:32" s="17" customFormat="1">
      <c r="A53" s="17" t="s">
        <v>47</v>
      </c>
      <c r="B53" s="32">
        <f t="shared" si="5"/>
        <v>1206.5995452248544</v>
      </c>
      <c r="C53" s="32">
        <f t="shared" si="5"/>
        <v>1246.6370975386412</v>
      </c>
      <c r="D53" s="32">
        <f t="shared" si="5"/>
        <v>1286.1687644894057</v>
      </c>
      <c r="E53" s="32">
        <f t="shared" si="5"/>
        <v>1327.9567739389124</v>
      </c>
      <c r="F53" s="121"/>
      <c r="G53" s="121"/>
      <c r="H53" s="121"/>
      <c r="I53" s="32"/>
      <c r="J53" s="40"/>
      <c r="K53" s="40"/>
      <c r="L53" s="40"/>
      <c r="M53" s="40"/>
      <c r="N53" s="40"/>
      <c r="O53" s="40"/>
    </row>
    <row r="54" spans="1:32" s="17" customFormat="1">
      <c r="A54" s="17" t="s">
        <v>48</v>
      </c>
      <c r="B54" s="32">
        <f t="shared" si="5"/>
        <v>911.376142700081</v>
      </c>
      <c r="C54" s="32">
        <f t="shared" si="5"/>
        <v>941.38965718015595</v>
      </c>
      <c r="D54" s="32">
        <f t="shared" si="5"/>
        <v>973.15591192602972</v>
      </c>
      <c r="E54" s="32">
        <f t="shared" si="5"/>
        <v>1004.9531397030881</v>
      </c>
      <c r="F54" s="121"/>
      <c r="G54" s="121"/>
      <c r="H54" s="121"/>
      <c r="I54" s="32"/>
      <c r="J54" s="40"/>
      <c r="K54" s="40"/>
      <c r="L54" s="40"/>
      <c r="M54" s="40"/>
      <c r="N54" s="40"/>
      <c r="O54" s="40"/>
    </row>
    <row r="55" spans="1:32" s="17" customFormat="1">
      <c r="A55" s="17" t="s">
        <v>49</v>
      </c>
      <c r="B55" s="32">
        <f t="shared" si="5"/>
        <v>796.44868841607729</v>
      </c>
      <c r="C55" s="32">
        <f t="shared" si="5"/>
        <v>822.28832815509236</v>
      </c>
      <c r="D55" s="32">
        <f t="shared" si="5"/>
        <v>847.74117264868221</v>
      </c>
      <c r="E55" s="32">
        <f t="shared" si="5"/>
        <v>873.99499246757875</v>
      </c>
      <c r="F55" s="121"/>
      <c r="G55" s="121"/>
      <c r="H55" s="121"/>
      <c r="I55" s="32"/>
      <c r="J55" s="40"/>
      <c r="K55" s="40"/>
      <c r="L55" s="40"/>
      <c r="M55" s="40"/>
      <c r="N55" s="40"/>
      <c r="O55" s="40"/>
    </row>
    <row r="56" spans="1:32" s="17" customFormat="1">
      <c r="A56" s="17" t="s">
        <v>50</v>
      </c>
      <c r="B56" s="32">
        <f t="shared" si="5"/>
        <v>313.73237673171542</v>
      </c>
      <c r="C56" s="32">
        <f t="shared" si="5"/>
        <v>326.33514024414006</v>
      </c>
      <c r="D56" s="32">
        <f t="shared" si="5"/>
        <v>340.19381583754353</v>
      </c>
      <c r="E56" s="32">
        <f t="shared" si="5"/>
        <v>356.13912934016804</v>
      </c>
      <c r="F56" s="121"/>
      <c r="G56" s="121"/>
      <c r="H56" s="121"/>
      <c r="I56" s="32"/>
      <c r="J56" s="40"/>
      <c r="K56" s="40"/>
      <c r="L56" s="40"/>
      <c r="M56" s="40"/>
      <c r="N56" s="40"/>
      <c r="O56" s="40"/>
    </row>
    <row r="57" spans="1:32" s="17" customFormat="1">
      <c r="A57" s="17" t="s">
        <v>51</v>
      </c>
      <c r="B57" s="32">
        <f t="shared" si="5"/>
        <v>1854.0155889693337</v>
      </c>
      <c r="C57" s="32">
        <f t="shared" si="5"/>
        <v>1944.1746531424283</v>
      </c>
      <c r="D57" s="32">
        <f t="shared" si="5"/>
        <v>2029.7786940916776</v>
      </c>
      <c r="E57" s="32">
        <f t="shared" si="5"/>
        <v>2112.673641895346</v>
      </c>
      <c r="F57" s="121"/>
      <c r="G57" s="121"/>
      <c r="H57" s="121"/>
      <c r="I57" s="32"/>
      <c r="J57" s="40"/>
      <c r="K57" s="40"/>
      <c r="L57" s="40"/>
      <c r="M57" s="40"/>
      <c r="N57" s="40"/>
      <c r="O57" s="40"/>
    </row>
    <row r="58" spans="1:32" s="17" customFormat="1">
      <c r="A58" s="17" t="s">
        <v>52</v>
      </c>
      <c r="B58" s="32">
        <f t="shared" si="5"/>
        <v>373.20626127679463</v>
      </c>
      <c r="C58" s="32">
        <f t="shared" si="5"/>
        <v>385.32366320788026</v>
      </c>
      <c r="D58" s="32">
        <f t="shared" si="5"/>
        <v>396.57499739694072</v>
      </c>
      <c r="E58" s="32">
        <f t="shared" si="5"/>
        <v>409.86430365031532</v>
      </c>
      <c r="F58" s="121"/>
      <c r="G58" s="121"/>
      <c r="H58" s="121"/>
      <c r="I58" s="32"/>
      <c r="J58" s="40"/>
      <c r="K58" s="40"/>
      <c r="L58" s="40"/>
      <c r="M58" s="40"/>
      <c r="N58" s="40"/>
      <c r="O58" s="40"/>
    </row>
    <row r="59" spans="1:32" s="17" customFormat="1">
      <c r="A59" s="17" t="s">
        <v>53</v>
      </c>
      <c r="B59" s="32">
        <f t="shared" si="5"/>
        <v>947.38502480132252</v>
      </c>
      <c r="C59" s="32">
        <f t="shared" si="5"/>
        <v>986.52425635576458</v>
      </c>
      <c r="D59" s="32">
        <f t="shared" si="5"/>
        <v>1025.6927905952284</v>
      </c>
      <c r="E59" s="32">
        <f t="shared" si="5"/>
        <v>1072.4832075596207</v>
      </c>
      <c r="F59" s="121"/>
      <c r="G59" s="121"/>
      <c r="H59" s="121"/>
      <c r="I59" s="32"/>
      <c r="J59" s="40"/>
      <c r="K59" s="40"/>
      <c r="L59" s="40"/>
      <c r="M59" s="40"/>
      <c r="N59" s="40"/>
      <c r="O59" s="40"/>
    </row>
    <row r="60" spans="1:32" s="17" customFormat="1" ht="14.5">
      <c r="A60" s="12" t="s">
        <v>54</v>
      </c>
      <c r="B60" s="31">
        <f t="shared" si="5"/>
        <v>24688.817925555304</v>
      </c>
      <c r="C60" s="31">
        <f t="shared" si="5"/>
        <v>25669.370628416811</v>
      </c>
      <c r="D60" s="31">
        <f t="shared" si="5"/>
        <v>26634.540153082948</v>
      </c>
      <c r="E60" s="31">
        <f t="shared" si="5"/>
        <v>27674.409193962474</v>
      </c>
      <c r="F60" s="99"/>
      <c r="G60" s="106"/>
      <c r="I60" s="31"/>
      <c r="J60" s="40"/>
      <c r="K60" s="40"/>
      <c r="L60" s="40"/>
      <c r="M60" s="40"/>
      <c r="N60" s="40"/>
      <c r="O60" s="40"/>
    </row>
    <row r="61" spans="1:32" ht="32.5" customHeight="1">
      <c r="A61" s="17"/>
    </row>
    <row r="62" spans="1:32" s="17" customFormat="1" ht="15.75" customHeight="1">
      <c r="A62" s="12" t="s">
        <v>62</v>
      </c>
      <c r="H62" s="48"/>
    </row>
    <row r="63" spans="1:32" s="17" customFormat="1">
      <c r="A63" s="23" t="s">
        <v>32</v>
      </c>
      <c r="B63" s="139" t="s">
        <v>1</v>
      </c>
      <c r="C63" s="139" t="s">
        <v>2</v>
      </c>
      <c r="D63" s="139" t="s">
        <v>3</v>
      </c>
      <c r="E63" s="139" t="s">
        <v>4</v>
      </c>
      <c r="F63" s="139" t="s">
        <v>5</v>
      </c>
      <c r="G63" s="139" t="s">
        <v>6</v>
      </c>
      <c r="H63" s="49"/>
      <c r="I63" s="35"/>
    </row>
    <row r="64" spans="1:32" s="17" customFormat="1">
      <c r="A64" s="22" t="s">
        <v>33</v>
      </c>
      <c r="B64" s="21">
        <v>1.3200816058603699E-2</v>
      </c>
      <c r="C64" s="46">
        <v>1.3196120693824698E-2</v>
      </c>
      <c r="D64" s="46">
        <v>1.414177017692464E-2</v>
      </c>
      <c r="E64" s="46">
        <v>1.3296641699860778E-2</v>
      </c>
      <c r="F64" s="46">
        <v>1.3584529426978298E-2</v>
      </c>
      <c r="G64" s="46">
        <v>1.2907737124498553E-2</v>
      </c>
      <c r="H64" s="36"/>
      <c r="I64" s="82"/>
      <c r="J64" s="118"/>
      <c r="K64" s="13"/>
      <c r="L64" s="13"/>
      <c r="M64" s="13"/>
      <c r="N64" s="13"/>
      <c r="O64" s="13"/>
      <c r="P64" s="13"/>
      <c r="Q64" s="13"/>
      <c r="S64" s="13"/>
      <c r="T64" s="13"/>
      <c r="U64" s="13"/>
      <c r="V64" s="13"/>
      <c r="W64" s="13"/>
      <c r="X64" s="13"/>
      <c r="Y64" s="13"/>
      <c r="Z64" s="119"/>
      <c r="AA64" s="119"/>
      <c r="AB64" s="119"/>
      <c r="AC64" s="119"/>
      <c r="AD64" s="119"/>
      <c r="AE64" s="119"/>
      <c r="AF64" s="119"/>
    </row>
    <row r="65" spans="1:32" s="17" customFormat="1">
      <c r="A65" s="22" t="s">
        <v>34</v>
      </c>
      <c r="B65" s="21">
        <v>1.9356564091308703E-2</v>
      </c>
      <c r="C65" s="21">
        <v>1.7789551212899379E-2</v>
      </c>
      <c r="D65" s="21">
        <v>1.8132417150180213E-2</v>
      </c>
      <c r="E65" s="21">
        <v>1.7521791565211942E-2</v>
      </c>
      <c r="F65" s="21">
        <v>1.633352464075144E-2</v>
      </c>
      <c r="G65" s="21">
        <v>1.6373296429232687E-2</v>
      </c>
      <c r="H65" s="36"/>
      <c r="I65" s="36"/>
      <c r="J65" s="13"/>
      <c r="K65" s="13"/>
      <c r="L65" s="13"/>
      <c r="M65" s="13"/>
      <c r="N65" s="13"/>
      <c r="O65" s="13"/>
      <c r="P65" s="13"/>
      <c r="Q65" s="13"/>
      <c r="R65" s="13"/>
      <c r="S65" s="13"/>
      <c r="T65" s="13"/>
      <c r="U65" s="13"/>
      <c r="V65" s="13"/>
      <c r="W65" s="13"/>
      <c r="X65" s="13"/>
      <c r="Y65" s="13"/>
      <c r="Z65" s="119"/>
      <c r="AA65" s="119"/>
      <c r="AB65" s="119"/>
      <c r="AC65" s="119"/>
      <c r="AD65" s="119"/>
      <c r="AE65" s="119"/>
      <c r="AF65" s="119"/>
    </row>
    <row r="66" spans="1:32" s="17" customFormat="1">
      <c r="A66" s="22" t="s">
        <v>35</v>
      </c>
      <c r="B66" s="21">
        <v>1.8255664281556561E-2</v>
      </c>
      <c r="C66" s="21">
        <v>1.7306161942884701E-2</v>
      </c>
      <c r="D66" s="21">
        <v>1.7568128077140699E-2</v>
      </c>
      <c r="E66" s="21">
        <v>1.6381666303391551E-2</v>
      </c>
      <c r="F66" s="21">
        <v>1.5966573726044375E-2</v>
      </c>
      <c r="G66" s="21">
        <v>1.5669382281555899E-2</v>
      </c>
      <c r="H66" s="36"/>
      <c r="I66" s="36"/>
      <c r="J66" s="13"/>
      <c r="K66" s="13"/>
      <c r="L66" s="13"/>
      <c r="M66" s="13"/>
      <c r="N66" s="13"/>
      <c r="O66" s="13"/>
      <c r="P66" s="13"/>
      <c r="Q66" s="13"/>
      <c r="R66" s="13"/>
      <c r="S66" s="13"/>
      <c r="T66" s="13"/>
      <c r="U66" s="13"/>
      <c r="V66" s="13"/>
      <c r="W66" s="13"/>
      <c r="X66" s="13"/>
      <c r="Y66" s="13"/>
      <c r="Z66" s="39"/>
      <c r="AA66" s="39"/>
      <c r="AB66" s="39"/>
      <c r="AC66" s="39"/>
      <c r="AD66" s="39"/>
      <c r="AE66" s="39"/>
      <c r="AF66" s="39"/>
    </row>
    <row r="67" spans="1:32" s="17" customFormat="1">
      <c r="A67" s="22" t="s">
        <v>36</v>
      </c>
      <c r="B67" s="21">
        <v>1.5558585986475082E-2</v>
      </c>
      <c r="C67" s="21">
        <v>1.7692303719518687E-2</v>
      </c>
      <c r="D67" s="21">
        <v>1.7055451300667768E-2</v>
      </c>
      <c r="E67" s="21">
        <v>1.6875208007957498E-2</v>
      </c>
      <c r="F67" s="21">
        <v>1.5027629209557025E-2</v>
      </c>
      <c r="G67" s="21">
        <v>1.6294450232963609E-2</v>
      </c>
      <c r="H67" s="36"/>
      <c r="I67" s="36"/>
      <c r="J67" s="13"/>
      <c r="K67" s="13"/>
      <c r="L67" s="13"/>
      <c r="M67" s="13"/>
      <c r="N67" s="13"/>
      <c r="O67" s="13"/>
      <c r="P67" s="13"/>
      <c r="Q67" s="13"/>
      <c r="R67" s="13"/>
      <c r="S67" s="13"/>
      <c r="T67" s="13"/>
      <c r="U67" s="13"/>
      <c r="V67" s="13"/>
      <c r="W67" s="13"/>
      <c r="X67" s="13"/>
      <c r="Y67" s="13"/>
      <c r="Z67" s="119"/>
      <c r="AA67" s="119"/>
      <c r="AB67" s="119"/>
      <c r="AC67" s="119"/>
      <c r="AD67" s="119"/>
      <c r="AE67" s="119"/>
      <c r="AF67" s="119"/>
    </row>
    <row r="68" spans="1:32" s="17" customFormat="1">
      <c r="A68" s="22" t="s">
        <v>37</v>
      </c>
      <c r="B68" s="21">
        <v>1.9452415185342353E-2</v>
      </c>
      <c r="C68" s="21">
        <v>1.7830892344803839E-2</v>
      </c>
      <c r="D68" s="21">
        <v>1.7453714948427068E-2</v>
      </c>
      <c r="E68" s="21">
        <v>1.7585137221514335E-2</v>
      </c>
      <c r="F68" s="21">
        <v>1.8403070708500557E-2</v>
      </c>
      <c r="G68" s="21">
        <v>1.6897851736692004E-2</v>
      </c>
      <c r="H68" s="36"/>
      <c r="I68" s="36"/>
      <c r="J68" s="13"/>
      <c r="K68" s="13"/>
      <c r="L68" s="13"/>
      <c r="M68" s="13"/>
      <c r="N68" s="13"/>
      <c r="O68" s="13"/>
      <c r="P68" s="13"/>
      <c r="Q68" s="13"/>
      <c r="R68" s="13"/>
      <c r="S68" s="13"/>
      <c r="T68" s="13"/>
      <c r="U68" s="13"/>
      <c r="V68" s="13"/>
      <c r="W68" s="13"/>
      <c r="X68" s="13"/>
      <c r="Y68" s="13"/>
      <c r="Z68" s="119"/>
      <c r="AA68" s="119"/>
      <c r="AB68" s="119"/>
      <c r="AC68" s="119"/>
      <c r="AD68" s="119"/>
      <c r="AE68" s="119"/>
      <c r="AF68" s="119"/>
    </row>
    <row r="69" spans="1:32" s="17" customFormat="1">
      <c r="A69" s="22" t="s">
        <v>38</v>
      </c>
      <c r="B69" s="21">
        <v>1.178190687878522E-2</v>
      </c>
      <c r="C69" s="21">
        <v>1.0554769440920486E-2</v>
      </c>
      <c r="D69" s="21">
        <v>1.1600558213628265E-2</v>
      </c>
      <c r="E69" s="21">
        <v>1.0950560062226611E-2</v>
      </c>
      <c r="F69" s="21">
        <v>1.143051112884641E-2</v>
      </c>
      <c r="G69" s="21">
        <v>1.1923077570916929E-2</v>
      </c>
      <c r="H69" s="36"/>
      <c r="I69" s="36"/>
      <c r="J69" s="13"/>
      <c r="K69" s="13"/>
      <c r="L69" s="13"/>
      <c r="M69" s="13"/>
      <c r="N69" s="13"/>
      <c r="O69" s="13"/>
      <c r="P69" s="13"/>
      <c r="Q69" s="13"/>
      <c r="R69" s="13"/>
      <c r="S69" s="13"/>
      <c r="T69" s="13"/>
      <c r="U69" s="13"/>
      <c r="V69" s="13"/>
      <c r="W69" s="13"/>
      <c r="X69" s="13"/>
      <c r="Y69" s="13"/>
      <c r="Z69" s="119"/>
      <c r="AA69" s="119"/>
      <c r="AB69" s="119"/>
      <c r="AC69" s="119"/>
      <c r="AD69" s="119"/>
      <c r="AE69" s="119"/>
      <c r="AF69" s="119"/>
    </row>
    <row r="70" spans="1:32" s="17" customFormat="1">
      <c r="A70" s="22" t="s">
        <v>0</v>
      </c>
      <c r="B70" s="21">
        <v>4.2048804851917421E-3</v>
      </c>
      <c r="C70" s="21">
        <v>2.4992282412534816E-3</v>
      </c>
      <c r="D70" s="21">
        <v>3.0965028493730173E-3</v>
      </c>
      <c r="E70" s="21">
        <v>3.3748670949604875E-3</v>
      </c>
      <c r="F70" s="21">
        <v>2.9972980704688901E-3</v>
      </c>
      <c r="G70" s="21">
        <v>3.426918017972902E-3</v>
      </c>
      <c r="H70" s="36"/>
      <c r="I70" s="36"/>
      <c r="J70" s="13"/>
      <c r="K70" s="13"/>
      <c r="L70" s="13"/>
      <c r="M70" s="13"/>
      <c r="N70" s="13"/>
      <c r="O70" s="13"/>
      <c r="P70" s="13"/>
      <c r="Q70" s="13"/>
      <c r="R70" s="13"/>
      <c r="S70" s="13"/>
      <c r="T70" s="13"/>
      <c r="U70" s="13"/>
      <c r="V70" s="13"/>
      <c r="W70" s="13"/>
      <c r="X70" s="13"/>
      <c r="Y70" s="13"/>
      <c r="Z70" s="119"/>
      <c r="AA70" s="119"/>
      <c r="AB70" s="119"/>
      <c r="AC70" s="119"/>
      <c r="AD70" s="119"/>
      <c r="AE70" s="119"/>
      <c r="AF70" s="119"/>
    </row>
    <row r="71" spans="1:32" s="17" customFormat="1">
      <c r="A71" s="22" t="s">
        <v>39</v>
      </c>
      <c r="B71" s="21">
        <v>5.7857190429644323E-3</v>
      </c>
      <c r="C71" s="21">
        <v>6.7956150350458877E-3</v>
      </c>
      <c r="D71" s="21">
        <v>6.7994235724804231E-3</v>
      </c>
      <c r="E71" s="21">
        <v>6.5248067558143497E-3</v>
      </c>
      <c r="F71" s="21">
        <v>7.229716962361854E-3</v>
      </c>
      <c r="G71" s="21">
        <v>7.6689810632524225E-3</v>
      </c>
      <c r="H71" s="36"/>
      <c r="I71" s="36"/>
      <c r="J71" s="13"/>
      <c r="K71" s="13"/>
      <c r="L71" s="13"/>
      <c r="M71" s="13"/>
      <c r="N71" s="13"/>
      <c r="O71" s="13"/>
      <c r="P71" s="13"/>
      <c r="Q71" s="13"/>
      <c r="R71" s="13"/>
      <c r="S71" s="13"/>
      <c r="T71" s="13"/>
      <c r="U71" s="13"/>
      <c r="V71" s="13"/>
      <c r="W71" s="13"/>
      <c r="X71" s="13"/>
      <c r="Y71" s="13"/>
      <c r="Z71" s="119"/>
      <c r="AA71" s="119"/>
      <c r="AB71" s="119"/>
      <c r="AC71" s="119"/>
      <c r="AD71" s="119"/>
      <c r="AE71" s="119"/>
      <c r="AF71" s="119"/>
    </row>
    <row r="72" spans="1:32" s="17" customFormat="1">
      <c r="A72" s="22" t="s">
        <v>40</v>
      </c>
      <c r="B72" s="21">
        <v>1.3244906933065348E-2</v>
      </c>
      <c r="C72" s="21">
        <v>1.1545764731444086E-2</v>
      </c>
      <c r="D72" s="21">
        <v>1.2997816798175466E-2</v>
      </c>
      <c r="E72" s="21">
        <v>1.217435544156853E-2</v>
      </c>
      <c r="F72" s="21">
        <v>1.2238215560269161E-2</v>
      </c>
      <c r="G72" s="21">
        <v>1.2179922080754357E-2</v>
      </c>
      <c r="H72" s="36"/>
      <c r="I72" s="36"/>
      <c r="J72" s="13"/>
      <c r="K72" s="13"/>
      <c r="L72" s="13"/>
      <c r="M72" s="13"/>
      <c r="N72" s="13"/>
      <c r="O72" s="13"/>
      <c r="P72" s="13"/>
      <c r="Q72" s="13"/>
      <c r="R72" s="13"/>
      <c r="S72" s="13"/>
      <c r="T72" s="13"/>
      <c r="U72" s="13"/>
      <c r="V72" s="13"/>
      <c r="W72" s="13"/>
      <c r="X72" s="13"/>
      <c r="Y72" s="13"/>
      <c r="Z72" s="119"/>
      <c r="AA72" s="119"/>
      <c r="AB72" s="119"/>
      <c r="AC72" s="119"/>
      <c r="AD72" s="119"/>
      <c r="AE72" s="119"/>
      <c r="AF72" s="119"/>
    </row>
    <row r="73" spans="1:32" s="17" customFormat="1">
      <c r="A73" s="22" t="s">
        <v>41</v>
      </c>
      <c r="B73" s="21">
        <v>7.5945258828646889E-3</v>
      </c>
      <c r="C73" s="21">
        <v>8.2379996582675474E-3</v>
      </c>
      <c r="D73" s="21">
        <v>8.2448066217359894E-3</v>
      </c>
      <c r="E73" s="21">
        <v>7.9408965691596389E-3</v>
      </c>
      <c r="F73" s="21">
        <v>7.1713428404194257E-3</v>
      </c>
      <c r="G73" s="21">
        <v>7.4709389334071119E-3</v>
      </c>
      <c r="H73" s="36"/>
      <c r="I73" s="36"/>
      <c r="J73" s="13"/>
      <c r="K73" s="13"/>
      <c r="L73" s="13"/>
      <c r="M73" s="13"/>
      <c r="N73" s="13"/>
      <c r="O73" s="13"/>
      <c r="P73" s="13"/>
      <c r="Q73" s="13"/>
      <c r="R73" s="13"/>
      <c r="S73" s="13"/>
      <c r="T73" s="13"/>
      <c r="U73" s="13"/>
      <c r="V73" s="13"/>
      <c r="W73" s="13"/>
      <c r="X73" s="13"/>
      <c r="Y73" s="13"/>
      <c r="Z73" s="119"/>
      <c r="AA73" s="119"/>
      <c r="AB73" s="119"/>
      <c r="AC73" s="119"/>
      <c r="AD73" s="119"/>
      <c r="AE73" s="119"/>
      <c r="AF73" s="119"/>
    </row>
    <row r="74" spans="1:32" s="17" customFormat="1">
      <c r="A74" s="22" t="s">
        <v>42</v>
      </c>
      <c r="B74" s="21">
        <v>2.2320176769548006E-3</v>
      </c>
      <c r="C74" s="21">
        <v>2.7915666163274011E-3</v>
      </c>
      <c r="D74" s="21">
        <v>2.2822122775532083E-3</v>
      </c>
      <c r="E74" s="21">
        <v>3.7904287646040036E-3</v>
      </c>
      <c r="F74" s="21">
        <v>3.9005119962982615E-3</v>
      </c>
      <c r="G74" s="21">
        <v>4.4020624349894177E-3</v>
      </c>
      <c r="H74" s="36"/>
      <c r="I74" s="36"/>
      <c r="J74" s="13"/>
      <c r="K74" s="13"/>
      <c r="L74" s="13"/>
      <c r="M74" s="13"/>
      <c r="N74" s="13"/>
      <c r="O74" s="13"/>
      <c r="P74" s="13"/>
      <c r="Q74" s="13"/>
      <c r="R74" s="13"/>
      <c r="S74" s="13"/>
      <c r="T74" s="13"/>
      <c r="U74" s="13"/>
      <c r="V74" s="13"/>
      <c r="W74" s="13"/>
      <c r="X74" s="13"/>
      <c r="Y74" s="13"/>
      <c r="Z74" s="119"/>
      <c r="AA74" s="119"/>
      <c r="AB74" s="119"/>
      <c r="AC74" s="119"/>
      <c r="AD74" s="119"/>
      <c r="AE74" s="119"/>
      <c r="AF74" s="119"/>
    </row>
    <row r="75" spans="1:32" s="17" customFormat="1">
      <c r="A75" s="22" t="s">
        <v>43</v>
      </c>
      <c r="B75" s="21">
        <v>6.4080252424127959E-3</v>
      </c>
      <c r="C75" s="21">
        <v>5.4686792085543168E-3</v>
      </c>
      <c r="D75" s="21">
        <v>5.7004167302521225E-3</v>
      </c>
      <c r="E75" s="21">
        <v>6.1153181767368281E-3</v>
      </c>
      <c r="F75" s="21">
        <v>5.3330373553266419E-3</v>
      </c>
      <c r="G75" s="21">
        <v>6.3399605895204658E-3</v>
      </c>
      <c r="H75" s="36"/>
      <c r="I75" s="36"/>
      <c r="J75" s="13"/>
      <c r="K75" s="13"/>
      <c r="L75" s="13"/>
      <c r="M75" s="13"/>
      <c r="N75" s="13"/>
      <c r="O75" s="13"/>
      <c r="P75" s="13"/>
      <c r="Q75" s="13"/>
      <c r="R75" s="13"/>
      <c r="S75" s="13"/>
      <c r="T75" s="13"/>
      <c r="U75" s="13"/>
      <c r="V75" s="13"/>
      <c r="W75" s="13"/>
      <c r="X75" s="13"/>
      <c r="Y75" s="13"/>
      <c r="Z75" s="39"/>
      <c r="AA75" s="39"/>
      <c r="AB75" s="39"/>
      <c r="AC75" s="39"/>
      <c r="AD75" s="39"/>
      <c r="AE75" s="39"/>
      <c r="AF75" s="39"/>
    </row>
    <row r="76" spans="1:32" s="17" customFormat="1">
      <c r="A76" s="22" t="s">
        <v>44</v>
      </c>
      <c r="B76" s="21">
        <v>1.1400110453700929E-3</v>
      </c>
      <c r="C76" s="21">
        <v>2.9828869843990802E-3</v>
      </c>
      <c r="D76" s="21">
        <v>7.5476854596523424E-4</v>
      </c>
      <c r="E76" s="21">
        <v>3.0242817165608837E-3</v>
      </c>
      <c r="F76" s="21">
        <v>3.4455213075936797E-3</v>
      </c>
      <c r="G76" s="21">
        <v>3.5206660140907342E-3</v>
      </c>
      <c r="H76" s="36"/>
      <c r="I76" s="36"/>
      <c r="J76" s="13"/>
      <c r="K76" s="13"/>
      <c r="L76" s="13"/>
      <c r="M76" s="13"/>
      <c r="N76" s="13"/>
      <c r="O76" s="13"/>
      <c r="P76" s="13"/>
      <c r="Q76" s="13"/>
      <c r="R76" s="13"/>
      <c r="S76" s="13"/>
      <c r="T76" s="13"/>
      <c r="U76" s="13"/>
      <c r="V76" s="13"/>
      <c r="W76" s="13"/>
      <c r="X76" s="13"/>
      <c r="Y76" s="13"/>
      <c r="Z76" s="119"/>
      <c r="AA76" s="119"/>
      <c r="AB76" s="119"/>
      <c r="AC76" s="119"/>
      <c r="AD76" s="119"/>
      <c r="AE76" s="119"/>
      <c r="AF76" s="119"/>
    </row>
    <row r="77" spans="1:32" s="17" customFormat="1">
      <c r="A77" s="22" t="s">
        <v>45</v>
      </c>
      <c r="B77" s="21">
        <v>5.8126384515135854E-3</v>
      </c>
      <c r="C77" s="21">
        <v>5.9419087313712371E-3</v>
      </c>
      <c r="D77" s="21">
        <v>6.0575199658381429E-3</v>
      </c>
      <c r="E77" s="21">
        <v>6.0917566880238638E-3</v>
      </c>
      <c r="F77" s="21">
        <v>6.5062173772045817E-3</v>
      </c>
      <c r="G77" s="21">
        <v>7.1304832508218841E-3</v>
      </c>
      <c r="H77" s="36"/>
      <c r="I77" s="36"/>
      <c r="J77" s="13"/>
      <c r="K77" s="13"/>
      <c r="L77" s="13"/>
      <c r="M77" s="13"/>
      <c r="N77" s="13"/>
      <c r="O77" s="13"/>
      <c r="P77" s="13"/>
      <c r="Q77" s="13"/>
      <c r="R77" s="13"/>
      <c r="S77" s="13"/>
      <c r="T77" s="13"/>
      <c r="U77" s="13"/>
      <c r="V77" s="13"/>
      <c r="W77" s="13"/>
      <c r="X77" s="13"/>
      <c r="Y77" s="13"/>
      <c r="Z77" s="119"/>
      <c r="AA77" s="119"/>
      <c r="AB77" s="119"/>
      <c r="AC77" s="119"/>
      <c r="AD77" s="119"/>
      <c r="AE77" s="119"/>
      <c r="AF77" s="119"/>
    </row>
    <row r="78" spans="1:32" s="17" customFormat="1">
      <c r="A78" s="22" t="s">
        <v>46</v>
      </c>
      <c r="B78" s="21">
        <v>7.1673720821809894E-3</v>
      </c>
      <c r="C78" s="21">
        <v>5.9678349289102872E-3</v>
      </c>
      <c r="D78" s="21">
        <v>7.3944466288053956E-3</v>
      </c>
      <c r="E78" s="21">
        <v>5.8943475182193783E-3</v>
      </c>
      <c r="F78" s="21">
        <v>6.3022602308555609E-3</v>
      </c>
      <c r="G78" s="21">
        <v>5.4854504996943998E-3</v>
      </c>
      <c r="H78" s="36"/>
      <c r="I78" s="36"/>
      <c r="J78" s="13"/>
      <c r="K78" s="13"/>
      <c r="L78" s="13"/>
      <c r="M78" s="13"/>
      <c r="N78" s="13"/>
      <c r="O78" s="13"/>
      <c r="P78" s="13"/>
      <c r="Q78" s="13"/>
      <c r="R78" s="13"/>
      <c r="S78" s="13"/>
      <c r="T78" s="13"/>
      <c r="U78" s="13"/>
      <c r="V78" s="13"/>
      <c r="W78" s="13"/>
      <c r="X78" s="13"/>
      <c r="Y78" s="13"/>
      <c r="Z78" s="119"/>
      <c r="AA78" s="119"/>
      <c r="AB78" s="119"/>
      <c r="AC78" s="119"/>
      <c r="AD78" s="119"/>
      <c r="AE78" s="119"/>
      <c r="AF78" s="119"/>
    </row>
    <row r="79" spans="1:32" s="17" customFormat="1">
      <c r="A79" s="22" t="s">
        <v>47</v>
      </c>
      <c r="B79" s="21">
        <v>8.991261742790968E-3</v>
      </c>
      <c r="C79" s="21">
        <v>8.9106587239269341E-3</v>
      </c>
      <c r="D79" s="21">
        <v>8.0329602511113318E-3</v>
      </c>
      <c r="E79" s="21">
        <v>7.8167684480414668E-3</v>
      </c>
      <c r="F79" s="21">
        <v>8.3162446451290339E-3</v>
      </c>
      <c r="G79" s="21">
        <v>8.6128356730266198E-3</v>
      </c>
      <c r="H79" s="36"/>
      <c r="I79" s="36"/>
      <c r="J79" s="13"/>
      <c r="K79" s="13"/>
      <c r="L79" s="13"/>
      <c r="M79" s="13"/>
      <c r="N79" s="13"/>
      <c r="O79" s="13"/>
      <c r="P79" s="13"/>
      <c r="Q79" s="13"/>
      <c r="R79" s="13"/>
      <c r="S79" s="13"/>
      <c r="T79" s="13"/>
      <c r="U79" s="13"/>
      <c r="V79" s="13"/>
      <c r="W79" s="13"/>
      <c r="X79" s="13"/>
      <c r="Y79" s="13"/>
      <c r="Z79" s="39"/>
      <c r="AA79" s="39"/>
      <c r="AB79" s="39"/>
      <c r="AC79" s="39"/>
      <c r="AD79" s="39"/>
      <c r="AE79" s="39"/>
      <c r="AF79" s="39"/>
    </row>
    <row r="80" spans="1:32" s="17" customFormat="1">
      <c r="A80" s="22" t="s">
        <v>48</v>
      </c>
      <c r="B80" s="21">
        <v>7.1986397140593184E-3</v>
      </c>
      <c r="C80" s="21">
        <v>4.1296796165695149E-3</v>
      </c>
      <c r="D80" s="21">
        <v>7.3912744237500938E-3</v>
      </c>
      <c r="E80" s="21">
        <v>5.0571608619318642E-3</v>
      </c>
      <c r="F80" s="21">
        <v>8.9009462345981394E-3</v>
      </c>
      <c r="G80" s="21">
        <v>5.4131671404715753E-3</v>
      </c>
      <c r="H80" s="36"/>
      <c r="I80" s="36"/>
      <c r="J80" s="13"/>
      <c r="K80" s="13"/>
      <c r="L80" s="13"/>
      <c r="M80" s="13"/>
      <c r="N80" s="13"/>
      <c r="O80" s="13"/>
      <c r="P80" s="13"/>
      <c r="Q80" s="13"/>
      <c r="R80" s="13"/>
      <c r="S80" s="13"/>
      <c r="T80" s="13"/>
      <c r="U80" s="13"/>
      <c r="V80" s="13"/>
      <c r="W80" s="13"/>
      <c r="X80" s="13"/>
      <c r="Y80" s="13"/>
      <c r="Z80" s="119"/>
      <c r="AA80" s="119"/>
      <c r="AB80" s="119"/>
      <c r="AC80" s="119"/>
      <c r="AD80" s="119"/>
      <c r="AE80" s="119"/>
      <c r="AF80" s="119"/>
    </row>
    <row r="81" spans="1:32" s="17" customFormat="1">
      <c r="A81" s="22" t="s">
        <v>49</v>
      </c>
      <c r="B81" s="21">
        <v>7.714785760001952E-3</v>
      </c>
      <c r="C81" s="21">
        <v>6.1620067963166214E-3</v>
      </c>
      <c r="D81" s="21">
        <v>7.2178570820453647E-3</v>
      </c>
      <c r="E81" s="21">
        <v>6.0451096502918134E-3</v>
      </c>
      <c r="F81" s="21">
        <v>8.404711466622139E-3</v>
      </c>
      <c r="G81" s="21">
        <v>6.0467575583111888E-3</v>
      </c>
      <c r="H81" s="36"/>
      <c r="I81" s="36"/>
      <c r="J81" s="13"/>
      <c r="K81" s="13"/>
      <c r="L81" s="13"/>
      <c r="M81" s="13"/>
      <c r="N81" s="13"/>
      <c r="O81" s="13"/>
      <c r="P81" s="13"/>
      <c r="Q81" s="13"/>
      <c r="R81" s="13"/>
      <c r="S81" s="13"/>
      <c r="T81" s="13"/>
      <c r="U81" s="13"/>
      <c r="V81" s="13"/>
      <c r="W81" s="13"/>
      <c r="X81" s="13"/>
      <c r="Y81" s="13"/>
      <c r="Z81" s="119"/>
      <c r="AA81" s="119"/>
      <c r="AB81" s="119"/>
      <c r="AC81" s="119"/>
      <c r="AD81" s="119"/>
      <c r="AE81" s="119"/>
      <c r="AF81" s="119"/>
    </row>
    <row r="82" spans="1:32" s="17" customFormat="1">
      <c r="A82" s="22" t="s">
        <v>50</v>
      </c>
      <c r="B82" s="21">
        <v>7.5670516414991784E-3</v>
      </c>
      <c r="C82" s="21">
        <v>5.7981010856140713E-3</v>
      </c>
      <c r="D82" s="21">
        <v>8.3199338391637401E-3</v>
      </c>
      <c r="E82" s="21">
        <v>6.0518712488348836E-3</v>
      </c>
      <c r="F82" s="21">
        <v>7.6133052853595284E-3</v>
      </c>
      <c r="G82" s="21">
        <v>5.2448644825688895E-3</v>
      </c>
      <c r="H82" s="36"/>
      <c r="I82" s="36"/>
      <c r="J82" s="13"/>
      <c r="K82" s="13"/>
      <c r="L82" s="13"/>
      <c r="M82" s="13"/>
      <c r="N82" s="13"/>
      <c r="O82" s="13"/>
      <c r="P82" s="13"/>
      <c r="Q82" s="13"/>
      <c r="R82" s="13"/>
      <c r="S82" s="13"/>
      <c r="T82" s="13"/>
      <c r="U82" s="13"/>
      <c r="V82" s="13"/>
      <c r="W82" s="13"/>
      <c r="X82" s="13"/>
      <c r="Y82" s="13"/>
      <c r="Z82" s="119"/>
      <c r="AA82" s="119"/>
      <c r="AB82" s="119"/>
      <c r="AC82" s="119"/>
      <c r="AD82" s="119"/>
      <c r="AE82" s="119"/>
      <c r="AF82" s="119"/>
    </row>
    <row r="83" spans="1:32" s="17" customFormat="1">
      <c r="A83" s="22" t="s">
        <v>51</v>
      </c>
      <c r="B83" s="21">
        <v>1.2853338162961636E-2</v>
      </c>
      <c r="C83" s="21">
        <v>1.2873732540666483E-2</v>
      </c>
      <c r="D83" s="21">
        <v>1.1852040351916449E-2</v>
      </c>
      <c r="E83" s="21">
        <v>1.2654150330600578E-2</v>
      </c>
      <c r="F83" s="21">
        <v>1.2420330518296607E-2</v>
      </c>
      <c r="G83" s="21">
        <v>1.2029433896925568E-2</v>
      </c>
      <c r="H83" s="36"/>
      <c r="I83" s="36"/>
      <c r="J83" s="13"/>
      <c r="K83" s="13"/>
      <c r="L83" s="13"/>
      <c r="M83" s="13"/>
      <c r="N83" s="13"/>
      <c r="O83" s="13"/>
      <c r="P83" s="13"/>
      <c r="Q83" s="13"/>
      <c r="R83" s="13"/>
      <c r="S83" s="13"/>
      <c r="T83" s="13"/>
      <c r="U83" s="13"/>
      <c r="V83" s="13"/>
      <c r="W83" s="13"/>
      <c r="X83" s="13"/>
      <c r="Y83" s="13"/>
      <c r="Z83" s="119"/>
      <c r="AA83" s="119"/>
      <c r="AB83" s="119"/>
      <c r="AC83" s="119"/>
      <c r="AD83" s="119"/>
      <c r="AE83" s="119"/>
      <c r="AF83" s="119"/>
    </row>
    <row r="84" spans="1:32" s="17" customFormat="1">
      <c r="A84" s="22" t="s">
        <v>52</v>
      </c>
      <c r="B84" s="55">
        <v>2.8450187844335506E-3</v>
      </c>
      <c r="C84" s="55">
        <v>-1.7679457201106308E-3</v>
      </c>
      <c r="D84" s="55">
        <v>1.7448193625009267E-3</v>
      </c>
      <c r="E84" s="55">
        <v>6.1204049280831896E-3</v>
      </c>
      <c r="F84" s="55">
        <v>6.8030384206174688E-4</v>
      </c>
      <c r="G84" s="55">
        <v>3.2197769436059787E-3</v>
      </c>
      <c r="H84" s="36"/>
      <c r="J84" s="13"/>
      <c r="K84" s="13"/>
      <c r="L84" s="13"/>
      <c r="M84" s="13"/>
      <c r="N84" s="13"/>
      <c r="O84" s="13"/>
      <c r="P84" s="13"/>
      <c r="Q84" s="13"/>
      <c r="R84" s="13"/>
      <c r="S84" s="13"/>
      <c r="T84" s="13"/>
      <c r="U84" s="13"/>
      <c r="V84" s="13"/>
      <c r="W84" s="13"/>
      <c r="X84" s="13"/>
      <c r="Y84" s="13"/>
      <c r="Z84" s="39"/>
      <c r="AA84" s="39"/>
      <c r="AB84" s="39"/>
      <c r="AC84" s="39"/>
      <c r="AD84" s="39"/>
      <c r="AE84" s="39"/>
      <c r="AF84" s="39"/>
    </row>
    <row r="85" spans="1:32" s="17" customFormat="1">
      <c r="A85" s="22" t="s">
        <v>53</v>
      </c>
      <c r="B85" s="21">
        <v>5.6988142164031697E-3</v>
      </c>
      <c r="C85" s="21">
        <v>5.7797428265426998E-3</v>
      </c>
      <c r="D85" s="21">
        <v>6.3061721447275065E-3</v>
      </c>
      <c r="E85" s="21">
        <v>6.7170653715731277E-3</v>
      </c>
      <c r="F85" s="21">
        <v>5.4349764580337023E-3</v>
      </c>
      <c r="G85" s="21">
        <v>8.2389019110646888E-3</v>
      </c>
      <c r="H85" s="36"/>
      <c r="I85" s="36"/>
      <c r="J85" s="13"/>
      <c r="K85" s="13"/>
      <c r="L85" s="13"/>
      <c r="M85" s="13"/>
      <c r="N85" s="13"/>
      <c r="O85" s="13"/>
      <c r="P85" s="13"/>
      <c r="Q85" s="13"/>
      <c r="R85" s="13"/>
      <c r="S85" s="13"/>
      <c r="T85" s="13"/>
      <c r="U85" s="13"/>
      <c r="V85" s="13"/>
      <c r="W85" s="13"/>
      <c r="X85" s="13"/>
      <c r="Y85" s="13"/>
      <c r="Z85" s="119"/>
      <c r="AA85" s="119"/>
      <c r="AB85" s="119"/>
      <c r="AC85" s="119"/>
      <c r="AD85" s="119"/>
      <c r="AE85" s="119"/>
      <c r="AF85" s="119"/>
    </row>
    <row r="86" spans="1:32" s="17" customFormat="1">
      <c r="A86" s="27" t="s">
        <v>63</v>
      </c>
      <c r="B86" s="28"/>
      <c r="D86" s="13"/>
      <c r="E86" s="13"/>
      <c r="F86" s="13"/>
      <c r="G86" s="13"/>
      <c r="H86" s="13"/>
    </row>
    <row r="87" spans="1:32" s="17" customFormat="1">
      <c r="A87" s="26" t="s">
        <v>65</v>
      </c>
      <c r="B87" s="25" t="s">
        <v>67</v>
      </c>
      <c r="D87" s="13"/>
      <c r="E87" s="13"/>
      <c r="F87" s="13"/>
      <c r="G87" s="13"/>
      <c r="H87" s="13"/>
      <c r="Q87" s="13"/>
      <c r="R87" s="13"/>
      <c r="S87" s="13"/>
      <c r="T87" s="13"/>
      <c r="U87" s="13"/>
      <c r="V87" s="13"/>
      <c r="W87" s="13"/>
      <c r="X87" s="13"/>
      <c r="Y87" s="13"/>
    </row>
    <row r="88" spans="1:32" s="17" customFormat="1">
      <c r="A88" s="24" t="s">
        <v>8</v>
      </c>
      <c r="B88" s="45">
        <v>2E-3</v>
      </c>
      <c r="C88" s="13"/>
      <c r="D88" s="13"/>
      <c r="E88" s="13"/>
      <c r="F88" s="13"/>
      <c r="G88" s="13"/>
      <c r="H88" s="13"/>
      <c r="Q88" s="13"/>
      <c r="R88" s="13"/>
      <c r="S88" s="13"/>
      <c r="T88" s="13"/>
      <c r="U88" s="13"/>
      <c r="V88" s="13"/>
      <c r="W88" s="13"/>
      <c r="X88" s="13"/>
      <c r="Y88" s="13"/>
    </row>
    <row r="89" spans="1:32" s="17" customFormat="1">
      <c r="A89" s="44" t="s">
        <v>64</v>
      </c>
      <c r="B89" s="51"/>
      <c r="C89" s="13"/>
      <c r="D89" s="13"/>
      <c r="E89" s="13"/>
      <c r="F89" s="13"/>
      <c r="G89" s="13"/>
      <c r="H89" s="13"/>
      <c r="Q89" s="13"/>
      <c r="R89" s="13"/>
      <c r="S89" s="13"/>
      <c r="T89" s="13"/>
      <c r="U89" s="13"/>
      <c r="V89" s="13"/>
      <c r="W89" s="13"/>
      <c r="X89" s="13"/>
      <c r="Y89" s="13"/>
    </row>
    <row r="90" spans="1:32" s="17" customFormat="1">
      <c r="A90" s="25" t="s">
        <v>65</v>
      </c>
      <c r="B90" s="59" t="s">
        <v>67</v>
      </c>
      <c r="C90" s="13"/>
      <c r="D90" s="13"/>
      <c r="E90" s="13"/>
      <c r="F90" s="13"/>
      <c r="G90" s="13"/>
      <c r="H90" s="13"/>
      <c r="Q90" s="13"/>
      <c r="R90" s="13"/>
      <c r="S90" s="13"/>
      <c r="T90" s="13"/>
      <c r="U90" s="13"/>
      <c r="V90" s="13"/>
      <c r="W90" s="13"/>
      <c r="X90" s="13"/>
      <c r="Y90" s="13"/>
    </row>
    <row r="91" spans="1:32" s="17" customFormat="1">
      <c r="A91" s="24" t="s">
        <v>66</v>
      </c>
      <c r="B91" s="60">
        <v>0.8</v>
      </c>
      <c r="C91" s="13"/>
      <c r="D91" s="13"/>
      <c r="E91" s="13"/>
      <c r="F91" s="13"/>
      <c r="G91" s="13"/>
      <c r="H91" s="13"/>
      <c r="Q91" s="13"/>
      <c r="R91" s="13"/>
      <c r="S91" s="13"/>
      <c r="T91" s="13"/>
      <c r="U91" s="13"/>
      <c r="V91" s="13"/>
      <c r="W91" s="13"/>
      <c r="X91" s="13"/>
      <c r="Y91" s="13"/>
    </row>
    <row r="92" spans="1:32" s="17" customFormat="1">
      <c r="A92" s="28"/>
      <c r="B92" s="61"/>
      <c r="C92" s="13"/>
      <c r="D92" s="13"/>
      <c r="E92" s="13"/>
      <c r="F92" s="13"/>
      <c r="G92" s="13"/>
      <c r="H92" s="13"/>
      <c r="Q92" s="13"/>
      <c r="R92" s="13"/>
      <c r="S92" s="13"/>
      <c r="T92" s="13"/>
      <c r="U92" s="13"/>
      <c r="V92" s="13"/>
      <c r="W92" s="13"/>
      <c r="X92" s="13"/>
      <c r="Y92" s="13"/>
    </row>
    <row r="93" spans="1:32" s="17" customFormat="1">
      <c r="A93" s="44" t="s">
        <v>68</v>
      </c>
      <c r="B93" s="37"/>
      <c r="H93" s="28"/>
      <c r="Q93" s="13"/>
      <c r="R93" s="13"/>
      <c r="S93" s="13"/>
      <c r="T93" s="13"/>
      <c r="U93" s="13"/>
      <c r="V93" s="13"/>
      <c r="W93" s="13"/>
      <c r="X93" s="13"/>
      <c r="Y93" s="13"/>
    </row>
    <row r="94" spans="1:32" s="17" customFormat="1">
      <c r="A94" s="120" t="s">
        <v>69</v>
      </c>
      <c r="B94" s="140" t="s">
        <v>1</v>
      </c>
      <c r="C94" s="140" t="s">
        <v>2</v>
      </c>
      <c r="D94" s="140" t="s">
        <v>3</v>
      </c>
      <c r="E94" s="140" t="s">
        <v>4</v>
      </c>
      <c r="F94" s="49"/>
      <c r="G94" s="49"/>
      <c r="H94" s="49"/>
      <c r="Q94" s="13"/>
      <c r="R94" s="13"/>
      <c r="S94" s="13"/>
      <c r="T94" s="13"/>
      <c r="U94" s="13"/>
      <c r="V94" s="13"/>
      <c r="W94" s="13"/>
      <c r="X94" s="13"/>
      <c r="Y94" s="13"/>
    </row>
    <row r="95" spans="1:32" s="17" customFormat="1">
      <c r="A95" s="58" t="s">
        <v>70</v>
      </c>
      <c r="B95" s="57">
        <v>3.3000000000000002E-2</v>
      </c>
      <c r="C95" s="57">
        <v>3.1E-2</v>
      </c>
      <c r="D95" s="57">
        <v>0.03</v>
      </c>
      <c r="E95" s="57">
        <v>0.03</v>
      </c>
      <c r="F95" s="97"/>
      <c r="G95" s="97"/>
      <c r="Q95" s="13"/>
      <c r="R95" s="13"/>
      <c r="S95" s="13"/>
      <c r="T95" s="13"/>
      <c r="U95" s="13"/>
      <c r="V95" s="13"/>
      <c r="W95" s="13"/>
      <c r="X95" s="13"/>
      <c r="Y95" s="13"/>
    </row>
    <row r="96" spans="1:32" s="17" customFormat="1">
      <c r="A96" s="58" t="s">
        <v>71</v>
      </c>
      <c r="B96" s="57">
        <v>1.2999999999999999E-2</v>
      </c>
      <c r="C96" s="57">
        <v>1.4E-2</v>
      </c>
      <c r="D96" s="57">
        <v>1.7999999999999999E-2</v>
      </c>
      <c r="E96" s="57">
        <v>0.02</v>
      </c>
      <c r="F96" s="97"/>
      <c r="G96" s="97"/>
      <c r="H96" s="110"/>
      <c r="Q96" s="13"/>
      <c r="R96" s="13"/>
      <c r="S96" s="13"/>
      <c r="T96" s="13"/>
      <c r="U96" s="13"/>
      <c r="V96" s="13"/>
      <c r="W96" s="13"/>
      <c r="X96" s="13"/>
      <c r="Y96" s="13"/>
    </row>
    <row r="97" spans="1:25" s="17" customFormat="1">
      <c r="A97" s="58" t="s">
        <v>72</v>
      </c>
      <c r="B97" s="57">
        <v>3.5400000000000001E-2</v>
      </c>
      <c r="C97" s="57">
        <v>5.2400000000000002E-2</v>
      </c>
      <c r="D97" s="57">
        <v>2.7799999999999998E-2</v>
      </c>
      <c r="E97" s="57">
        <v>0.03</v>
      </c>
      <c r="F97" s="97"/>
      <c r="G97" s="97"/>
      <c r="H97" s="110"/>
      <c r="Q97" s="13"/>
      <c r="R97" s="13"/>
      <c r="S97" s="13"/>
      <c r="T97" s="13"/>
      <c r="U97" s="13"/>
      <c r="V97" s="13"/>
      <c r="W97" s="13"/>
      <c r="X97" s="13"/>
      <c r="Y97" s="13"/>
    </row>
    <row r="98" spans="1:25" s="17" customFormat="1">
      <c r="A98" s="81" t="s">
        <v>73</v>
      </c>
      <c r="B98" s="57">
        <v>2.7199999999999998E-2</v>
      </c>
      <c r="C98" s="57">
        <v>2.8000000000000001E-2</v>
      </c>
      <c r="D98" s="57">
        <v>2.6200000000000001E-2</v>
      </c>
      <c r="E98" s="57">
        <v>2.7E-2</v>
      </c>
      <c r="F98" s="97"/>
      <c r="G98" s="97"/>
      <c r="H98" s="110"/>
      <c r="Q98" s="13"/>
      <c r="R98" s="13"/>
      <c r="S98" s="13"/>
      <c r="T98" s="13"/>
      <c r="U98" s="13"/>
      <c r="V98" s="13"/>
      <c r="W98" s="13"/>
      <c r="X98" s="13"/>
      <c r="Y98" s="13"/>
    </row>
    <row r="99" spans="1:25" s="17" customFormat="1" ht="38.25" customHeight="1">
      <c r="B99" s="38"/>
      <c r="Q99" s="13"/>
      <c r="R99" s="13"/>
      <c r="S99" s="13"/>
      <c r="T99" s="13"/>
      <c r="U99" s="13"/>
      <c r="V99" s="13"/>
      <c r="W99" s="13"/>
      <c r="X99" s="13"/>
      <c r="Y99" s="13"/>
    </row>
    <row r="100" spans="1:25" s="17" customFormat="1">
      <c r="A100" s="116" t="s">
        <v>74</v>
      </c>
      <c r="B100" s="122"/>
      <c r="C100" s="122"/>
      <c r="D100" s="122"/>
      <c r="E100" s="122"/>
      <c r="F100" s="48"/>
      <c r="G100" s="11"/>
      <c r="H100" s="11"/>
      <c r="I100" s="11"/>
      <c r="J100" s="11"/>
    </row>
    <row r="101" spans="1:25" s="17" customFormat="1">
      <c r="A101" s="88" t="s">
        <v>32</v>
      </c>
      <c r="B101" s="142" t="s">
        <v>9</v>
      </c>
      <c r="C101" s="142" t="s">
        <v>2</v>
      </c>
      <c r="D101" s="142" t="s">
        <v>3</v>
      </c>
      <c r="E101" s="142" t="s">
        <v>4</v>
      </c>
      <c r="F101" s="49"/>
      <c r="G101" s="111"/>
      <c r="H101" s="111"/>
      <c r="I101" s="111"/>
      <c r="J101" s="111"/>
    </row>
    <row r="102" spans="1:25" s="17" customFormat="1">
      <c r="A102" s="87" t="s">
        <v>33</v>
      </c>
      <c r="B102" s="150">
        <v>2615.384295494589</v>
      </c>
      <c r="C102" s="54">
        <f>B102*(1+(C64+$B$88)*$B$91)*(1+$C$98)</f>
        <v>2721.3002708777908</v>
      </c>
      <c r="D102" s="54">
        <f>C102*(1+(D64+$B$88)*$B$91)*(1+$D$98)</f>
        <v>2828.6603224292289</v>
      </c>
      <c r="E102" s="54">
        <f>D102*(1+(E64+$B$88)*$B$91)*(1+$E$98)</f>
        <v>2940.5839643634326</v>
      </c>
      <c r="F102" s="104"/>
      <c r="G102" s="104"/>
      <c r="H102" s="123"/>
      <c r="I102" s="123"/>
      <c r="J102" s="123"/>
      <c r="K102" s="124"/>
      <c r="L102" s="124"/>
      <c r="M102" s="124"/>
    </row>
    <row r="103" spans="1:25" s="17" customFormat="1">
      <c r="A103" s="87" t="s">
        <v>34</v>
      </c>
      <c r="B103" s="150">
        <v>1108.2468162292346</v>
      </c>
      <c r="C103" s="54">
        <f>B103*(1+(C65+$B$88)*$B$91)*(1+$C$98)</f>
        <v>1157.314363024323</v>
      </c>
      <c r="D103" s="54">
        <f>C103*(1+(D65+$B$88)*$B$91)*(1+$D$98)</f>
        <v>1206.7639860245158</v>
      </c>
      <c r="E103" s="54">
        <f>D103*(1+(E65+$B$88)*$B$91)*(1+$E$98)</f>
        <v>1258.7020266621148</v>
      </c>
      <c r="F103" s="104"/>
      <c r="G103" s="104"/>
      <c r="H103" s="123"/>
      <c r="I103" s="123"/>
      <c r="J103" s="123"/>
      <c r="K103" s="124"/>
      <c r="L103" s="124"/>
      <c r="M103" s="124"/>
    </row>
    <row r="104" spans="1:25" s="17" customFormat="1">
      <c r="A104" s="87" t="s">
        <v>35</v>
      </c>
      <c r="B104" s="150">
        <v>1817.7734068615196</v>
      </c>
      <c r="C104" s="54">
        <f>B104*(1+(C66+$B$88)*$B$91)*(1+$C$98)</f>
        <v>1897.5325551703231</v>
      </c>
      <c r="D104" s="54">
        <f>C104*(1+(D66+$B$88)*$B$91)*(1+$D$98)</f>
        <v>1977.7311052869486</v>
      </c>
      <c r="E104" s="54">
        <f>D104*(1+(E66+$B$88)*$B$91)*(1+$E$98)</f>
        <v>2060.9982859553224</v>
      </c>
      <c r="F104" s="104"/>
      <c r="G104" s="104"/>
      <c r="H104" s="123"/>
      <c r="I104" s="123"/>
      <c r="J104" s="123"/>
      <c r="K104" s="124"/>
      <c r="L104" s="124"/>
      <c r="M104" s="124"/>
    </row>
    <row r="105" spans="1:25" s="17" customFormat="1">
      <c r="A105" s="87" t="s">
        <v>36</v>
      </c>
      <c r="B105" s="150">
        <v>414.52379155954833</v>
      </c>
      <c r="C105" s="54">
        <f>B105*(1+(C67+$B$88)*$B$91)*(1+$C$98)</f>
        <v>432.84365004131416</v>
      </c>
      <c r="D105" s="54">
        <f>C105*(1+(D67+$B$88)*$B$91)*(1+$D$98)</f>
        <v>450.95545727946268</v>
      </c>
      <c r="E105" s="54">
        <f>D105*(1+(E67+$B$88)*$B$91)*(1+$E$98)</f>
        <v>470.12461363884984</v>
      </c>
      <c r="F105" s="104"/>
      <c r="G105" s="104"/>
      <c r="H105" s="123"/>
      <c r="I105" s="123"/>
      <c r="J105" s="123"/>
      <c r="K105" s="124"/>
      <c r="L105" s="124"/>
      <c r="M105" s="124"/>
    </row>
    <row r="106" spans="1:25" s="17" customFormat="1">
      <c r="A106" s="87" t="s">
        <v>37</v>
      </c>
      <c r="B106" s="150">
        <v>781.99961039860204</v>
      </c>
      <c r="C106" s="54">
        <f>B106*(1+(C68+$B$88)*$B$91)*(1+$C$98)</f>
        <v>816.64917316171727</v>
      </c>
      <c r="D106" s="54">
        <f>C106*(1+(D68+$B$88)*$B$91)*(1+$D$98)</f>
        <v>851.08785827096915</v>
      </c>
      <c r="E106" s="54">
        <f>D106*(1+(E68+$B$88)*$B$91)*(1+$E$98)</f>
        <v>887.76221176354954</v>
      </c>
      <c r="F106" s="104"/>
      <c r="G106" s="104"/>
      <c r="H106" s="123"/>
      <c r="I106" s="123"/>
      <c r="J106" s="123"/>
      <c r="K106" s="124"/>
      <c r="L106" s="124"/>
      <c r="M106" s="124"/>
    </row>
    <row r="107" spans="1:25" s="17" customFormat="1">
      <c r="A107" s="87" t="s">
        <v>38</v>
      </c>
      <c r="B107" s="150">
        <v>2165.5284247613877</v>
      </c>
      <c r="C107" s="54">
        <f>B107*(1+(C69+$B$88)*$B$91)*(1+$C$98)</f>
        <v>2248.522393433248</v>
      </c>
      <c r="D107" s="54">
        <f>C107*(1+(D69+$B$88)*$B$91)*(1+$D$98)</f>
        <v>2332.539589013877</v>
      </c>
      <c r="E107" s="54">
        <f>D107*(1+(E69+$B$88)*$B$91)*(1+$E$98)</f>
        <v>2420.3367993446604</v>
      </c>
      <c r="F107" s="104"/>
      <c r="G107" s="104"/>
      <c r="H107" s="123"/>
      <c r="I107" s="123"/>
      <c r="J107" s="123"/>
      <c r="K107" s="124"/>
      <c r="L107" s="124"/>
      <c r="M107" s="124"/>
    </row>
    <row r="108" spans="1:25" s="17" customFormat="1">
      <c r="A108" s="87" t="s">
        <v>0</v>
      </c>
      <c r="B108" s="150">
        <v>970.08666736513806</v>
      </c>
      <c r="C108" s="54">
        <f>B108*(1+(C70+$B$88)*$B$91)*(1+$C$98)</f>
        <v>1000.8385750813783</v>
      </c>
      <c r="D108" s="54">
        <f>C108*(1+(D70+$B$88)*$B$91)*(1+$D$98)</f>
        <v>1031.2480793468189</v>
      </c>
      <c r="E108" s="54">
        <f>D108*(1+(E70+$B$88)*$B$91)*(1+$E$98)</f>
        <v>1063.6457595254788</v>
      </c>
      <c r="F108" s="104"/>
      <c r="G108" s="104"/>
      <c r="H108" s="123"/>
      <c r="I108" s="123"/>
      <c r="J108" s="123"/>
      <c r="K108" s="124"/>
      <c r="L108" s="124"/>
      <c r="M108" s="124"/>
    </row>
    <row r="109" spans="1:25" s="17" customFormat="1">
      <c r="A109" s="87" t="s">
        <v>39</v>
      </c>
      <c r="B109" s="150">
        <v>744.40485089314609</v>
      </c>
      <c r="C109" s="54">
        <f>B109*(1+(C71+$B$88)*$B$91)*(1+$C$98)</f>
        <v>770.6328494834662</v>
      </c>
      <c r="D109" s="54">
        <f>C109*(1+(D71+$B$88)*$B$91)*(1+$D$98)</f>
        <v>796.39046240620746</v>
      </c>
      <c r="E109" s="54">
        <f>D109*(1+(E71+$B$88)*$B$91)*(1+$E$98)</f>
        <v>823.47090874207868</v>
      </c>
      <c r="F109" s="104"/>
      <c r="G109" s="104"/>
      <c r="H109" s="123"/>
      <c r="I109" s="123"/>
      <c r="J109" s="123"/>
      <c r="K109" s="124"/>
      <c r="L109" s="124"/>
      <c r="M109" s="124"/>
    </row>
    <row r="110" spans="1:25" s="17" customFormat="1">
      <c r="A110" s="87" t="s">
        <v>40</v>
      </c>
      <c r="B110" s="150">
        <v>2330.4352534596251</v>
      </c>
      <c r="C110" s="54">
        <f>B110*(1+(C72+$B$88)*$B$91)*(1+$C$98)</f>
        <v>2421.6485753083775</v>
      </c>
      <c r="D110" s="54">
        <f>C110*(1+(D72+$B$88)*$B$91)*(1+$D$98)</f>
        <v>2514.9125768247427</v>
      </c>
      <c r="E110" s="54">
        <f>D110*(1+(E72+$B$88)*$B$91)*(1+$E$98)</f>
        <v>2612.1030091327152</v>
      </c>
      <c r="F110" s="104"/>
      <c r="G110" s="104"/>
      <c r="H110" s="123"/>
      <c r="I110" s="123"/>
      <c r="J110" s="123"/>
      <c r="K110" s="124"/>
      <c r="L110" s="124"/>
      <c r="M110" s="124"/>
    </row>
    <row r="111" spans="1:25" s="17" customFormat="1">
      <c r="A111" s="87" t="s">
        <v>41</v>
      </c>
      <c r="B111" s="150">
        <v>924.79286818621119</v>
      </c>
      <c r="C111" s="54">
        <f>B111*(1+(C73+$B$88)*$B$91)*(1+$C$98)</f>
        <v>958.47357560132548</v>
      </c>
      <c r="D111" s="54">
        <f>C111*(1+(D73+$B$88)*$B$91)*(1+$D$98)</f>
        <v>991.64689855940196</v>
      </c>
      <c r="E111" s="54">
        <f>D111*(1+(E73+$B$88)*$B$91)*(1+$E$98)</f>
        <v>1026.5205819817081</v>
      </c>
      <c r="F111" s="104"/>
      <c r="G111" s="104"/>
      <c r="H111" s="123"/>
      <c r="I111" s="123"/>
      <c r="J111" s="123"/>
      <c r="K111" s="124"/>
      <c r="L111" s="124"/>
      <c r="M111" s="124"/>
    </row>
    <row r="112" spans="1:25" s="17" customFormat="1">
      <c r="A112" s="87" t="s">
        <v>42</v>
      </c>
      <c r="B112" s="150">
        <v>783.47723975286351</v>
      </c>
      <c r="C112" s="54">
        <f>B112*(1+(C74+$B$88)*$B$91)*(1+$C$98)</f>
        <v>808.50196064312638</v>
      </c>
      <c r="D112" s="54">
        <f>C112*(1+(D74+$B$88)*$B$91)*(1+$D$98)</f>
        <v>832.52702086019701</v>
      </c>
      <c r="E112" s="54">
        <f>D112*(1+(E74+$B$88)*$B$91)*(1+$E$98)</f>
        <v>858.96592802017358</v>
      </c>
      <c r="F112" s="104"/>
      <c r="G112" s="104"/>
      <c r="H112" s="123"/>
      <c r="I112" s="123"/>
      <c r="J112" s="123"/>
      <c r="K112" s="124"/>
      <c r="L112" s="124"/>
      <c r="M112" s="124"/>
    </row>
    <row r="113" spans="1:13" s="17" customFormat="1">
      <c r="A113" s="87" t="s">
        <v>43</v>
      </c>
      <c r="B113" s="150">
        <v>553.61045481261226</v>
      </c>
      <c r="C113" s="54">
        <f>B113*(1+(C75+$B$88)*$B$91)*(1+$C$98)</f>
        <v>572.51195681337765</v>
      </c>
      <c r="D113" s="54">
        <f>C113*(1+(D75+$B$88)*$B$91)*(1+$D$98)</f>
        <v>591.13103845273508</v>
      </c>
      <c r="E113" s="54">
        <f>D113*(1+(E75+$B$88)*$B$91)*(1+$E$98)</f>
        <v>611.03296953547158</v>
      </c>
      <c r="F113" s="104"/>
      <c r="G113" s="104"/>
      <c r="H113" s="123"/>
      <c r="I113" s="123"/>
      <c r="J113" s="123"/>
      <c r="K113" s="124"/>
      <c r="L113" s="124"/>
      <c r="M113" s="124"/>
    </row>
    <row r="114" spans="1:13" s="17" customFormat="1">
      <c r="A114" s="87" t="s">
        <v>44</v>
      </c>
      <c r="B114" s="150">
        <v>662.92418533542696</v>
      </c>
      <c r="C114" s="54">
        <f>B114*(1+(C76+$B$88)*$B$91)*(1+$C$98)</f>
        <v>684.20267694962229</v>
      </c>
      <c r="D114" s="54">
        <f>C114*(1+(D76+$B$88)*$B$91)*(1+$D$98)</f>
        <v>703.67614892400684</v>
      </c>
      <c r="E114" s="54">
        <f>D114*(1+(E76+$B$88)*$B$91)*(1+$E$98)</f>
        <v>725.58014480421343</v>
      </c>
      <c r="F114" s="104"/>
      <c r="G114" s="104"/>
      <c r="H114" s="123"/>
      <c r="I114" s="123"/>
      <c r="J114" s="123"/>
      <c r="K114" s="124"/>
      <c r="L114" s="124"/>
      <c r="M114" s="124"/>
    </row>
    <row r="115" spans="1:13" s="17" customFormat="1">
      <c r="A115" s="87" t="s">
        <v>45</v>
      </c>
      <c r="B115" s="150">
        <v>1197.4862396793474</v>
      </c>
      <c r="C115" s="54">
        <f>B115*(1+(C77+$B$88)*$B$91)*(1+$C$98)</f>
        <v>1238.8371468403204</v>
      </c>
      <c r="D115" s="54">
        <f>C115*(1+(D77+$B$88)*$B$91)*(1+$D$98)</f>
        <v>1279.4894659013521</v>
      </c>
      <c r="E115" s="54">
        <f>D115*(1+(E77+$B$88)*$B$91)*(1+$E$98)</f>
        <v>1322.5419670918272</v>
      </c>
      <c r="F115" s="104"/>
      <c r="G115" s="104"/>
      <c r="H115" s="123"/>
      <c r="I115" s="123"/>
      <c r="J115" s="123"/>
      <c r="K115" s="124"/>
      <c r="L115" s="124"/>
      <c r="M115" s="124"/>
    </row>
    <row r="116" spans="1:13" s="17" customFormat="1">
      <c r="A116" s="87" t="s">
        <v>46</v>
      </c>
      <c r="B116" s="150">
        <v>832.66334011035735</v>
      </c>
      <c r="C116" s="54">
        <f>B116*(1+(C78+$B$88)*$B$91)*(1+$C$98)</f>
        <v>861.43414620834687</v>
      </c>
      <c r="D116" s="54">
        <f>C116*(1+(D78+$B$88)*$B$91)*(1+$D$98)</f>
        <v>890.64750145907544</v>
      </c>
      <c r="E116" s="54">
        <f>D116*(1+(E78+$B$88)*$B$91)*(1+$E$98)</f>
        <v>920.47172005995526</v>
      </c>
      <c r="F116" s="104"/>
      <c r="G116" s="104"/>
      <c r="H116" s="123"/>
      <c r="I116" s="123"/>
      <c r="J116" s="123"/>
      <c r="K116" s="124"/>
      <c r="L116" s="124"/>
      <c r="M116" s="124"/>
    </row>
    <row r="117" spans="1:13" s="17" customFormat="1">
      <c r="A117" s="87" t="s">
        <v>47</v>
      </c>
      <c r="B117" s="150">
        <v>1163.7862160937514</v>
      </c>
      <c r="C117" s="54">
        <f>B117*(1+(C79+$B$88)*$B$91)*(1+$C$98)</f>
        <v>1206.8147974322872</v>
      </c>
      <c r="D117" s="54">
        <f>C117*(1+(D79+$B$88)*$B$91)*(1+$D$98)</f>
        <v>1248.3734671452448</v>
      </c>
      <c r="E117" s="54">
        <f>D117*(1+(E79+$B$88)*$B$91)*(1+$E$98)</f>
        <v>1292.1482532235759</v>
      </c>
      <c r="F117" s="104"/>
      <c r="G117" s="104"/>
      <c r="H117" s="123"/>
      <c r="I117" s="123"/>
      <c r="J117" s="123"/>
      <c r="K117" s="124"/>
      <c r="L117" s="124"/>
      <c r="M117" s="124"/>
    </row>
    <row r="118" spans="1:13" s="17" customFormat="1">
      <c r="A118" s="87" t="s">
        <v>48</v>
      </c>
      <c r="B118" s="150">
        <v>891.67610063884786</v>
      </c>
      <c r="C118" s="54">
        <f>B118*(1+(C80+$B$88)*$B$91)*(1+$C$98)</f>
        <v>921.13801394120821</v>
      </c>
      <c r="D118" s="54">
        <f>C118*(1+(D80+$B$88)*$B$91)*(1+$D$98)</f>
        <v>952.37367563422151</v>
      </c>
      <c r="E118" s="54">
        <f>D118*(1+(E80+$B$88)*$B$91)*(1+$E$98)</f>
        <v>983.60978303140121</v>
      </c>
      <c r="F118" s="104"/>
      <c r="G118" s="104"/>
      <c r="H118" s="123"/>
      <c r="I118" s="123"/>
      <c r="J118" s="123"/>
      <c r="K118" s="124"/>
      <c r="L118" s="124"/>
      <c r="M118" s="124"/>
    </row>
    <row r="119" spans="1:13" s="17" customFormat="1">
      <c r="A119" s="87" t="s">
        <v>49</v>
      </c>
      <c r="B119" s="150">
        <v>765.34625536318572</v>
      </c>
      <c r="C119" s="54">
        <f>B119*(1+(C81+$B$88)*$B$91)*(1+$C$98)</f>
        <v>791.91328703756983</v>
      </c>
      <c r="D119" s="54">
        <f>C119*(1+(D81+$B$88)*$B$91)*(1+$D$98)</f>
        <v>818.65421258276911</v>
      </c>
      <c r="E119" s="54">
        <f>D119*(1+(E81+$B$88)*$B$91)*(1+$E$98)</f>
        <v>846.16906776599251</v>
      </c>
      <c r="F119" s="104"/>
      <c r="G119" s="104"/>
      <c r="H119" s="123"/>
      <c r="I119" s="123"/>
      <c r="J119" s="123"/>
      <c r="K119" s="124"/>
      <c r="L119" s="124"/>
      <c r="M119" s="124"/>
    </row>
    <row r="120" spans="1:13" s="17" customFormat="1">
      <c r="A120" s="87" t="s">
        <v>50</v>
      </c>
      <c r="B120" s="150">
        <v>324.43913176159754</v>
      </c>
      <c r="C120" s="54">
        <f>B120*(1+(C82+$B$88)*$B$91)*(1+$C$98)</f>
        <v>335.60410697226848</v>
      </c>
      <c r="D120" s="54">
        <f>C120*(1+(D82+$B$88)*$B$91)*(1+$D$98)</f>
        <v>347.24025743832129</v>
      </c>
      <c r="E120" s="54">
        <f>D120*(1+(E82+$B$88)*$B$91)*(1+$E$98)</f>
        <v>358.91288363645901</v>
      </c>
      <c r="F120" s="104"/>
      <c r="G120" s="104"/>
      <c r="H120" s="123"/>
      <c r="I120" s="123"/>
      <c r="J120" s="123"/>
      <c r="K120" s="124"/>
      <c r="L120" s="124"/>
      <c r="M120" s="124"/>
    </row>
    <row r="121" spans="1:13" s="17" customFormat="1">
      <c r="A121" s="87" t="s">
        <v>51</v>
      </c>
      <c r="B121" s="150">
        <v>1844.660274825193</v>
      </c>
      <c r="C121" s="54">
        <f>B121*(1+(C83+$B$88)*$B$91)*(1+$C$98)</f>
        <v>1918.8749377968697</v>
      </c>
      <c r="D121" s="54">
        <f>C121*(1+(D83+$B$88)*$B$91)*(1+$D$98)</f>
        <v>1990.9708514031813</v>
      </c>
      <c r="E121" s="54">
        <f>D121*(1+(E83+$B$88)*$B$91)*(1+$E$98)</f>
        <v>2068.6980546203745</v>
      </c>
      <c r="F121" s="104"/>
      <c r="G121" s="104"/>
      <c r="H121" s="123"/>
      <c r="I121" s="123"/>
      <c r="J121" s="123"/>
      <c r="K121" s="124"/>
      <c r="L121" s="124"/>
      <c r="M121" s="124"/>
    </row>
    <row r="122" spans="1:13" s="17" customFormat="1">
      <c r="A122" s="87" t="s">
        <v>52</v>
      </c>
      <c r="B122" s="150">
        <v>365.65916086129783</v>
      </c>
      <c r="C122" s="54">
        <f>B122*(1+(C84+$B$88)*$B$91)*(1+$C$98)</f>
        <v>375.96740028614209</v>
      </c>
      <c r="D122" s="54">
        <f>C122*(1+(D84+$B$88)*$B$91)*(1+$D$98)</f>
        <v>386.973600386653</v>
      </c>
      <c r="E122" s="54">
        <f>D122*(1+(E84+$B$88)*$B$91)*(1+$E$98)</f>
        <v>400.00366892074982</v>
      </c>
      <c r="F122" s="104"/>
      <c r="G122" s="104"/>
      <c r="H122" s="123"/>
      <c r="I122" s="123"/>
      <c r="J122" s="123"/>
      <c r="K122" s="124"/>
      <c r="L122" s="124"/>
      <c r="M122" s="124"/>
    </row>
    <row r="123" spans="1:13" s="17" customFormat="1">
      <c r="A123" s="87" t="s">
        <v>53</v>
      </c>
      <c r="B123" s="150">
        <v>972.35690526368955</v>
      </c>
      <c r="C123" s="54">
        <f>B123*(1+(C85+$B$88)*$B$91)*(1+$C$98)</f>
        <v>1005.8040969190763</v>
      </c>
      <c r="D123" s="54">
        <f>C123*(1+(D85+$B$88)*$B$91)*(1+$D$98)</f>
        <v>1039.0147776828132</v>
      </c>
      <c r="E123" s="54">
        <f>D123*(1+(E85+$B$88)*$B$91)*(1+$E$98)</f>
        <v>1074.5095391218867</v>
      </c>
      <c r="F123" s="104"/>
      <c r="G123" s="104"/>
      <c r="H123" s="123"/>
      <c r="I123" s="123"/>
      <c r="J123" s="123"/>
      <c r="K123" s="124"/>
      <c r="L123" s="124"/>
      <c r="M123" s="124"/>
    </row>
    <row r="124" spans="1:13" s="17" customFormat="1">
      <c r="A124" s="93" t="s">
        <v>54</v>
      </c>
      <c r="B124" s="151">
        <v>24231.261489707173</v>
      </c>
      <c r="C124" s="94">
        <f t="shared" ref="C124:E124" si="6">SUM(C102:C123)</f>
        <v>25147.360509023478</v>
      </c>
      <c r="D124" s="94">
        <f t="shared" si="6"/>
        <v>26063.00835331274</v>
      </c>
      <c r="E124" s="94">
        <f t="shared" si="6"/>
        <v>27026.892140941985</v>
      </c>
      <c r="F124" s="105"/>
      <c r="G124" s="105"/>
      <c r="H124" s="123"/>
      <c r="I124" s="123"/>
      <c r="J124" s="123"/>
      <c r="K124" s="124"/>
      <c r="L124" s="124"/>
      <c r="M124" s="124"/>
    </row>
    <row r="125" spans="1:13" s="17" customFormat="1" ht="19" customHeight="1">
      <c r="A125" s="89"/>
      <c r="B125" s="90" t="s">
        <v>77</v>
      </c>
      <c r="C125" s="91"/>
      <c r="D125" s="92"/>
      <c r="E125" s="91"/>
      <c r="F125" s="91"/>
      <c r="G125" s="91"/>
      <c r="H125" s="123"/>
      <c r="I125" s="123"/>
      <c r="K125" s="124"/>
    </row>
    <row r="126" spans="1:13" s="17" customFormat="1" ht="29.5" customHeight="1">
      <c r="B126" s="52"/>
      <c r="C126" s="123"/>
      <c r="D126" s="53"/>
      <c r="E126" s="123"/>
      <c r="F126" s="63"/>
      <c r="G126" s="63"/>
      <c r="H126" s="123"/>
      <c r="I126" s="123"/>
      <c r="K126" s="124"/>
    </row>
    <row r="127" spans="1:13" s="17" customFormat="1">
      <c r="A127" s="116" t="s">
        <v>75</v>
      </c>
      <c r="B127" s="116"/>
      <c r="C127" s="122"/>
      <c r="D127" s="16"/>
      <c r="E127" s="16"/>
      <c r="F127" s="110"/>
      <c r="G127" s="110"/>
      <c r="H127" s="85"/>
      <c r="J127" s="124"/>
    </row>
    <row r="128" spans="1:13" s="17" customFormat="1">
      <c r="A128" s="66" t="s">
        <v>32</v>
      </c>
      <c r="B128" s="143" t="s">
        <v>9</v>
      </c>
      <c r="C128" s="143" t="s">
        <v>2</v>
      </c>
      <c r="D128" s="143" t="s">
        <v>3</v>
      </c>
      <c r="E128" s="143" t="s">
        <v>4</v>
      </c>
      <c r="F128" s="144"/>
      <c r="G128" s="125"/>
      <c r="H128" s="126"/>
      <c r="I128" s="127"/>
    </row>
    <row r="129" spans="1:11" s="17" customFormat="1">
      <c r="A129" s="64" t="s">
        <v>33</v>
      </c>
      <c r="B129" s="152">
        <v>48.801539265684795</v>
      </c>
      <c r="C129" s="128">
        <f>B129*(1+$C$98)</f>
        <v>50.167982365123969</v>
      </c>
      <c r="D129" s="128">
        <f>C129*(1+$D$98)</f>
        <v>51.482383503090219</v>
      </c>
      <c r="E129" s="128">
        <f>D129*(1+$E$98)</f>
        <v>52.87240785767365</v>
      </c>
      <c r="F129" s="128"/>
      <c r="G129" s="128"/>
      <c r="H129" s="129"/>
      <c r="I129" s="130"/>
      <c r="J129" s="131"/>
      <c r="K129" s="132"/>
    </row>
    <row r="130" spans="1:11" s="17" customFormat="1">
      <c r="A130" s="64" t="s">
        <v>34</v>
      </c>
      <c r="B130" s="152">
        <v>23.9246295023054</v>
      </c>
      <c r="C130" s="65">
        <f t="shared" ref="C130:C150" si="7">B130*(1+$C$98)</f>
        <v>24.594519128369953</v>
      </c>
      <c r="D130" s="65">
        <f t="shared" ref="D130:D150" si="8">C130*(1+$D$98)</f>
        <v>25.238895529533245</v>
      </c>
      <c r="E130" s="65">
        <f t="shared" ref="E130:E150" si="9">D130*(1+$E$98)</f>
        <v>25.920345708830641</v>
      </c>
      <c r="F130" s="128"/>
      <c r="G130" s="128"/>
      <c r="H130" s="129"/>
      <c r="I130" s="130"/>
      <c r="J130" s="131"/>
      <c r="K130" s="132"/>
    </row>
    <row r="131" spans="1:11" s="17" customFormat="1">
      <c r="A131" s="64" t="s">
        <v>35</v>
      </c>
      <c r="B131" s="152">
        <v>42.068436656735251</v>
      </c>
      <c r="C131" s="65">
        <f t="shared" si="7"/>
        <v>43.246352883123841</v>
      </c>
      <c r="D131" s="65">
        <f t="shared" si="8"/>
        <v>44.379407328661685</v>
      </c>
      <c r="E131" s="65">
        <f t="shared" si="9"/>
        <v>45.577651326535545</v>
      </c>
      <c r="F131" s="128"/>
      <c r="G131" s="128"/>
      <c r="H131" s="129"/>
      <c r="I131" s="130"/>
      <c r="J131" s="131"/>
      <c r="K131" s="132"/>
    </row>
    <row r="132" spans="1:11" s="17" customFormat="1">
      <c r="A132" s="64" t="s">
        <v>36</v>
      </c>
      <c r="B132" s="152">
        <v>9.3403381188495711</v>
      </c>
      <c r="C132" s="65">
        <f t="shared" si="7"/>
        <v>9.6018675861773595</v>
      </c>
      <c r="D132" s="65">
        <f t="shared" si="8"/>
        <v>9.8534365169352061</v>
      </c>
      <c r="E132" s="65">
        <f t="shared" si="9"/>
        <v>10.119479302892456</v>
      </c>
      <c r="F132" s="128"/>
      <c r="G132" s="128"/>
      <c r="H132" s="129"/>
      <c r="I132" s="130"/>
      <c r="J132" s="131"/>
      <c r="K132" s="132"/>
    </row>
    <row r="133" spans="1:11" s="17" customFormat="1">
      <c r="A133" s="64" t="s">
        <v>37</v>
      </c>
      <c r="B133" s="152">
        <v>18.616761323301134</v>
      </c>
      <c r="C133" s="65">
        <f t="shared" si="7"/>
        <v>19.138030640353566</v>
      </c>
      <c r="D133" s="65">
        <f t="shared" si="8"/>
        <v>19.639447043130829</v>
      </c>
      <c r="E133" s="65">
        <f t="shared" si="9"/>
        <v>20.169712113295361</v>
      </c>
      <c r="F133" s="128"/>
      <c r="G133" s="128"/>
      <c r="H133" s="129"/>
      <c r="I133" s="130"/>
      <c r="J133" s="131"/>
      <c r="K133" s="132"/>
    </row>
    <row r="134" spans="1:11" s="17" customFormat="1">
      <c r="A134" s="64" t="s">
        <v>38</v>
      </c>
      <c r="B134" s="152">
        <v>45.17752940390136</v>
      </c>
      <c r="C134" s="65">
        <f t="shared" si="7"/>
        <v>46.442500227210601</v>
      </c>
      <c r="D134" s="65">
        <f t="shared" si="8"/>
        <v>47.659293733163523</v>
      </c>
      <c r="E134" s="65">
        <f t="shared" si="9"/>
        <v>48.946094663958931</v>
      </c>
      <c r="F134" s="128"/>
      <c r="G134" s="128"/>
      <c r="H134" s="129"/>
      <c r="I134" s="130"/>
      <c r="J134" s="131"/>
      <c r="K134" s="132"/>
    </row>
    <row r="135" spans="1:11" s="17" customFormat="1">
      <c r="A135" s="64" t="s">
        <v>0</v>
      </c>
      <c r="B135" s="152">
        <v>22.412952906820802</v>
      </c>
      <c r="C135" s="65">
        <f t="shared" si="7"/>
        <v>23.040515588211786</v>
      </c>
      <c r="D135" s="65">
        <f t="shared" si="8"/>
        <v>23.644177096622936</v>
      </c>
      <c r="E135" s="65">
        <f t="shared" si="9"/>
        <v>24.282569878231755</v>
      </c>
      <c r="F135" s="128"/>
      <c r="G135" s="128"/>
      <c r="H135" s="129"/>
      <c r="I135" s="130"/>
      <c r="J135" s="131"/>
      <c r="K135" s="132"/>
    </row>
    <row r="136" spans="1:11" s="17" customFormat="1">
      <c r="A136" s="64" t="s">
        <v>39</v>
      </c>
      <c r="B136" s="152">
        <v>16.696114948747187</v>
      </c>
      <c r="C136" s="65">
        <f t="shared" si="7"/>
        <v>17.163606167312111</v>
      </c>
      <c r="D136" s="65">
        <f t="shared" si="8"/>
        <v>17.613292648895687</v>
      </c>
      <c r="E136" s="65">
        <f t="shared" si="9"/>
        <v>18.088851550415868</v>
      </c>
      <c r="F136" s="128"/>
      <c r="G136" s="128"/>
      <c r="H136" s="129"/>
      <c r="I136" s="130"/>
      <c r="J136" s="131"/>
      <c r="K136" s="132"/>
    </row>
    <row r="137" spans="1:11" s="17" customFormat="1">
      <c r="A137" s="64" t="s">
        <v>40</v>
      </c>
      <c r="B137" s="152">
        <v>49.16751048311751</v>
      </c>
      <c r="C137" s="65">
        <f t="shared" si="7"/>
        <v>50.5442007766448</v>
      </c>
      <c r="D137" s="65">
        <f t="shared" si="8"/>
        <v>51.868458836992893</v>
      </c>
      <c r="E137" s="65">
        <f t="shared" si="9"/>
        <v>53.268907225591697</v>
      </c>
      <c r="F137" s="128"/>
      <c r="G137" s="128"/>
      <c r="H137" s="129"/>
      <c r="I137" s="130"/>
      <c r="J137" s="131"/>
      <c r="K137" s="132"/>
    </row>
    <row r="138" spans="1:11" s="17" customFormat="1">
      <c r="A138" s="64" t="s">
        <v>41</v>
      </c>
      <c r="B138" s="152">
        <v>19.872687686157192</v>
      </c>
      <c r="C138" s="65">
        <f t="shared" si="7"/>
        <v>20.429122941369595</v>
      </c>
      <c r="D138" s="65">
        <f t="shared" si="8"/>
        <v>20.964365962433479</v>
      </c>
      <c r="E138" s="65">
        <f t="shared" si="9"/>
        <v>21.530403843419183</v>
      </c>
      <c r="F138" s="128"/>
      <c r="G138" s="128"/>
      <c r="H138" s="129"/>
      <c r="I138" s="130"/>
      <c r="J138" s="131"/>
      <c r="K138" s="132"/>
    </row>
    <row r="139" spans="1:11" s="17" customFormat="1">
      <c r="A139" s="64" t="s">
        <v>42</v>
      </c>
      <c r="B139" s="152">
        <v>16.80646568075715</v>
      </c>
      <c r="C139" s="65">
        <f t="shared" si="7"/>
        <v>17.277046719818351</v>
      </c>
      <c r="D139" s="65">
        <f t="shared" si="8"/>
        <v>17.72970534387759</v>
      </c>
      <c r="E139" s="65">
        <f t="shared" si="9"/>
        <v>18.208407388162282</v>
      </c>
      <c r="F139" s="128"/>
      <c r="G139" s="128"/>
      <c r="H139" s="129"/>
      <c r="I139" s="130"/>
      <c r="J139" s="131"/>
      <c r="K139" s="132"/>
    </row>
    <row r="140" spans="1:11" s="17" customFormat="1">
      <c r="A140" s="64" t="s">
        <v>43</v>
      </c>
      <c r="B140" s="152">
        <v>13.231573556854764</v>
      </c>
      <c r="C140" s="65">
        <f t="shared" si="7"/>
        <v>13.602057616446698</v>
      </c>
      <c r="D140" s="65">
        <f t="shared" si="8"/>
        <v>13.958431525997602</v>
      </c>
      <c r="E140" s="65">
        <f t="shared" si="9"/>
        <v>14.335309177199536</v>
      </c>
      <c r="F140" s="128"/>
      <c r="G140" s="128"/>
      <c r="H140" s="129"/>
      <c r="I140" s="130"/>
      <c r="J140" s="131"/>
      <c r="K140" s="132"/>
    </row>
    <row r="141" spans="1:11" s="17" customFormat="1">
      <c r="A141" s="64" t="s">
        <v>44</v>
      </c>
      <c r="B141" s="152">
        <v>13.69575455912007</v>
      </c>
      <c r="C141" s="65">
        <f t="shared" si="7"/>
        <v>14.079235686775432</v>
      </c>
      <c r="D141" s="65">
        <f t="shared" si="8"/>
        <v>14.448111661768948</v>
      </c>
      <c r="E141" s="65">
        <f t="shared" si="9"/>
        <v>14.838210676636708</v>
      </c>
      <c r="F141" s="128"/>
      <c r="G141" s="128"/>
      <c r="H141" s="129"/>
      <c r="I141" s="130"/>
      <c r="J141" s="131"/>
      <c r="K141" s="132"/>
    </row>
    <row r="142" spans="1:11" s="17" customFormat="1">
      <c r="A142" s="64" t="s">
        <v>45</v>
      </c>
      <c r="B142" s="152">
        <v>24.401189224365456</v>
      </c>
      <c r="C142" s="65">
        <f t="shared" si="7"/>
        <v>25.084422522647689</v>
      </c>
      <c r="D142" s="65">
        <f t="shared" si="8"/>
        <v>25.741634392741059</v>
      </c>
      <c r="E142" s="65">
        <f t="shared" si="9"/>
        <v>26.436658521345066</v>
      </c>
      <c r="F142" s="128"/>
      <c r="G142" s="128"/>
      <c r="H142" s="129"/>
      <c r="I142" s="130"/>
      <c r="J142" s="131"/>
      <c r="K142" s="132"/>
    </row>
    <row r="143" spans="1:11" s="17" customFormat="1">
      <c r="A143" s="64" t="s">
        <v>46</v>
      </c>
      <c r="B143" s="152">
        <v>16.828583991885857</v>
      </c>
      <c r="C143" s="65">
        <f t="shared" si="7"/>
        <v>17.299784343658661</v>
      </c>
      <c r="D143" s="65">
        <f t="shared" si="8"/>
        <v>17.753038693462518</v>
      </c>
      <c r="E143" s="65">
        <f t="shared" si="9"/>
        <v>18.232370738186003</v>
      </c>
      <c r="F143" s="128"/>
      <c r="G143" s="128"/>
      <c r="H143" s="129"/>
      <c r="I143" s="130"/>
      <c r="J143" s="131"/>
      <c r="K143" s="132"/>
    </row>
    <row r="144" spans="1:11" s="17" customFormat="1">
      <c r="A144" s="64" t="s">
        <v>47</v>
      </c>
      <c r="B144" s="152">
        <v>25.958922602502295</v>
      </c>
      <c r="C144" s="65">
        <f t="shared" si="7"/>
        <v>26.68577243537236</v>
      </c>
      <c r="D144" s="65">
        <f t="shared" si="8"/>
        <v>27.384939673179115</v>
      </c>
      <c r="E144" s="65">
        <f t="shared" si="9"/>
        <v>28.124333044354948</v>
      </c>
      <c r="F144" s="128"/>
      <c r="G144" s="128"/>
      <c r="H144" s="129"/>
      <c r="I144" s="130"/>
      <c r="J144" s="131"/>
      <c r="K144" s="132"/>
    </row>
    <row r="145" spans="1:14" s="17" customFormat="1">
      <c r="A145" s="17" t="s">
        <v>48</v>
      </c>
      <c r="B145" s="152">
        <v>19.700042061233194</v>
      </c>
      <c r="C145" s="65">
        <f t="shared" si="7"/>
        <v>20.251643238947725</v>
      </c>
      <c r="D145" s="65">
        <f t="shared" si="8"/>
        <v>20.782236291808157</v>
      </c>
      <c r="E145" s="65">
        <f t="shared" si="9"/>
        <v>21.343356671686976</v>
      </c>
      <c r="F145" s="128"/>
      <c r="G145" s="128"/>
      <c r="H145" s="129"/>
      <c r="I145" s="130"/>
      <c r="J145" s="131"/>
      <c r="K145" s="132"/>
    </row>
    <row r="146" spans="1:14" s="17" customFormat="1">
      <c r="A146" s="64" t="s">
        <v>49</v>
      </c>
      <c r="B146" s="152">
        <v>17.453253497140235</v>
      </c>
      <c r="C146" s="65">
        <f t="shared" si="7"/>
        <v>17.941944595060161</v>
      </c>
      <c r="D146" s="65">
        <f t="shared" si="8"/>
        <v>18.412023543450736</v>
      </c>
      <c r="E146" s="65">
        <f t="shared" si="9"/>
        <v>18.909148179123903</v>
      </c>
      <c r="F146" s="128"/>
      <c r="G146" s="128"/>
      <c r="H146" s="129"/>
      <c r="I146" s="130"/>
      <c r="J146" s="131"/>
      <c r="K146" s="132"/>
    </row>
    <row r="147" spans="1:14" s="17" customFormat="1">
      <c r="A147" s="64" t="s">
        <v>50</v>
      </c>
      <c r="B147" s="152">
        <v>6.7902221519069093</v>
      </c>
      <c r="C147" s="65">
        <f t="shared" si="7"/>
        <v>6.9803483721603028</v>
      </c>
      <c r="D147" s="65">
        <f t="shared" si="8"/>
        <v>7.1632334995109028</v>
      </c>
      <c r="E147" s="65">
        <f t="shared" si="9"/>
        <v>7.3566408039976965</v>
      </c>
      <c r="F147" s="128"/>
      <c r="G147" s="128"/>
      <c r="H147" s="129"/>
      <c r="I147" s="130"/>
      <c r="J147" s="131"/>
      <c r="K147" s="132"/>
    </row>
    <row r="148" spans="1:14" s="17" customFormat="1">
      <c r="A148" s="64" t="s">
        <v>51</v>
      </c>
      <c r="B148" s="152">
        <v>40.589722240531756</v>
      </c>
      <c r="C148" s="65">
        <f t="shared" si="7"/>
        <v>41.72623446326665</v>
      </c>
      <c r="D148" s="65">
        <f t="shared" si="8"/>
        <v>42.819461806204238</v>
      </c>
      <c r="E148" s="65">
        <f t="shared" si="9"/>
        <v>43.975587274971751</v>
      </c>
      <c r="F148" s="128"/>
      <c r="G148" s="128"/>
      <c r="H148" s="129"/>
      <c r="I148" s="130"/>
      <c r="J148" s="131"/>
      <c r="K148" s="132"/>
    </row>
    <row r="149" spans="1:14" s="17" customFormat="1">
      <c r="A149" s="64" t="s">
        <v>52</v>
      </c>
      <c r="B149" s="152">
        <v>9.1014230756208061</v>
      </c>
      <c r="C149" s="65">
        <f t="shared" si="7"/>
        <v>9.356262921738189</v>
      </c>
      <c r="D149" s="65">
        <f t="shared" si="8"/>
        <v>9.6013970102877302</v>
      </c>
      <c r="E149" s="65">
        <f t="shared" si="9"/>
        <v>9.8606347295654988</v>
      </c>
      <c r="F149" s="128"/>
      <c r="G149" s="128"/>
      <c r="H149" s="129"/>
      <c r="I149" s="130"/>
      <c r="J149" s="131"/>
      <c r="K149" s="132"/>
    </row>
    <row r="150" spans="1:14" s="17" customFormat="1">
      <c r="A150" s="64" t="s">
        <v>53</v>
      </c>
      <c r="B150" s="152">
        <v>24.426867397110001</v>
      </c>
      <c r="C150" s="65">
        <f t="shared" si="7"/>
        <v>25.110819684229082</v>
      </c>
      <c r="D150" s="65">
        <f t="shared" si="8"/>
        <v>25.768723159955883</v>
      </c>
      <c r="E150" s="65">
        <f t="shared" si="9"/>
        <v>26.464478685274688</v>
      </c>
      <c r="F150" s="128"/>
      <c r="G150" s="128"/>
      <c r="H150" s="129"/>
      <c r="I150" s="130"/>
      <c r="J150" s="131"/>
      <c r="K150" s="132"/>
    </row>
    <row r="151" spans="1:14" s="17" customFormat="1">
      <c r="A151" s="67" t="s">
        <v>54</v>
      </c>
      <c r="B151" s="153">
        <v>525.06252033464875</v>
      </c>
      <c r="C151" s="68">
        <f t="shared" ref="C151:E151" si="10">SUM(C129:C150)</f>
        <v>539.76427090401887</v>
      </c>
      <c r="D151" s="68">
        <f t="shared" si="10"/>
        <v>553.90609480170428</v>
      </c>
      <c r="E151" s="68">
        <f t="shared" si="10"/>
        <v>568.86155936135026</v>
      </c>
      <c r="F151" s="128"/>
      <c r="G151" s="128"/>
      <c r="H151" s="129"/>
      <c r="I151" s="34"/>
      <c r="J151" s="131"/>
      <c r="K151" s="132"/>
    </row>
    <row r="152" spans="1:14" s="17" customFormat="1" ht="14.5">
      <c r="A152" s="78"/>
      <c r="B152" s="90" t="s">
        <v>78</v>
      </c>
      <c r="C152" s="79"/>
      <c r="D152" s="79"/>
      <c r="E152" s="79"/>
      <c r="F152" s="79"/>
      <c r="G152" s="79"/>
      <c r="H152" s="86"/>
      <c r="I152" s="34"/>
      <c r="J152" s="131"/>
    </row>
    <row r="153" spans="1:14" s="17" customFormat="1" ht="29.5" customHeight="1">
      <c r="F153" s="120"/>
      <c r="G153" s="120"/>
      <c r="H153" s="28"/>
    </row>
    <row r="154" spans="1:14" s="17" customFormat="1">
      <c r="A154" s="133" t="s">
        <v>76</v>
      </c>
      <c r="B154" s="122"/>
      <c r="C154" s="122"/>
      <c r="D154" s="122"/>
      <c r="E154" s="122"/>
      <c r="F154" s="28"/>
      <c r="G154" s="28"/>
      <c r="H154" s="28"/>
      <c r="I154" s="10"/>
      <c r="J154" s="10"/>
    </row>
    <row r="155" spans="1:14" s="17" customFormat="1">
      <c r="A155" s="17" t="s">
        <v>32</v>
      </c>
      <c r="B155" s="141" t="s">
        <v>1</v>
      </c>
      <c r="C155" s="141" t="s">
        <v>2</v>
      </c>
      <c r="D155" s="141" t="s">
        <v>3</v>
      </c>
      <c r="E155" s="141" t="s">
        <v>4</v>
      </c>
      <c r="F155" s="28"/>
      <c r="H155" s="28"/>
      <c r="I155" s="49"/>
      <c r="J155" s="49"/>
    </row>
    <row r="156" spans="1:14" s="17" customFormat="1">
      <c r="A156" s="17" t="s">
        <v>33</v>
      </c>
      <c r="B156" s="134">
        <v>135.55801657797338</v>
      </c>
      <c r="C156" s="134">
        <v>131.23909176781464</v>
      </c>
      <c r="D156" s="134">
        <v>124.66989176781463</v>
      </c>
      <c r="E156" s="134">
        <v>118.10069176781464</v>
      </c>
      <c r="F156" s="135"/>
      <c r="G156" s="134"/>
      <c r="H156" s="28"/>
      <c r="I156" s="48"/>
      <c r="J156" s="48"/>
      <c r="K156" s="48"/>
      <c r="L156" s="48"/>
      <c r="M156" s="48"/>
      <c r="N156" s="48"/>
    </row>
    <row r="157" spans="1:14" s="17" customFormat="1">
      <c r="A157" s="17" t="s">
        <v>34</v>
      </c>
      <c r="B157" s="134">
        <v>0</v>
      </c>
      <c r="C157" s="134">
        <v>0</v>
      </c>
      <c r="D157" s="134">
        <v>0</v>
      </c>
      <c r="E157" s="134">
        <v>0</v>
      </c>
      <c r="F157" s="135"/>
      <c r="G157" s="134"/>
      <c r="H157" s="28"/>
      <c r="I157" s="48"/>
      <c r="J157" s="48"/>
      <c r="K157" s="48"/>
      <c r="L157" s="48"/>
      <c r="M157" s="48"/>
      <c r="N157" s="48"/>
    </row>
    <row r="158" spans="1:14" s="17" customFormat="1">
      <c r="A158" s="17" t="s">
        <v>35</v>
      </c>
      <c r="B158" s="134">
        <v>-13.317638186753989</v>
      </c>
      <c r="C158" s="134">
        <v>0</v>
      </c>
      <c r="D158" s="134">
        <v>0</v>
      </c>
      <c r="E158" s="134">
        <v>0</v>
      </c>
      <c r="F158" s="135"/>
      <c r="G158" s="134"/>
      <c r="H158" s="28"/>
      <c r="I158" s="48"/>
      <c r="J158" s="48"/>
      <c r="K158" s="48"/>
      <c r="L158" s="48"/>
      <c r="M158" s="48"/>
      <c r="N158" s="48"/>
    </row>
    <row r="159" spans="1:14" s="17" customFormat="1">
      <c r="A159" s="17" t="s">
        <v>36</v>
      </c>
      <c r="B159" s="134">
        <v>-23.517986937467516</v>
      </c>
      <c r="C159" s="134">
        <v>-19.223956745117487</v>
      </c>
      <c r="D159" s="134">
        <v>-16.276336745117487</v>
      </c>
      <c r="E159" s="134">
        <v>-10.381096745117485</v>
      </c>
      <c r="F159" s="135"/>
      <c r="G159" s="134"/>
      <c r="H159" s="28"/>
      <c r="I159" s="48"/>
      <c r="J159" s="48"/>
      <c r="K159" s="48"/>
      <c r="L159" s="48"/>
      <c r="M159" s="48"/>
      <c r="N159" s="48"/>
    </row>
    <row r="160" spans="1:14" s="17" customFormat="1">
      <c r="A160" s="17" t="s">
        <v>37</v>
      </c>
      <c r="B160" s="134">
        <v>14.792294091448664</v>
      </c>
      <c r="C160" s="134">
        <v>14.710544517573119</v>
      </c>
      <c r="D160" s="134">
        <v>12.717244517573118</v>
      </c>
      <c r="E160" s="134">
        <v>10.723944517573118</v>
      </c>
      <c r="F160" s="135"/>
      <c r="G160" s="134"/>
      <c r="H160" s="28"/>
      <c r="I160" s="48"/>
      <c r="J160" s="48"/>
      <c r="K160" s="48"/>
      <c r="L160" s="48"/>
      <c r="M160" s="48"/>
      <c r="N160" s="48"/>
    </row>
    <row r="161" spans="1:14" s="17" customFormat="1">
      <c r="A161" s="17" t="s">
        <v>38</v>
      </c>
      <c r="B161" s="134">
        <v>-87.421680090000393</v>
      </c>
      <c r="C161" s="134">
        <v>-73.172825429760934</v>
      </c>
      <c r="D161" s="134">
        <v>-58.730735429760941</v>
      </c>
      <c r="E161" s="134">
        <v>-29.84655542976094</v>
      </c>
      <c r="F161" s="135"/>
      <c r="G161" s="134"/>
      <c r="H161" s="28"/>
      <c r="I161" s="48"/>
      <c r="J161" s="48"/>
      <c r="K161" s="48"/>
      <c r="L161" s="48"/>
      <c r="M161" s="48"/>
      <c r="N161" s="48"/>
    </row>
    <row r="162" spans="1:14" s="17" customFormat="1">
      <c r="A162" s="17" t="s">
        <v>0</v>
      </c>
      <c r="B162" s="134">
        <v>20.03461926284778</v>
      </c>
      <c r="C162" s="134">
        <v>14.616450576300979</v>
      </c>
      <c r="D162" s="134">
        <v>12.462290576300978</v>
      </c>
      <c r="E162" s="134">
        <v>10.308130576300979</v>
      </c>
      <c r="F162" s="135"/>
      <c r="G162" s="134"/>
      <c r="H162" s="28"/>
      <c r="I162" s="48"/>
      <c r="J162" s="48"/>
      <c r="K162" s="48"/>
      <c r="L162" s="48"/>
      <c r="M162" s="48"/>
      <c r="N162" s="48"/>
    </row>
    <row r="163" spans="1:14" s="17" customFormat="1">
      <c r="A163" s="17" t="s">
        <v>39</v>
      </c>
      <c r="B163" s="134">
        <v>-12.619471542120337</v>
      </c>
      <c r="C163" s="134">
        <v>-8.6745295729274758</v>
      </c>
      <c r="D163" s="134">
        <v>-3.557219572927476</v>
      </c>
      <c r="E163" s="134">
        <v>0</v>
      </c>
      <c r="F163" s="135"/>
      <c r="G163" s="134"/>
      <c r="H163" s="28"/>
      <c r="I163" s="48"/>
      <c r="J163" s="48"/>
      <c r="K163" s="48"/>
      <c r="L163" s="48"/>
      <c r="M163" s="48"/>
      <c r="N163" s="48"/>
    </row>
    <row r="164" spans="1:14" s="17" customFormat="1">
      <c r="A164" s="17" t="s">
        <v>40</v>
      </c>
      <c r="B164" s="134">
        <v>0</v>
      </c>
      <c r="C164" s="134">
        <v>0</v>
      </c>
      <c r="D164" s="134">
        <v>0</v>
      </c>
      <c r="E164" s="134">
        <v>0</v>
      </c>
      <c r="F164" s="135"/>
      <c r="G164" s="134"/>
      <c r="H164" s="28"/>
      <c r="I164" s="48"/>
      <c r="J164" s="48"/>
      <c r="K164" s="48"/>
      <c r="L164" s="48"/>
      <c r="M164" s="48"/>
      <c r="N164" s="48"/>
    </row>
    <row r="165" spans="1:14" s="17" customFormat="1">
      <c r="A165" s="17" t="s">
        <v>41</v>
      </c>
      <c r="B165" s="134">
        <v>-44.559595774068711</v>
      </c>
      <c r="C165" s="134">
        <v>-40.354381181244847</v>
      </c>
      <c r="D165" s="134">
        <v>-34.181251181244853</v>
      </c>
      <c r="E165" s="134">
        <v>-21.834991181244849</v>
      </c>
      <c r="F165" s="135"/>
      <c r="G165" s="134"/>
      <c r="H165" s="28"/>
      <c r="I165" s="48"/>
      <c r="J165" s="48"/>
      <c r="K165" s="48"/>
      <c r="L165" s="48"/>
      <c r="M165" s="48"/>
      <c r="N165" s="48"/>
    </row>
    <row r="166" spans="1:14" s="17" customFormat="1">
      <c r="A166" s="17" t="s">
        <v>42</v>
      </c>
      <c r="B166" s="134">
        <v>40.973711880517726</v>
      </c>
      <c r="C166" s="134">
        <v>38.855700051267029</v>
      </c>
      <c r="D166" s="134">
        <v>37.227580051267026</v>
      </c>
      <c r="E166" s="134">
        <v>35.59946005126703</v>
      </c>
      <c r="F166" s="135"/>
      <c r="G166" s="134"/>
      <c r="H166" s="28"/>
      <c r="I166" s="48"/>
      <c r="J166" s="48"/>
      <c r="K166" s="48"/>
      <c r="L166" s="48"/>
      <c r="M166" s="48"/>
      <c r="N166" s="48"/>
    </row>
    <row r="167" spans="1:14" s="17" customFormat="1">
      <c r="A167" s="17" t="s">
        <v>43</v>
      </c>
      <c r="B167" s="134">
        <v>0.9556617591477633</v>
      </c>
      <c r="C167" s="134">
        <v>0</v>
      </c>
      <c r="D167" s="134">
        <v>0</v>
      </c>
      <c r="E167" s="134">
        <v>0</v>
      </c>
      <c r="F167" s="135"/>
      <c r="G167" s="134"/>
      <c r="H167" s="28"/>
      <c r="I167" s="48"/>
      <c r="J167" s="48"/>
      <c r="K167" s="48"/>
      <c r="L167" s="48"/>
      <c r="M167" s="48"/>
      <c r="N167" s="48"/>
    </row>
    <row r="168" spans="1:14" s="17" customFormat="1">
      <c r="A168" s="17" t="s">
        <v>44</v>
      </c>
      <c r="B168" s="134">
        <v>36.989953932704452</v>
      </c>
      <c r="C168" s="134">
        <v>34.057742657453183</v>
      </c>
      <c r="D168" s="134">
        <v>32.730722657453185</v>
      </c>
      <c r="E168" s="134">
        <v>31.403702657453184</v>
      </c>
      <c r="F168" s="135"/>
      <c r="G168" s="134"/>
      <c r="H168" s="28"/>
      <c r="I168" s="48"/>
      <c r="J168" s="48"/>
      <c r="K168" s="48"/>
      <c r="L168" s="48"/>
      <c r="M168" s="48"/>
      <c r="N168" s="48"/>
    </row>
    <row r="169" spans="1:14" s="17" customFormat="1">
      <c r="A169" s="17" t="s">
        <v>45</v>
      </c>
      <c r="B169" s="134">
        <v>-4.8263463698246483</v>
      </c>
      <c r="C169" s="134">
        <v>-0.19523647919130349</v>
      </c>
      <c r="D169" s="134">
        <v>0</v>
      </c>
      <c r="E169" s="134">
        <v>0</v>
      </c>
      <c r="F169" s="135"/>
      <c r="G169" s="134"/>
      <c r="H169" s="28"/>
      <c r="I169" s="48"/>
      <c r="J169" s="48"/>
      <c r="K169" s="48"/>
      <c r="L169" s="48"/>
      <c r="M169" s="48"/>
      <c r="N169" s="48"/>
    </row>
    <row r="170" spans="1:14" s="17" customFormat="1">
      <c r="A170" s="17" t="s">
        <v>46</v>
      </c>
      <c r="B170" s="134">
        <v>-61.366753377493609</v>
      </c>
      <c r="C170" s="134">
        <v>-58.115881400761126</v>
      </c>
      <c r="D170" s="134">
        <v>-53.209771400761127</v>
      </c>
      <c r="E170" s="134">
        <v>-43.397551400761131</v>
      </c>
      <c r="F170" s="135"/>
      <c r="G170" s="134"/>
      <c r="H170" s="28"/>
      <c r="I170" s="48"/>
      <c r="J170" s="48"/>
      <c r="K170" s="48"/>
      <c r="L170" s="48"/>
      <c r="M170" s="48"/>
      <c r="N170" s="48"/>
    </row>
    <row r="171" spans="1:14" s="17" customFormat="1">
      <c r="A171" s="17" t="s">
        <v>47</v>
      </c>
      <c r="B171" s="134">
        <v>16.854406528600691</v>
      </c>
      <c r="C171" s="134">
        <v>13.136527670981646</v>
      </c>
      <c r="D171" s="134">
        <v>10.410357670981645</v>
      </c>
      <c r="E171" s="134">
        <v>7.6841876709816468</v>
      </c>
      <c r="F171" s="135"/>
      <c r="G171" s="134"/>
      <c r="H171" s="28"/>
      <c r="I171" s="48"/>
      <c r="J171" s="48"/>
      <c r="K171" s="48"/>
      <c r="L171" s="48"/>
      <c r="M171" s="48"/>
      <c r="N171" s="48"/>
    </row>
    <row r="172" spans="1:14" s="17" customFormat="1">
      <c r="A172" s="17" t="s">
        <v>48</v>
      </c>
      <c r="B172" s="134">
        <v>0</v>
      </c>
      <c r="C172" s="134">
        <v>0</v>
      </c>
      <c r="D172" s="134">
        <v>0</v>
      </c>
      <c r="E172" s="134">
        <v>0</v>
      </c>
      <c r="F172" s="135"/>
      <c r="G172" s="134"/>
      <c r="H172" s="28"/>
      <c r="I172" s="48"/>
      <c r="J172" s="48"/>
      <c r="K172" s="48"/>
      <c r="L172" s="48"/>
      <c r="M172" s="48"/>
      <c r="N172" s="48"/>
    </row>
    <row r="173" spans="1:14" s="17" customFormat="1">
      <c r="A173" s="17" t="s">
        <v>49</v>
      </c>
      <c r="B173" s="134">
        <v>13.649179555751324</v>
      </c>
      <c r="C173" s="134">
        <v>12.433096522462368</v>
      </c>
      <c r="D173" s="134">
        <v>10.674936522462367</v>
      </c>
      <c r="E173" s="134">
        <v>8.9167765224623672</v>
      </c>
      <c r="F173" s="135"/>
      <c r="G173" s="134"/>
      <c r="H173" s="28"/>
      <c r="I173" s="48"/>
      <c r="J173" s="48"/>
      <c r="K173" s="48"/>
      <c r="L173" s="48"/>
      <c r="M173" s="48"/>
      <c r="N173" s="48"/>
    </row>
    <row r="174" spans="1:14" s="17" customFormat="1">
      <c r="A174" s="17" t="s">
        <v>50</v>
      </c>
      <c r="B174" s="134">
        <v>-17.496977181789042</v>
      </c>
      <c r="C174" s="134">
        <v>-16.24931510028869</v>
      </c>
      <c r="D174" s="134">
        <v>-14.209675100288688</v>
      </c>
      <c r="E174" s="134">
        <v>-10.130395100288689</v>
      </c>
      <c r="F174" s="135"/>
      <c r="G174" s="134"/>
      <c r="H174" s="28"/>
      <c r="I174" s="48"/>
      <c r="J174" s="48"/>
      <c r="K174" s="48"/>
      <c r="L174" s="48"/>
      <c r="M174" s="48"/>
      <c r="N174" s="48"/>
    </row>
    <row r="175" spans="1:14" s="17" customFormat="1">
      <c r="A175" s="17" t="s">
        <v>51</v>
      </c>
      <c r="B175" s="134">
        <v>-31.234408096390961</v>
      </c>
      <c r="C175" s="134">
        <v>-16.426519117707969</v>
      </c>
      <c r="D175" s="134">
        <v>-4.0116191177079683</v>
      </c>
      <c r="E175" s="134">
        <v>0</v>
      </c>
      <c r="F175" s="135"/>
      <c r="G175" s="134"/>
      <c r="H175" s="28"/>
      <c r="I175" s="48"/>
      <c r="J175" s="48"/>
      <c r="K175" s="48"/>
      <c r="L175" s="48"/>
      <c r="M175" s="48"/>
      <c r="N175" s="48"/>
    </row>
    <row r="176" spans="1:14" s="17" customFormat="1">
      <c r="A176" s="17" t="s">
        <v>52</v>
      </c>
      <c r="B176" s="134">
        <v>-1.5543226601240039</v>
      </c>
      <c r="C176" s="134">
        <v>0</v>
      </c>
      <c r="D176" s="134">
        <v>0</v>
      </c>
      <c r="E176" s="134">
        <v>0</v>
      </c>
      <c r="F176" s="135"/>
      <c r="G176" s="134"/>
      <c r="I176" s="48"/>
      <c r="J176" s="48"/>
      <c r="K176" s="48"/>
      <c r="L176" s="48"/>
      <c r="M176" s="48"/>
      <c r="N176" s="48"/>
    </row>
    <row r="177" spans="1:14" s="17" customFormat="1">
      <c r="A177" s="17" t="s">
        <v>53</v>
      </c>
      <c r="B177" s="134">
        <v>-49.398747859477041</v>
      </c>
      <c r="C177" s="134">
        <v>-44.390660247540715</v>
      </c>
      <c r="D177" s="134">
        <v>-39.090710247540713</v>
      </c>
      <c r="E177" s="134">
        <v>-28.490810247540715</v>
      </c>
      <c r="F177" s="135"/>
      <c r="G177" s="134"/>
      <c r="I177" s="48"/>
      <c r="J177" s="48"/>
      <c r="K177" s="48"/>
      <c r="L177" s="48"/>
      <c r="M177" s="48"/>
      <c r="N177" s="48"/>
    </row>
    <row r="178" spans="1:14" s="17" customFormat="1">
      <c r="A178" s="12" t="s">
        <v>54</v>
      </c>
      <c r="B178" s="30">
        <v>-67.506084486518503</v>
      </c>
      <c r="C178" s="30">
        <v>-17.754151510687588</v>
      </c>
      <c r="D178" s="30">
        <v>17.625704968503715</v>
      </c>
      <c r="E178" s="30">
        <v>78.655493659139154</v>
      </c>
      <c r="F178" s="109"/>
      <c r="G178" s="134"/>
      <c r="I178" s="48"/>
      <c r="J178" s="48"/>
      <c r="K178" s="48"/>
      <c r="L178" s="48"/>
      <c r="M178" s="48"/>
      <c r="N178" s="48"/>
    </row>
    <row r="179" spans="1:14" s="17" customFormat="1" ht="15" customHeight="1">
      <c r="B179" s="80" t="s">
        <v>79</v>
      </c>
      <c r="C179" s="134"/>
      <c r="D179" s="134"/>
      <c r="E179" s="134"/>
      <c r="F179" s="134"/>
      <c r="G179" s="134"/>
      <c r="I179" s="48"/>
      <c r="J179" s="48"/>
    </row>
    <row r="180" spans="1:14" s="17" customFormat="1" ht="14.5">
      <c r="B180" s="62"/>
      <c r="C180" s="134"/>
      <c r="D180" s="134"/>
      <c r="E180" s="134"/>
      <c r="F180" s="134"/>
      <c r="G180" s="134"/>
      <c r="J180" s="124"/>
    </row>
  </sheetData>
  <mergeCells count="1">
    <mergeCell ref="A3:F3"/>
  </mergeCells>
  <pageMargins left="0.7" right="0.7" top="0.75" bottom="0.75" header="0.3" footer="0.3"/>
  <pageSetup paperSize="9" orientation="portrait" r:id="rId1"/>
  <tableParts count="9">
    <tablePart r:id="rId2"/>
    <tablePart r:id="rId3"/>
    <tablePart r:id="rId4"/>
    <tablePart r:id="rId5"/>
    <tablePart r:id="rId6"/>
    <tablePart r:id="rId7"/>
    <tablePart r:id="rId8"/>
    <tablePart r:id="rId9"/>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62" zoomScaleNormal="80" workbookViewId="0"/>
  </sheetViews>
  <sheetFormatPr defaultRowHeight="14"/>
  <cols>
    <col min="1" max="1" width="47.4140625" customWidth="1"/>
    <col min="2" max="2" width="18.58203125" customWidth="1"/>
    <col min="3" max="3" width="16.83203125" customWidth="1"/>
    <col min="4" max="4" width="14.08203125" customWidth="1"/>
    <col min="5" max="5" width="17.33203125" customWidth="1"/>
    <col min="6" max="6" width="16.4140625" customWidth="1"/>
    <col min="7" max="7" width="20.08203125" customWidth="1"/>
    <col min="8" max="8" width="17.25" customWidth="1"/>
    <col min="9" max="9" width="14.75" customWidth="1"/>
    <col min="10" max="10" width="12.4140625" customWidth="1"/>
    <col min="11" max="11" width="16.83203125" style="9" customWidth="1"/>
  </cols>
  <sheetData>
    <row r="1" spans="1:11" ht="20">
      <c r="A1" s="74" t="s">
        <v>83</v>
      </c>
    </row>
    <row r="2" spans="1:11">
      <c r="A2" t="str">
        <f>INFO!A2</f>
        <v>VM/KAO 29.4.2024</v>
      </c>
    </row>
    <row r="3" spans="1:11" ht="64.5" customHeight="1">
      <c r="A3" s="166" t="s">
        <v>80</v>
      </c>
      <c r="B3" s="166"/>
      <c r="C3" s="166"/>
      <c r="D3" s="166"/>
      <c r="E3" s="166"/>
      <c r="F3" s="166"/>
    </row>
    <row r="4" spans="1:11" ht="76.5" customHeight="1">
      <c r="A4" s="167" t="s">
        <v>81</v>
      </c>
      <c r="B4" s="167"/>
      <c r="C4" s="167"/>
      <c r="D4" s="167"/>
      <c r="E4" s="167"/>
      <c r="F4" s="167"/>
    </row>
    <row r="5" spans="1:11" ht="40" customHeight="1">
      <c r="A5" s="166" t="s">
        <v>82</v>
      </c>
      <c r="B5" s="166"/>
      <c r="C5" s="166"/>
      <c r="D5" s="166"/>
      <c r="E5" s="166"/>
      <c r="F5" s="166"/>
    </row>
    <row r="7" spans="1:11">
      <c r="A7" s="116" t="s">
        <v>84</v>
      </c>
      <c r="B7" s="15"/>
      <c r="C7" s="15"/>
      <c r="D7" s="15"/>
      <c r="E7" s="15"/>
    </row>
    <row r="8" spans="1:11">
      <c r="A8" s="136" t="s">
        <v>15</v>
      </c>
      <c r="B8" s="115" t="s">
        <v>11</v>
      </c>
      <c r="C8" s="115" t="s">
        <v>12</v>
      </c>
      <c r="D8" s="115" t="s">
        <v>13</v>
      </c>
      <c r="E8" s="115" t="s">
        <v>14</v>
      </c>
      <c r="H8" s="47">
        <v>2029</v>
      </c>
      <c r="I8" s="100">
        <v>2030</v>
      </c>
    </row>
    <row r="9" spans="1:11" ht="14.5">
      <c r="A9" s="28" t="s">
        <v>85</v>
      </c>
      <c r="B9" s="95">
        <v>1463.5498412028792</v>
      </c>
      <c r="C9" s="95">
        <v>985.02874831868996</v>
      </c>
      <c r="D9" s="95">
        <v>412.42143504626006</v>
      </c>
      <c r="E9" s="95">
        <v>-143.35861087460745</v>
      </c>
      <c r="F9" s="113"/>
      <c r="H9" s="101"/>
      <c r="I9" s="101"/>
    </row>
    <row r="10" spans="1:11" ht="36.5" customHeight="1"/>
    <row r="11" spans="1:11">
      <c r="A11" s="117" t="s">
        <v>86</v>
      </c>
      <c r="B11" s="15"/>
      <c r="C11" s="15"/>
      <c r="D11" s="15"/>
      <c r="E11" s="15"/>
      <c r="G11" s="116" t="s">
        <v>88</v>
      </c>
      <c r="H11" s="15"/>
      <c r="I11" s="15"/>
      <c r="J11" s="15"/>
    </row>
    <row r="12" spans="1:11">
      <c r="A12" s="114" t="s">
        <v>32</v>
      </c>
      <c r="B12" s="115" t="s">
        <v>9</v>
      </c>
      <c r="C12" s="115" t="s">
        <v>12</v>
      </c>
      <c r="D12" s="115" t="s">
        <v>13</v>
      </c>
      <c r="E12" s="115" t="s">
        <v>14</v>
      </c>
      <c r="F12" s="47"/>
      <c r="G12" s="114" t="s">
        <v>32</v>
      </c>
      <c r="H12" s="115" t="s">
        <v>12</v>
      </c>
      <c r="I12" s="115" t="s">
        <v>13</v>
      </c>
      <c r="J12" s="115" t="s">
        <v>14</v>
      </c>
      <c r="K12" s="163"/>
    </row>
    <row r="13" spans="1:11">
      <c r="A13" s="96" t="s">
        <v>33</v>
      </c>
      <c r="B13" s="159">
        <v>157.11770764246046</v>
      </c>
      <c r="C13" s="18">
        <f t="shared" ref="C13:C34" si="0">H13*C$9</f>
        <v>106.27798665229047</v>
      </c>
      <c r="D13" s="18">
        <f t="shared" ref="D13:D34" si="1">I13*D$9</f>
        <v>44.626982974834348</v>
      </c>
      <c r="E13" s="18">
        <f t="shared" ref="E13:E34" si="2">J13*E$9</f>
        <v>-15.550861625158023</v>
      </c>
      <c r="F13" s="97"/>
      <c r="G13" s="96" t="s">
        <v>33</v>
      </c>
      <c r="H13" s="112">
        <f>('Rahoitus ilman jk-tarkistusta'!C102+'Rahoitus ilman jk-tarkistusta'!C129)/('Rahoitus ilman jk-tarkistusta'!C$124+'Rahoitus ilman jk-tarkistusta'!C$151)</f>
        <v>0.10789328416423635</v>
      </c>
      <c r="I13" s="112">
        <f>('Rahoitus ilman jk-tarkistusta'!D102+'Rahoitus ilman jk-tarkistusta'!D129)/('Rahoitus ilman jk-tarkistusta'!D$124+'Rahoitus ilman jk-tarkistusta'!D$151)</f>
        <v>0.10820723459688432</v>
      </c>
      <c r="J13" s="112">
        <f>('Rahoitus ilman jk-tarkistusta'!E102+'Rahoitus ilman jk-tarkistusta'!E129)/('Rahoitus ilman jk-tarkistusta'!E$124+'Rahoitus ilman jk-tarkistusta'!E$151)</f>
        <v>0.10847525328464581</v>
      </c>
      <c r="K13" s="162"/>
    </row>
    <row r="14" spans="1:11">
      <c r="A14" s="96" t="s">
        <v>34</v>
      </c>
      <c r="B14" s="159">
        <v>66.886562045607434</v>
      </c>
      <c r="C14" s="18">
        <f t="shared" si="0"/>
        <v>45.322870379146238</v>
      </c>
      <c r="D14" s="18">
        <f t="shared" si="1"/>
        <v>19.089530357927828</v>
      </c>
      <c r="E14" s="18">
        <f t="shared" si="2"/>
        <v>-6.6735513297292952</v>
      </c>
      <c r="F14" s="97"/>
      <c r="G14" s="96" t="s">
        <v>34</v>
      </c>
      <c r="H14" s="112">
        <f>('Rahoitus ilman jk-tarkistusta'!C103+'Rahoitus ilman jk-tarkistusta'!C130)/('Rahoitus ilman jk-tarkistusta'!C$124+'Rahoitus ilman jk-tarkistusta'!C$151)</f>
        <v>4.6011723471529341E-2</v>
      </c>
      <c r="I14" s="112">
        <f>('Rahoitus ilman jk-tarkistusta'!D103+'Rahoitus ilman jk-tarkistusta'!D130)/('Rahoitus ilman jk-tarkistusta'!D$124+'Rahoitus ilman jk-tarkistusta'!D$151)</f>
        <v>4.6286465095555986E-2</v>
      </c>
      <c r="J14" s="112">
        <f>('Rahoitus ilman jk-tarkistusta'!E103+'Rahoitus ilman jk-tarkistusta'!E130)/('Rahoitus ilman jk-tarkistusta'!E$124+'Rahoitus ilman jk-tarkistusta'!E$151)</f>
        <v>4.6551450861689082E-2</v>
      </c>
      <c r="K14" s="162"/>
    </row>
    <row r="15" spans="1:11">
      <c r="A15" s="96" t="s">
        <v>35</v>
      </c>
      <c r="B15" s="159">
        <v>110.00991283255168</v>
      </c>
      <c r="C15" s="18">
        <f t="shared" si="0"/>
        <v>74.423394402516564</v>
      </c>
      <c r="D15" s="18">
        <f t="shared" si="1"/>
        <v>31.332020886971627</v>
      </c>
      <c r="E15" s="18">
        <f t="shared" si="2"/>
        <v>-10.943560496674593</v>
      </c>
      <c r="F15" s="97"/>
      <c r="G15" s="96" t="s">
        <v>35</v>
      </c>
      <c r="H15" s="112">
        <f>('Rahoitus ilman jk-tarkistusta'!C104+'Rahoitus ilman jk-tarkistusta'!C131)/('Rahoitus ilman jk-tarkistusta'!C$124+'Rahoitus ilman jk-tarkistusta'!C$151)</f>
        <v>7.5554540443156779E-2</v>
      </c>
      <c r="I15" s="112">
        <f>('Rahoitus ilman jk-tarkistusta'!D104+'Rahoitus ilman jk-tarkistusta'!D131)/('Rahoitus ilman jk-tarkistusta'!D$124+'Rahoitus ilman jk-tarkistusta'!D$151)</f>
        <v>7.5970883723483498E-2</v>
      </c>
      <c r="J15" s="112">
        <f>('Rahoitus ilman jk-tarkistusta'!E104+'Rahoitus ilman jk-tarkistusta'!E131)/('Rahoitus ilman jk-tarkistusta'!E$124+'Rahoitus ilman jk-tarkistusta'!E$151)</f>
        <v>7.6336959669947413E-2</v>
      </c>
      <c r="K15" s="162"/>
    </row>
    <row r="16" spans="1:11">
      <c r="A16" s="96" t="s">
        <v>36</v>
      </c>
      <c r="B16" s="159">
        <v>25.077406596694182</v>
      </c>
      <c r="C16" s="18">
        <f t="shared" si="0"/>
        <v>16.966537055497302</v>
      </c>
      <c r="D16" s="18">
        <f t="shared" si="1"/>
        <v>7.1401012928098107</v>
      </c>
      <c r="E16" s="18">
        <f t="shared" si="2"/>
        <v>-2.4948449240618951</v>
      </c>
      <c r="F16" s="97"/>
      <c r="G16" s="96" t="s">
        <v>36</v>
      </c>
      <c r="H16" s="112">
        <f>('Rahoitus ilman jk-tarkistusta'!C105+'Rahoitus ilman jk-tarkistusta'!C132)/('Rahoitus ilman jk-tarkistusta'!C$124+'Rahoitus ilman jk-tarkistusta'!C$151)</f>
        <v>1.7224408002768317E-2</v>
      </c>
      <c r="I16" s="112">
        <f>('Rahoitus ilman jk-tarkistusta'!D105+'Rahoitus ilman jk-tarkistusta'!D132)/('Rahoitus ilman jk-tarkistusta'!D$124+'Rahoitus ilman jk-tarkistusta'!D$151)</f>
        <v>1.7312633840209899E-2</v>
      </c>
      <c r="J16" s="112">
        <f>('Rahoitus ilman jk-tarkistusta'!E105+'Rahoitus ilman jk-tarkistusta'!E132)/('Rahoitus ilman jk-tarkistusta'!E$124+'Rahoitus ilman jk-tarkistusta'!E$151)</f>
        <v>1.7402825744761714E-2</v>
      </c>
      <c r="K16" s="162"/>
    </row>
    <row r="17" spans="1:11">
      <c r="A17" s="96" t="s">
        <v>37</v>
      </c>
      <c r="B17" s="159">
        <v>47.411702186604785</v>
      </c>
      <c r="C17" s="18">
        <f t="shared" si="0"/>
        <v>32.050080741821951</v>
      </c>
      <c r="D17" s="18">
        <f t="shared" si="1"/>
        <v>13.491669197480682</v>
      </c>
      <c r="E17" s="18">
        <f t="shared" si="2"/>
        <v>-4.7166625992267628</v>
      </c>
      <c r="F17" s="97"/>
      <c r="G17" s="96" t="s">
        <v>37</v>
      </c>
      <c r="H17" s="112">
        <f>('Rahoitus ilman jk-tarkistusta'!C106+'Rahoitus ilman jk-tarkistusta'!C133)/('Rahoitus ilman jk-tarkistusta'!C$124+'Rahoitus ilman jk-tarkistusta'!C$151)</f>
        <v>3.2537203402973849E-2</v>
      </c>
      <c r="I17" s="112">
        <f>('Rahoitus ilman jk-tarkistusta'!D106+'Rahoitus ilman jk-tarkistusta'!D133)/('Rahoitus ilman jk-tarkistusta'!D$124+'Rahoitus ilman jk-tarkistusta'!D$151)</f>
        <v>3.2713307435069089E-2</v>
      </c>
      <c r="J17" s="112">
        <f>('Rahoitus ilman jk-tarkistusta'!E106+'Rahoitus ilman jk-tarkistusta'!E133)/('Rahoitus ilman jk-tarkistusta'!E$124+'Rahoitus ilman jk-tarkistusta'!E$151)</f>
        <v>3.2901146087083125E-2</v>
      </c>
      <c r="K17" s="162"/>
    </row>
    <row r="18" spans="1:11">
      <c r="A18" s="96" t="s">
        <v>38</v>
      </c>
      <c r="B18" s="159">
        <v>130.62070194219257</v>
      </c>
      <c r="C18" s="18">
        <f t="shared" si="0"/>
        <v>88.005427466299608</v>
      </c>
      <c r="D18" s="18">
        <f t="shared" si="1"/>
        <v>36.880497205324247</v>
      </c>
      <c r="E18" s="18">
        <f t="shared" si="2"/>
        <v>-12.827805661188194</v>
      </c>
      <c r="F18" s="97"/>
      <c r="G18" s="96" t="s">
        <v>38</v>
      </c>
      <c r="H18" s="112">
        <f>('Rahoitus ilman jk-tarkistusta'!C107+'Rahoitus ilman jk-tarkistusta'!C134)/('Rahoitus ilman jk-tarkistusta'!C$124+'Rahoitus ilman jk-tarkistusta'!C$151)</f>
        <v>8.9343004066138071E-2</v>
      </c>
      <c r="I18" s="112">
        <f>('Rahoitus ilman jk-tarkistusta'!D107+'Rahoitus ilman jk-tarkistusta'!D134)/('Rahoitus ilman jk-tarkistusta'!D$124+'Rahoitus ilman jk-tarkistusta'!D$151)</f>
        <v>8.9424297748218334E-2</v>
      </c>
      <c r="J18" s="112">
        <f>('Rahoitus ilman jk-tarkistusta'!E107+'Rahoitus ilman jk-tarkistusta'!E134)/('Rahoitus ilman jk-tarkistusta'!E$124+'Rahoitus ilman jk-tarkistusta'!E$151)</f>
        <v>8.9480538231556855E-2</v>
      </c>
      <c r="K18" s="162"/>
    </row>
    <row r="19" spans="1:11">
      <c r="A19" s="96" t="s">
        <v>0</v>
      </c>
      <c r="B19" s="159">
        <v>58.759065457941354</v>
      </c>
      <c r="C19" s="18">
        <f t="shared" si="0"/>
        <v>39.262873823077655</v>
      </c>
      <c r="D19" s="18">
        <f t="shared" si="1"/>
        <v>16.345252154214727</v>
      </c>
      <c r="E19" s="18">
        <f t="shared" si="2"/>
        <v>-5.6517352534833609</v>
      </c>
      <c r="F19" s="97"/>
      <c r="G19" s="96" t="s">
        <v>0</v>
      </c>
      <c r="H19" s="112">
        <f>('Rahoitus ilman jk-tarkistusta'!C108+'Rahoitus ilman jk-tarkistusta'!C135)/('Rahoitus ilman jk-tarkistusta'!C$124+'Rahoitus ilman jk-tarkistusta'!C$151)</f>
        <v>3.9859622259851846E-2</v>
      </c>
      <c r="I19" s="112">
        <f>('Rahoitus ilman jk-tarkistusta'!D108+'Rahoitus ilman jk-tarkistusta'!D135)/('Rahoitus ilman jk-tarkistusta'!D$124+'Rahoitus ilman jk-tarkistusta'!D$151)</f>
        <v>3.9632402114068904E-2</v>
      </c>
      <c r="J19" s="112">
        <f>('Rahoitus ilman jk-tarkistusta'!E108+'Rahoitus ilman jk-tarkistusta'!E135)/('Rahoitus ilman jk-tarkistusta'!E$124+'Rahoitus ilman jk-tarkistusta'!E$151)</f>
        <v>3.9423758496284586E-2</v>
      </c>
      <c r="K19" s="162"/>
    </row>
    <row r="20" spans="1:11">
      <c r="A20" s="96" t="s">
        <v>39</v>
      </c>
      <c r="B20" s="159">
        <v>45.045281447432252</v>
      </c>
      <c r="C20" s="18">
        <f t="shared" si="0"/>
        <v>30.20977097623523</v>
      </c>
      <c r="D20" s="18">
        <f t="shared" si="1"/>
        <v>12.612754098424512</v>
      </c>
      <c r="E20" s="18">
        <f t="shared" si="2"/>
        <v>-4.3718624073012178</v>
      </c>
      <c r="F20" s="97"/>
      <c r="G20" s="96" t="s">
        <v>39</v>
      </c>
      <c r="H20" s="112">
        <f>('Rahoitus ilman jk-tarkistusta'!C109+'Rahoitus ilman jk-tarkistusta'!C136)/('Rahoitus ilman jk-tarkistusta'!C$124+'Rahoitus ilman jk-tarkistusta'!C$151)</f>
        <v>3.0668923143409976E-2</v>
      </c>
      <c r="I20" s="112">
        <f>('Rahoitus ilman jk-tarkistusta'!D109+'Rahoitus ilman jk-tarkistusta'!D136)/('Rahoitus ilman jk-tarkistusta'!D$124+'Rahoitus ilman jk-tarkistusta'!D$151)</f>
        <v>3.0582198272526201E-2</v>
      </c>
      <c r="J20" s="112">
        <f>('Rahoitus ilman jk-tarkistusta'!E109+'Rahoitus ilman jk-tarkistusta'!E136)/('Rahoitus ilman jk-tarkistusta'!E$124+'Rahoitus ilman jk-tarkistusta'!E$151)</f>
        <v>3.0495987514312536E-2</v>
      </c>
      <c r="K20" s="162"/>
    </row>
    <row r="21" spans="1:11">
      <c r="A21" s="96" t="s">
        <v>40</v>
      </c>
      <c r="B21" s="159">
        <v>140.68190795785472</v>
      </c>
      <c r="C21" s="18">
        <f t="shared" si="0"/>
        <v>94.801616634511092</v>
      </c>
      <c r="D21" s="18">
        <f t="shared" si="1"/>
        <v>39.771534008598437</v>
      </c>
      <c r="E21" s="18">
        <f t="shared" si="2"/>
        <v>-13.846478684476631</v>
      </c>
      <c r="F21" s="97"/>
      <c r="G21" s="96" t="s">
        <v>40</v>
      </c>
      <c r="H21" s="112">
        <f>('Rahoitus ilman jk-tarkistusta'!C110+'Rahoitus ilman jk-tarkistusta'!C137)/('Rahoitus ilman jk-tarkistusta'!C$124+'Rahoitus ilman jk-tarkistusta'!C$151)</f>
        <v>9.6242487131796464E-2</v>
      </c>
      <c r="I21" s="112">
        <f>('Rahoitus ilman jk-tarkistusta'!D110+'Rahoitus ilman jk-tarkistusta'!D137)/('Rahoitus ilman jk-tarkistusta'!D$124+'Rahoitus ilman jk-tarkistusta'!D$151)</f>
        <v>9.6434206927526411E-2</v>
      </c>
      <c r="J21" s="112">
        <f>('Rahoitus ilman jk-tarkistusta'!E110+'Rahoitus ilman jk-tarkistusta'!E137)/('Rahoitus ilman jk-tarkistusta'!E$124+'Rahoitus ilman jk-tarkistusta'!E$151)</f>
        <v>9.6586306186991683E-2</v>
      </c>
      <c r="K21" s="162"/>
    </row>
    <row r="22" spans="1:11">
      <c r="A22" s="96" t="s">
        <v>41</v>
      </c>
      <c r="B22" s="159">
        <v>55.868447707669773</v>
      </c>
      <c r="C22" s="18">
        <f t="shared" si="0"/>
        <v>37.538156104757334</v>
      </c>
      <c r="D22" s="18">
        <f t="shared" si="1"/>
        <v>15.690120343295016</v>
      </c>
      <c r="E22" s="18">
        <f t="shared" si="2"/>
        <v>-5.4445743749336923</v>
      </c>
      <c r="F22" s="97"/>
      <c r="G22" s="96" t="s">
        <v>41</v>
      </c>
      <c r="H22" s="112">
        <f>('Rahoitus ilman jk-tarkistusta'!C111+'Rahoitus ilman jk-tarkistusta'!C138)/('Rahoitus ilman jk-tarkistusta'!C$124+'Rahoitus ilman jk-tarkistusta'!C$151)</f>
        <v>3.8108690907579963E-2</v>
      </c>
      <c r="I22" s="112">
        <f>('Rahoitus ilman jk-tarkistusta'!D111+'Rahoitus ilman jk-tarkistusta'!D138)/('Rahoitus ilman jk-tarkistusta'!D$124+'Rahoitus ilman jk-tarkistusta'!D$151)</f>
        <v>3.804390123790511E-2</v>
      </c>
      <c r="J22" s="112">
        <f>('Rahoitus ilman jk-tarkistusta'!E111+'Rahoitus ilman jk-tarkistusta'!E138)/('Rahoitus ilman jk-tarkistusta'!E$124+'Rahoitus ilman jk-tarkistusta'!E$151)</f>
        <v>3.7978704883628783E-2</v>
      </c>
      <c r="K22" s="162"/>
    </row>
    <row r="23" spans="1:11">
      <c r="A23" s="96" t="s">
        <v>42</v>
      </c>
      <c r="B23" s="159">
        <v>47.338517367278016</v>
      </c>
      <c r="C23" s="18">
        <f t="shared" si="0"/>
        <v>31.666294650703513</v>
      </c>
      <c r="D23" s="18">
        <f t="shared" si="1"/>
        <v>13.174483460973093</v>
      </c>
      <c r="E23" s="18">
        <f t="shared" si="2"/>
        <v>-4.556878409072544</v>
      </c>
      <c r="F23" s="97"/>
      <c r="G23" s="96" t="s">
        <v>42</v>
      </c>
      <c r="H23" s="112">
        <f>('Rahoitus ilman jk-tarkistusta'!C112+'Rahoitus ilman jk-tarkistusta'!C139)/('Rahoitus ilman jk-tarkistusta'!C$124+'Rahoitus ilman jk-tarkistusta'!C$151)</f>
        <v>3.2147584225083348E-2</v>
      </c>
      <c r="I23" s="112">
        <f>('Rahoitus ilman jk-tarkistusta'!D112+'Rahoitus ilman jk-tarkistusta'!D139)/('Rahoitus ilman jk-tarkistusta'!D$124+'Rahoitus ilman jk-tarkistusta'!D$151)</f>
        <v>3.1944225836601704E-2</v>
      </c>
      <c r="J23" s="112">
        <f>('Rahoitus ilman jk-tarkistusta'!E112+'Rahoitus ilman jk-tarkistusta'!E139)/('Rahoitus ilman jk-tarkistusta'!E$124+'Rahoitus ilman jk-tarkistusta'!E$151)</f>
        <v>3.1786569228536558E-2</v>
      </c>
      <c r="K23" s="162"/>
    </row>
    <row r="24" spans="1:11">
      <c r="A24" s="96" t="s">
        <v>43</v>
      </c>
      <c r="B24" s="159">
        <v>33.582075885415414</v>
      </c>
      <c r="C24" s="18">
        <f t="shared" si="0"/>
        <v>22.475818486972056</v>
      </c>
      <c r="D24" s="18">
        <f t="shared" si="1"/>
        <v>9.3756873294413072</v>
      </c>
      <c r="E24" s="18">
        <f t="shared" si="2"/>
        <v>-3.2487580768742479</v>
      </c>
      <c r="F24" s="97"/>
      <c r="G24" s="96" t="s">
        <v>43</v>
      </c>
      <c r="H24" s="112">
        <f>('Rahoitus ilman jk-tarkistusta'!C113+'Rahoitus ilman jk-tarkistusta'!C140)/('Rahoitus ilman jk-tarkistusta'!C$124+'Rahoitus ilman jk-tarkistusta'!C$151)</f>
        <v>2.2817423882638167E-2</v>
      </c>
      <c r="I24" s="112">
        <f>('Rahoitus ilman jk-tarkistusta'!D113+'Rahoitus ilman jk-tarkistusta'!D140)/('Rahoitus ilman jk-tarkistusta'!D$124+'Rahoitus ilman jk-tarkistusta'!D$151)</f>
        <v>2.2733268770062022E-2</v>
      </c>
      <c r="J24" s="112">
        <f>('Rahoitus ilman jk-tarkistusta'!E113+'Rahoitus ilman jk-tarkistusta'!E140)/('Rahoitus ilman jk-tarkistusta'!E$124+'Rahoitus ilman jk-tarkistusta'!E$151)</f>
        <v>2.2661757511837664E-2</v>
      </c>
      <c r="K24" s="162"/>
    </row>
    <row r="25" spans="1:11">
      <c r="A25" s="96" t="s">
        <v>44</v>
      </c>
      <c r="B25" s="159">
        <v>39.988361940851718</v>
      </c>
      <c r="C25" s="18">
        <f t="shared" si="0"/>
        <v>26.777140854444553</v>
      </c>
      <c r="D25" s="18">
        <f t="shared" si="1"/>
        <v>11.127128904052997</v>
      </c>
      <c r="E25" s="18">
        <f t="shared" si="2"/>
        <v>-3.8464376824260897</v>
      </c>
      <c r="F25" s="97"/>
      <c r="G25" s="96" t="s">
        <v>44</v>
      </c>
      <c r="H25" s="112">
        <f>('Rahoitus ilman jk-tarkistusta'!C114+'Rahoitus ilman jk-tarkistusta'!C141)/('Rahoitus ilman jk-tarkistusta'!C$124+'Rahoitus ilman jk-tarkistusta'!C$151)</f>
        <v>2.7184121174279926E-2</v>
      </c>
      <c r="I25" s="112">
        <f>('Rahoitus ilman jk-tarkistusta'!D114+'Rahoitus ilman jk-tarkistusta'!D141)/('Rahoitus ilman jk-tarkistusta'!D$124+'Rahoitus ilman jk-tarkistusta'!D$151)</f>
        <v>2.6979996572692448E-2</v>
      </c>
      <c r="J25" s="112">
        <f>('Rahoitus ilman jk-tarkistusta'!E114+'Rahoitus ilman jk-tarkistusta'!E141)/('Rahoitus ilman jk-tarkistusta'!E$124+'Rahoitus ilman jk-tarkistusta'!E$151)</f>
        <v>2.6830879979651046E-2</v>
      </c>
      <c r="K25" s="162"/>
    </row>
    <row r="26" spans="1:11">
      <c r="A26" s="96" t="s">
        <v>45</v>
      </c>
      <c r="B26" s="159">
        <v>72.186509660348449</v>
      </c>
      <c r="C26" s="18">
        <f t="shared" si="0"/>
        <v>48.467825500480664</v>
      </c>
      <c r="D26" s="18">
        <f t="shared" si="1"/>
        <v>20.224180548787569</v>
      </c>
      <c r="E26" s="18">
        <f t="shared" si="2"/>
        <v>-7.0078789645566308</v>
      </c>
      <c r="F26" s="97"/>
      <c r="G26" s="96" t="s">
        <v>45</v>
      </c>
      <c r="H26" s="112">
        <f>('Rahoitus ilman jk-tarkistusta'!C115+'Rahoitus ilman jk-tarkistusta'!C142)/('Rahoitus ilman jk-tarkistusta'!C$124+'Rahoitus ilman jk-tarkistusta'!C$151)</f>
        <v>4.9204478126357885E-2</v>
      </c>
      <c r="I26" s="112">
        <f>('Rahoitus ilman jk-tarkistusta'!D115+'Rahoitus ilman jk-tarkistusta'!D142)/('Rahoitus ilman jk-tarkistusta'!D$124+'Rahoitus ilman jk-tarkistusta'!D$151)</f>
        <v>4.9037656218132997E-2</v>
      </c>
      <c r="J26" s="112">
        <f>('Rahoitus ilman jk-tarkistusta'!E115+'Rahoitus ilman jk-tarkistusta'!E142)/('Rahoitus ilman jk-tarkistusta'!E$124+'Rahoitus ilman jk-tarkistusta'!E$151)</f>
        <v>4.8883557965599046E-2</v>
      </c>
      <c r="K26" s="162"/>
    </row>
    <row r="27" spans="1:11">
      <c r="A27" s="96" t="s">
        <v>46</v>
      </c>
      <c r="B27" s="159">
        <v>50.183200669344203</v>
      </c>
      <c r="C27" s="18">
        <f t="shared" si="0"/>
        <v>33.696966520487614</v>
      </c>
      <c r="D27" s="18">
        <f t="shared" si="1"/>
        <v>14.07540513746692</v>
      </c>
      <c r="E27" s="18">
        <f t="shared" si="2"/>
        <v>-4.8765225237408059</v>
      </c>
      <c r="F27" s="97"/>
      <c r="G27" s="96" t="s">
        <v>46</v>
      </c>
      <c r="H27" s="112">
        <f>('Rahoitus ilman jk-tarkistusta'!C116+'Rahoitus ilman jk-tarkistusta'!C143)/('Rahoitus ilman jk-tarkistusta'!C$124+'Rahoitus ilman jk-tarkistusta'!C$151)</f>
        <v>3.4209119863764126E-2</v>
      </c>
      <c r="I27" s="112">
        <f>('Rahoitus ilman jk-tarkistusta'!D116+'Rahoitus ilman jk-tarkistusta'!D143)/('Rahoitus ilman jk-tarkistusta'!D$124+'Rahoitus ilman jk-tarkistusta'!D$151)</f>
        <v>3.4128694440646916E-2</v>
      </c>
      <c r="J27" s="112">
        <f>('Rahoitus ilman jk-tarkistusta'!E116+'Rahoitus ilman jk-tarkistusta'!E143)/('Rahoitus ilman jk-tarkistusta'!E$124+'Rahoitus ilman jk-tarkistusta'!E$151)</f>
        <v>3.4016251231718413E-2</v>
      </c>
      <c r="K27" s="162"/>
    </row>
    <row r="28" spans="1:11">
      <c r="A28" s="96" t="s">
        <v>47</v>
      </c>
      <c r="B28" s="159">
        <v>70.374954364757102</v>
      </c>
      <c r="C28" s="18">
        <f t="shared" si="0"/>
        <v>47.301266015439232</v>
      </c>
      <c r="D28" s="18">
        <f t="shared" si="1"/>
        <v>19.767509638956575</v>
      </c>
      <c r="E28" s="18">
        <f t="shared" si="2"/>
        <v>-6.8587524732515419</v>
      </c>
      <c r="F28" s="97"/>
      <c r="G28" s="96" t="s">
        <v>47</v>
      </c>
      <c r="H28" s="112">
        <f>('Rahoitus ilman jk-tarkistusta'!C117+'Rahoitus ilman jk-tarkistusta'!C144)/('Rahoitus ilman jk-tarkistusta'!C$124+'Rahoitus ilman jk-tarkistusta'!C$151)</f>
        <v>4.8020188340874376E-2</v>
      </c>
      <c r="I28" s="112">
        <f>('Rahoitus ilman jk-tarkistusta'!D117+'Rahoitus ilman jk-tarkistusta'!D144)/('Rahoitus ilman jk-tarkistusta'!D$124+'Rahoitus ilman jk-tarkistusta'!D$151)</f>
        <v>4.7930364329243254E-2</v>
      </c>
      <c r="J28" s="112">
        <f>('Rahoitus ilman jk-tarkistusta'!E117+'Rahoitus ilman jk-tarkistusta'!E144)/('Rahoitus ilman jk-tarkistusta'!E$124+'Rahoitus ilman jk-tarkistusta'!E$151)</f>
        <v>4.7843324034792287E-2</v>
      </c>
      <c r="K28" s="162"/>
    </row>
    <row r="29" spans="1:11">
      <c r="A29" s="96" t="s">
        <v>48</v>
      </c>
      <c r="B29" s="159">
        <v>53.926572055193553</v>
      </c>
      <c r="C29" s="18">
        <f t="shared" si="0"/>
        <v>36.099636827276974</v>
      </c>
      <c r="D29" s="18">
        <f t="shared" si="1"/>
        <v>15.078771001148741</v>
      </c>
      <c r="E29" s="18">
        <f t="shared" si="2"/>
        <v>-5.2206831408386725</v>
      </c>
      <c r="F29" s="97"/>
      <c r="G29" s="96" t="s">
        <v>48</v>
      </c>
      <c r="H29" s="112">
        <f>('Rahoitus ilman jk-tarkistusta'!C118+'Rahoitus ilman jk-tarkistusta'!C145)/('Rahoitus ilman jk-tarkistusta'!C$124+'Rahoitus ilman jk-tarkistusta'!C$151)</f>
        <v>3.6648307868063897E-2</v>
      </c>
      <c r="I29" s="112">
        <f>('Rahoitus ilman jk-tarkistusta'!D118+'Rahoitus ilman jk-tarkistusta'!D145)/('Rahoitus ilman jk-tarkistusta'!D$124+'Rahoitus ilman jk-tarkistusta'!D$151)</f>
        <v>3.6561559899177892E-2</v>
      </c>
      <c r="J29" s="112">
        <f>('Rahoitus ilman jk-tarkistusta'!E118+'Rahoitus ilman jk-tarkistusta'!E145)/('Rahoitus ilman jk-tarkistusta'!E$124+'Rahoitus ilman jk-tarkistusta'!E$151)</f>
        <v>3.641694844131188E-2</v>
      </c>
      <c r="K29" s="162"/>
    </row>
    <row r="30" spans="1:11">
      <c r="A30" s="96" t="s">
        <v>49</v>
      </c>
      <c r="B30" s="159">
        <v>46.298448180198029</v>
      </c>
      <c r="C30" s="18">
        <f t="shared" si="0"/>
        <v>31.055662787054981</v>
      </c>
      <c r="D30" s="18">
        <f t="shared" si="1"/>
        <v>12.970100610456107</v>
      </c>
      <c r="E30" s="18">
        <f t="shared" si="2"/>
        <v>-4.4940396512675198</v>
      </c>
      <c r="F30" s="97"/>
      <c r="G30" s="96" t="s">
        <v>49</v>
      </c>
      <c r="H30" s="112">
        <f>('Rahoitus ilman jk-tarkistusta'!C119+'Rahoitus ilman jk-tarkistusta'!C146)/('Rahoitus ilman jk-tarkistusta'!C$124+'Rahoitus ilman jk-tarkistusta'!C$151)</f>
        <v>3.1527671491885664E-2</v>
      </c>
      <c r="I30" s="112">
        <f>('Rahoitus ilman jk-tarkistusta'!D119+'Rahoitus ilman jk-tarkistusta'!D146)/('Rahoitus ilman jk-tarkistusta'!D$124+'Rahoitus ilman jk-tarkistusta'!D$151)</f>
        <v>3.1448657873471807E-2</v>
      </c>
      <c r="J30" s="112">
        <f>('Rahoitus ilman jk-tarkistusta'!E119+'Rahoitus ilman jk-tarkistusta'!E146)/('Rahoitus ilman jk-tarkistusta'!E$124+'Rahoitus ilman jk-tarkistusta'!E$151)</f>
        <v>3.1348236592487318E-2</v>
      </c>
      <c r="K30" s="162"/>
    </row>
    <row r="31" spans="1:11">
      <c r="A31" s="96" t="s">
        <v>50</v>
      </c>
      <c r="B31" s="159">
        <v>19.57449647371973</v>
      </c>
      <c r="C31" s="18">
        <f t="shared" si="0"/>
        <v>13.137147116794413</v>
      </c>
      <c r="D31" s="18">
        <f t="shared" si="1"/>
        <v>5.4913801749225399</v>
      </c>
      <c r="E31" s="18">
        <f t="shared" si="2"/>
        <v>-1.9027525321372103</v>
      </c>
      <c r="F31" s="97"/>
      <c r="G31" s="96" t="s">
        <v>50</v>
      </c>
      <c r="H31" s="112">
        <f>('Rahoitus ilman jk-tarkistusta'!C120+'Rahoitus ilman jk-tarkistusta'!C147)/('Rahoitus ilman jk-tarkistusta'!C$124+'Rahoitus ilman jk-tarkistusta'!C$151)</f>
        <v>1.3336815944933317E-2</v>
      </c>
      <c r="I31" s="112">
        <f>('Rahoitus ilman jk-tarkistusta'!D120+'Rahoitus ilman jk-tarkistusta'!D147)/('Rahoitus ilman jk-tarkistusta'!D$124+'Rahoitus ilman jk-tarkistusta'!D$151)</f>
        <v>1.3314972763980099E-2</v>
      </c>
      <c r="J31" s="112">
        <f>('Rahoitus ilman jk-tarkistusta'!E120+'Rahoitus ilman jk-tarkistusta'!E147)/('Rahoitus ilman jk-tarkistusta'!E$124+'Rahoitus ilman jk-tarkistusta'!E$151)</f>
        <v>1.3272676963935602E-2</v>
      </c>
      <c r="K31" s="162"/>
    </row>
    <row r="32" spans="1:11">
      <c r="A32" s="96" t="s">
        <v>51</v>
      </c>
      <c r="B32" s="159">
        <v>111.41946937768574</v>
      </c>
      <c r="C32" s="18">
        <f t="shared" si="0"/>
        <v>75.183522298014452</v>
      </c>
      <c r="D32" s="18">
        <f t="shared" si="1"/>
        <v>31.512996038367515</v>
      </c>
      <c r="E32" s="18">
        <f t="shared" si="2"/>
        <v>-10.975237778346511</v>
      </c>
      <c r="F32" s="97"/>
      <c r="G32" s="96" t="s">
        <v>51</v>
      </c>
      <c r="H32" s="112">
        <f>('Rahoitus ilman jk-tarkistusta'!C121+'Rahoitus ilman jk-tarkistusta'!C148)/('Rahoitus ilman jk-tarkistusta'!C$124+'Rahoitus ilman jk-tarkistusta'!C$151)</f>
        <v>7.6326221367998132E-2</v>
      </c>
      <c r="I32" s="112">
        <f>('Rahoitus ilman jk-tarkistusta'!D121+'Rahoitus ilman jk-tarkistusta'!D148)/('Rahoitus ilman jk-tarkistusta'!D$124+'Rahoitus ilman jk-tarkistusta'!D$151)</f>
        <v>7.6409694939432032E-2</v>
      </c>
      <c r="J32" s="112">
        <f>('Rahoitus ilman jk-tarkistusta'!E121+'Rahoitus ilman jk-tarkistusta'!E148)/('Rahoitus ilman jk-tarkistusta'!E$124+'Rahoitus ilman jk-tarkistusta'!E$151)</f>
        <v>7.6557924992355739E-2</v>
      </c>
      <c r="K32" s="162"/>
    </row>
    <row r="33" spans="1:11">
      <c r="A33" s="96" t="s">
        <v>52</v>
      </c>
      <c r="B33" s="159">
        <v>22.19965093942923</v>
      </c>
      <c r="C33" s="18">
        <f t="shared" si="0"/>
        <v>14.776075131764982</v>
      </c>
      <c r="D33" s="18">
        <f t="shared" si="1"/>
        <v>6.1448155400859976</v>
      </c>
      <c r="E33" s="18">
        <f t="shared" si="2"/>
        <v>-2.1292253096805842</v>
      </c>
      <c r="F33" s="97"/>
      <c r="G33" s="96" t="s">
        <v>52</v>
      </c>
      <c r="H33" s="112">
        <f>('Rahoitus ilman jk-tarkistusta'!C122+'Rahoitus ilman jk-tarkistusta'!C149)/('Rahoitus ilman jk-tarkistusta'!C$124+'Rahoitus ilman jk-tarkistusta'!C$151)</f>
        <v>1.500065369359598E-2</v>
      </c>
      <c r="I33" s="112">
        <f>('Rahoitus ilman jk-tarkistusta'!D122+'Rahoitus ilman jk-tarkistusta'!D149)/('Rahoitus ilman jk-tarkistusta'!D$124+'Rahoitus ilman jk-tarkistusta'!D$151)</f>
        <v>1.4899360260934915E-2</v>
      </c>
      <c r="J33" s="112">
        <f>('Rahoitus ilman jk-tarkistusta'!E122+'Rahoitus ilman jk-tarkistusta'!E149)/('Rahoitus ilman jk-tarkistusta'!E$124+'Rahoitus ilman jk-tarkistusta'!E$151)</f>
        <v>1.4852440998768953E-2</v>
      </c>
      <c r="K33" s="162"/>
    </row>
    <row r="34" spans="1:11">
      <c r="A34" s="96" t="s">
        <v>53</v>
      </c>
      <c r="B34" s="159">
        <v>58.998888471653544</v>
      </c>
      <c r="C34" s="18">
        <f t="shared" si="0"/>
        <v>39.532677893103099</v>
      </c>
      <c r="D34" s="18">
        <f t="shared" si="1"/>
        <v>16.49851414171955</v>
      </c>
      <c r="E34" s="18">
        <f t="shared" si="2"/>
        <v>-5.7195069761814512</v>
      </c>
      <c r="F34" s="97"/>
      <c r="G34" s="96" t="s">
        <v>53</v>
      </c>
      <c r="H34" s="112">
        <f>('Rahoitus ilman jk-tarkistusta'!C123+'Rahoitus ilman jk-tarkistusta'!C150)/('Rahoitus ilman jk-tarkistusta'!C$124+'Rahoitus ilman jk-tarkistusta'!C$151)</f>
        <v>4.0133527027084233E-2</v>
      </c>
      <c r="I34" s="112">
        <f>('Rahoitus ilman jk-tarkistusta'!D123+'Rahoitus ilman jk-tarkistusta'!D150)/('Rahoitus ilman jk-tarkistusta'!D$124+'Rahoitus ilman jk-tarkistusta'!D$151)</f>
        <v>4.0004017104176365E-2</v>
      </c>
      <c r="J34" s="112">
        <f>('Rahoitus ilman jk-tarkistusta'!E123+'Rahoitus ilman jk-tarkistusta'!E150)/('Rahoitus ilman jk-tarkistusta'!E$124+'Rahoitus ilman jk-tarkistusta'!E$151)</f>
        <v>3.9896501098104074E-2</v>
      </c>
      <c r="K34" s="162"/>
    </row>
    <row r="35" spans="1:11">
      <c r="A35" s="157" t="s">
        <v>54</v>
      </c>
      <c r="B35" s="160">
        <v>1463.549841202886</v>
      </c>
      <c r="C35" s="30">
        <f t="shared" ref="C35:E35" si="3">SUM(C13:C34)</f>
        <v>985.02874831869008</v>
      </c>
      <c r="D35" s="30">
        <f t="shared" si="3"/>
        <v>412.42143504626017</v>
      </c>
      <c r="E35" s="30">
        <f t="shared" si="3"/>
        <v>-143.35861087460748</v>
      </c>
      <c r="F35" s="97"/>
      <c r="G35" s="96" t="s">
        <v>54</v>
      </c>
      <c r="H35" s="112">
        <f t="shared" ref="H35:J35" si="4">SUM(H13:H34)</f>
        <v>1</v>
      </c>
      <c r="I35" s="112">
        <f t="shared" si="4"/>
        <v>1.0000000000000002</v>
      </c>
      <c r="J35" s="112">
        <f t="shared" si="4"/>
        <v>1</v>
      </c>
      <c r="K35" s="162"/>
    </row>
    <row r="36" spans="1:11">
      <c r="A36" s="157"/>
      <c r="B36" s="109"/>
      <c r="C36" s="30"/>
      <c r="D36" s="30"/>
      <c r="E36" s="30"/>
      <c r="F36" s="97"/>
      <c r="G36" s="96"/>
      <c r="H36" s="112"/>
      <c r="I36" s="112"/>
      <c r="J36" s="112"/>
      <c r="K36" s="162"/>
    </row>
    <row r="37" spans="1:11" ht="14.5">
      <c r="A37" s="96"/>
      <c r="B37" s="161" t="s">
        <v>87</v>
      </c>
      <c r="C37" s="97"/>
      <c r="D37" s="97"/>
      <c r="E37" s="97"/>
      <c r="F37" s="97"/>
      <c r="G37" s="97"/>
      <c r="H37" s="97"/>
      <c r="I37" s="97"/>
    </row>
    <row r="38" spans="1:11">
      <c r="C38" s="158"/>
    </row>
    <row r="39" spans="1:11">
      <c r="C39" s="158"/>
      <c r="F39" s="47"/>
      <c r="G39" s="100"/>
    </row>
    <row r="40" spans="1:11" ht="14.5">
      <c r="B40" s="90"/>
      <c r="C40" s="158"/>
      <c r="F40" s="107"/>
      <c r="G40" s="108"/>
    </row>
    <row r="41" spans="1:11">
      <c r="C41" s="158"/>
      <c r="F41" s="18"/>
      <c r="G41" s="18"/>
    </row>
    <row r="42" spans="1:11">
      <c r="C42" s="158"/>
      <c r="F42" s="18"/>
      <c r="G42" s="18"/>
    </row>
    <row r="43" spans="1:11">
      <c r="C43" s="158"/>
      <c r="F43" s="18"/>
      <c r="G43" s="18"/>
    </row>
    <row r="44" spans="1:11">
      <c r="C44" s="158"/>
      <c r="F44" s="18"/>
      <c r="G44" s="18"/>
    </row>
    <row r="45" spans="1:11">
      <c r="C45" s="158"/>
      <c r="F45" s="18"/>
      <c r="G45" s="18"/>
    </row>
    <row r="46" spans="1:11">
      <c r="C46" s="158"/>
      <c r="F46" s="18"/>
      <c r="G46" s="18"/>
    </row>
    <row r="47" spans="1:11">
      <c r="C47" s="158"/>
      <c r="F47" s="18"/>
      <c r="G47" s="18"/>
    </row>
    <row r="48" spans="1:11">
      <c r="C48" s="158"/>
      <c r="F48" s="18"/>
      <c r="G48" s="18"/>
    </row>
    <row r="49" spans="2:7">
      <c r="C49" s="158"/>
      <c r="F49" s="18"/>
      <c r="G49" s="18"/>
    </row>
    <row r="50" spans="2:7">
      <c r="C50" s="158"/>
      <c r="F50" s="18"/>
      <c r="G50" s="18"/>
    </row>
    <row r="51" spans="2:7">
      <c r="C51" s="158"/>
      <c r="F51" s="18"/>
      <c r="G51" s="18"/>
    </row>
    <row r="52" spans="2:7">
      <c r="C52" s="158"/>
      <c r="F52" s="18"/>
      <c r="G52" s="18"/>
    </row>
    <row r="53" spans="2:7">
      <c r="C53" s="158"/>
      <c r="F53" s="18"/>
      <c r="G53" s="18"/>
    </row>
    <row r="54" spans="2:7">
      <c r="C54" s="158"/>
      <c r="F54" s="18"/>
      <c r="G54" s="18"/>
    </row>
    <row r="55" spans="2:7">
      <c r="C55" s="158"/>
      <c r="F55" s="18"/>
      <c r="G55" s="18"/>
    </row>
    <row r="56" spans="2:7">
      <c r="C56" s="158"/>
      <c r="F56" s="18"/>
      <c r="G56" s="18"/>
    </row>
    <row r="57" spans="2:7">
      <c r="C57" s="158"/>
      <c r="F57" s="18"/>
      <c r="G57" s="18"/>
    </row>
    <row r="58" spans="2:7">
      <c r="F58" s="18"/>
      <c r="G58" s="18"/>
    </row>
    <row r="59" spans="2:7">
      <c r="F59" s="18"/>
      <c r="G59" s="18"/>
    </row>
    <row r="61" spans="2:7">
      <c r="B61" s="18"/>
      <c r="C61" s="18"/>
      <c r="D61" s="18"/>
      <c r="E61" s="18"/>
    </row>
  </sheetData>
  <mergeCells count="3">
    <mergeCell ref="A3:F3"/>
    <mergeCell ref="A5:F5"/>
    <mergeCell ref="A4:F4"/>
  </mergeCells>
  <pageMargins left="0.7" right="0.7" top="0.75" bottom="0.75" header="0.3" footer="0.3"/>
  <pageSetup paperSize="9"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INFO</vt:lpstr>
      <vt:lpstr>Yhteenveto</vt:lpstr>
      <vt:lpstr>Rahoitus ilman jk-tarkistusta</vt:lpstr>
      <vt:lpstr>Jälkikäteistarkistus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Kalkyr över utgiftstrycket i välfärdsområdenas finansiering, 29.4.2024</dc:title>
  <dc:creator/>
  <cp:lastModifiedBy>Valkama Roosa (VM)</cp:lastModifiedBy>
  <dcterms:created xsi:type="dcterms:W3CDTF">2020-05-15T09:22:39Z</dcterms:created>
  <dcterms:modified xsi:type="dcterms:W3CDTF">2024-06-13T10:46:11Z</dcterms:modified>
</cp:coreProperties>
</file>