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59651\Desktop\Palvelulaatu\"/>
    </mc:Choice>
  </mc:AlternateContent>
  <bookViews>
    <workbookView xWindow="0" yWindow="0" windowWidth="19170" windowHeight="1017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J73" i="1"/>
  <c r="K73" i="1"/>
  <c r="L73" i="1"/>
  <c r="M73" i="1"/>
  <c r="I60" i="1"/>
  <c r="J69" i="1"/>
  <c r="M64" i="1"/>
  <c r="L64" i="1"/>
  <c r="K64" i="1"/>
  <c r="J64" i="1"/>
  <c r="M61" i="1"/>
  <c r="L61" i="1"/>
  <c r="J61" i="1"/>
  <c r="M31" i="1"/>
  <c r="L31" i="1"/>
  <c r="K31" i="1"/>
  <c r="J31" i="1"/>
  <c r="M24" i="1"/>
  <c r="L24" i="1"/>
  <c r="K24" i="1"/>
  <c r="J24" i="1"/>
  <c r="N73" i="1" l="1"/>
  <c r="S16" i="1"/>
  <c r="S15" i="1"/>
  <c r="S14" i="1"/>
  <c r="S13" i="1"/>
  <c r="S12" i="1"/>
  <c r="S11" i="1"/>
  <c r="I84" i="1"/>
  <c r="I76" i="1"/>
  <c r="I43" i="1"/>
  <c r="I21" i="1"/>
  <c r="I9" i="1"/>
  <c r="I8" i="1" s="1"/>
  <c r="M85" i="1"/>
  <c r="L85" i="1"/>
  <c r="K85" i="1"/>
  <c r="J85" i="1"/>
  <c r="M90" i="1"/>
  <c r="L90" i="1"/>
  <c r="K90" i="1"/>
  <c r="J90" i="1"/>
  <c r="M80" i="1"/>
  <c r="L80" i="1"/>
  <c r="K80" i="1"/>
  <c r="J80" i="1"/>
  <c r="M54" i="1"/>
  <c r="L54" i="1"/>
  <c r="K54" i="1"/>
  <c r="J54" i="1"/>
  <c r="N61" i="1"/>
  <c r="M67" i="1"/>
  <c r="L67" i="1"/>
  <c r="K67" i="1"/>
  <c r="N67" i="1" s="1"/>
  <c r="J67" i="1"/>
  <c r="M69" i="1"/>
  <c r="L69" i="1"/>
  <c r="K69" i="1"/>
  <c r="N69" i="1" s="1"/>
  <c r="M71" i="1"/>
  <c r="L71" i="1"/>
  <c r="K71" i="1"/>
  <c r="N71" i="1" s="1"/>
  <c r="J71" i="1"/>
  <c r="M58" i="1"/>
  <c r="L58" i="1"/>
  <c r="K58" i="1"/>
  <c r="N58" i="1" s="1"/>
  <c r="J58" i="1"/>
  <c r="M52" i="1"/>
  <c r="L52" i="1"/>
  <c r="K52" i="1"/>
  <c r="N52" i="1" s="1"/>
  <c r="J52" i="1"/>
  <c r="M77" i="1"/>
  <c r="L77" i="1"/>
  <c r="K77" i="1"/>
  <c r="J77" i="1"/>
  <c r="M47" i="1"/>
  <c r="L47" i="1"/>
  <c r="K47" i="1"/>
  <c r="J47" i="1"/>
  <c r="M44" i="1"/>
  <c r="L44" i="1"/>
  <c r="K44" i="1"/>
  <c r="J44" i="1"/>
  <c r="M36" i="1"/>
  <c r="L36" i="1"/>
  <c r="K36" i="1"/>
  <c r="J36" i="1"/>
  <c r="N31" i="1"/>
  <c r="M28" i="1"/>
  <c r="L28" i="1"/>
  <c r="K28" i="1"/>
  <c r="J28" i="1"/>
  <c r="M22" i="1"/>
  <c r="L22" i="1"/>
  <c r="K22" i="1"/>
  <c r="J22" i="1"/>
  <c r="M17" i="1"/>
  <c r="L17" i="1"/>
  <c r="K17" i="1"/>
  <c r="J17" i="1"/>
  <c r="L10" i="1"/>
  <c r="M10" i="1"/>
  <c r="K10" i="1"/>
  <c r="J10" i="1"/>
  <c r="J9" i="1" s="1"/>
  <c r="M9" i="1" l="1"/>
  <c r="J84" i="1"/>
  <c r="N47" i="1"/>
  <c r="K9" i="1"/>
  <c r="N9" i="1" s="1"/>
  <c r="R11" i="1" s="1"/>
  <c r="T11" i="1" s="1"/>
  <c r="L60" i="1"/>
  <c r="M60" i="1"/>
  <c r="J60" i="1"/>
  <c r="K60" i="1"/>
  <c r="L43" i="1"/>
  <c r="J21" i="1"/>
  <c r="L84" i="1"/>
  <c r="M84" i="1"/>
  <c r="N64" i="1"/>
  <c r="N80" i="1"/>
  <c r="J76" i="1"/>
  <c r="M43" i="1"/>
  <c r="N36" i="1"/>
  <c r="L76" i="1"/>
  <c r="M76" i="1"/>
  <c r="N77" i="1"/>
  <c r="K76" i="1"/>
  <c r="K43" i="1"/>
  <c r="N54" i="1"/>
  <c r="J43" i="1"/>
  <c r="K21" i="1"/>
  <c r="L21" i="1"/>
  <c r="M21" i="1"/>
  <c r="L9" i="1"/>
  <c r="N90" i="1"/>
  <c r="K84" i="1"/>
  <c r="N85" i="1"/>
  <c r="N44" i="1"/>
  <c r="N28" i="1"/>
  <c r="N24" i="1"/>
  <c r="N22" i="1"/>
  <c r="N17" i="1"/>
  <c r="N10" i="1"/>
  <c r="M8" i="1" l="1"/>
  <c r="K8" i="1"/>
  <c r="L8" i="1"/>
  <c r="J8" i="1"/>
  <c r="N43" i="1"/>
  <c r="R13" i="1" s="1"/>
  <c r="T13" i="1" s="1"/>
  <c r="N21" i="1"/>
  <c r="R12" i="1" s="1"/>
  <c r="T12" i="1" s="1"/>
  <c r="N84" i="1"/>
  <c r="R16" i="1" s="1"/>
  <c r="T16" i="1" s="1"/>
  <c r="N60" i="1"/>
  <c r="R14" i="1" s="1"/>
  <c r="T14" i="1" s="1"/>
  <c r="N76" i="1"/>
  <c r="R15" i="1" s="1"/>
  <c r="T15" i="1" s="1"/>
  <c r="R8" i="1" l="1"/>
  <c r="S8" i="1" s="1"/>
  <c r="N8" i="1"/>
</calcChain>
</file>

<file path=xl/sharedStrings.xml><?xml version="1.0" encoding="utf-8"?>
<sst xmlns="http://schemas.openxmlformats.org/spreadsheetml/2006/main" count="173" uniqueCount="116">
  <si>
    <t>1.</t>
  </si>
  <si>
    <t>Palvelun tietopohja</t>
  </si>
  <si>
    <t>1.1 Palvelu kertoo asioinnin vaatimat tiedot ja miten asiointi etenee</t>
  </si>
  <si>
    <t>1.2 Palvelu hyödyntää eri viranomaisten rekistereissä olevia tietoja</t>
  </si>
  <si>
    <t>2.</t>
  </si>
  <si>
    <t>Asiointitilanne</t>
  </si>
  <si>
    <t>2.1 Asiakkaalle näytetään asioinnin vaiheet ja eteneminen</t>
  </si>
  <si>
    <t>3.</t>
  </si>
  <si>
    <t>Käytettävyys</t>
  </si>
  <si>
    <t>3.3 Asiointipalvelut toimivat yhdenmukaisella tavalla</t>
  </si>
  <si>
    <t>3.4 Asioinnin voi käynnistää 24/7-periaatteella</t>
  </si>
  <si>
    <t>4.</t>
  </si>
  <si>
    <t>5.</t>
  </si>
  <si>
    <t>Tietoturva ja -suoja</t>
  </si>
  <si>
    <t>6.</t>
  </si>
  <si>
    <t>Ennen asiointia on asiakkaalle kuvattu, miten asiointiprosessi etenee</t>
  </si>
  <si>
    <t>Ennen asiointia on asiakkaalle annettu arvio sekä asiointitapahtuman että koko asian käsittelyn kestosta</t>
  </si>
  <si>
    <t>Ennen asiointi asiakkaalle on kerrottu palvelun vaatimat tekniset vaatimukset (laite, ohjelmisto, versiot, jne)</t>
  </si>
  <si>
    <t>Asiakkaalta ei pyydetä tietoja, jotka ovat saatavissa muilta viranomaisilta</t>
  </si>
  <si>
    <t>Asiakkaalle kerrotaan kunkin haetun/esitäytetyn tiedon osalta mistä ko tieto on haettu</t>
  </si>
  <si>
    <t>Haettujen/esitäytettyjen tietojen ylläpito ja päivittäminen asialle ja tiedon alkulähteelle on toteutettu (jos päivitys sallittua)</t>
  </si>
  <si>
    <t>Palvelun vaiheet ja eteneminen esitetään asiakkaalle asioinnin aikana</t>
  </si>
  <si>
    <t>Asiakas voi keskeyttää asioinnin sen kaikissa vaiheissa</t>
  </si>
  <si>
    <t>Asiakas voi tallentaa antamansa tiedot ja jatkaa keskeytynyttä asiointia myöhemmin</t>
  </si>
  <si>
    <t>Asiakkaalle ilmoitetaan kauanko luonnos/keskeneräinen asia säilyy asiointipalvelussa.</t>
  </si>
  <si>
    <t>Asiakkaalle tarjolla tilannekohtainen ohjeistus</t>
  </si>
  <si>
    <t xml:space="preserve">Tieto tarjolla olevasta asiakastuesta esillä koko asioinnin ajan </t>
  </si>
  <si>
    <t>Asioinnin jälkeen palvelu ilmoittaa selkeästi onko asiointi onnistunut</t>
  </si>
  <si>
    <t>Asioinnin jälkeen palvelu ilmoittaa asiakkaan kannalta olennaiset tiedot prosessin etenemisvaiheista ja niiden arvioiduista kestoista</t>
  </si>
  <si>
    <t>Häiriönhallintamalli on suunniteltu yhdessä palveluun liittyvien tukipalveluiden ja toimittajien kanssa</t>
  </si>
  <si>
    <t>Toiminta häiriötilanteissa on harjoiteltu yhdessä muiden tahojen kanssa</t>
  </si>
  <si>
    <t>e</t>
  </si>
  <si>
    <t>Palvelusta on tarjolla selkokielinen versio</t>
  </si>
  <si>
    <t>Palvelu on arvioitu saavutettavuuden vaatimuksia vasten ja tarvittavat kehitysvaatimukset on tunnistettu</t>
  </si>
  <si>
    <t>Palvelu täyttää saavutettavuudelle asetetut vaatimukset</t>
  </si>
  <si>
    <t>Palvelu on käytettävissä 24/7-periaatteella</t>
  </si>
  <si>
    <t>Palvelussa asiakkaalle ilmoitetaan tiedossa olevien huoltokatkojen ajat ja kestot</t>
  </si>
  <si>
    <t>Palvelu on suunniteltu, toteutettu ja testattu toimivaksi asiakkaiden käyttämillä yleisimmillä päätelaitteilla ja ohjelmistoilla</t>
  </si>
  <si>
    <t>Palvelun maksutapahtumissa hyödynnetään Suomi.fi-maksut palvelua</t>
  </si>
  <si>
    <t>Palvelun tietoturva on toteutettu ja testattu vaatimusten mukaisesti</t>
  </si>
  <si>
    <t>Tietosuojaseloste on laadittu ja asiakkaan saatavilla</t>
  </si>
  <si>
    <t>Asiakkaan omat tiedot ovat asiakkaan nähtävillä esim Suomi.fi:n Omat tiedot-toiminnon kautta tai muuten ilman palvelun tuottajan lisätoimenpiteitä</t>
  </si>
  <si>
    <t>Palvelun vaatimat tietojen käsittelytoimet on kuvattu organisaation sisäiseen käyttöön</t>
  </si>
  <si>
    <t>Palautteet käsitellään ja analysoidaan säännöllisesti</t>
  </si>
  <si>
    <t>Asiakkaat osallistetaan palvelun kehittämiseen</t>
  </si>
  <si>
    <t>Palvelun uudet ja merkittävästi muuttuneet toiminnot testataan asiakkailla ennen niiden tuotantoonsiirtoa</t>
  </si>
  <si>
    <t>Asiakkaita osallistavia käytettävyystestejä suoritetaan merkittävimpien versiopäivitysten lisäksi vakaan tuotantojakson aikana</t>
  </si>
  <si>
    <t>K</t>
  </si>
  <si>
    <t>E</t>
  </si>
  <si>
    <t>N</t>
  </si>
  <si>
    <t>n</t>
  </si>
  <si>
    <t>k</t>
  </si>
  <si>
    <t>tot</t>
  </si>
  <si>
    <t>ann</t>
  </si>
  <si>
    <t>a-sana</t>
  </si>
  <si>
    <t>Ennen asiointia on asiakkaalle kerrottu, mitä tietoja ja materiaaleja asioinnissa tarvitaan sekä paljonko palvelu maksaa</t>
  </si>
  <si>
    <t>Ennen asiointia asiakkaalla on mahdollisuus tutustua  ohjeistukseen asioinnista</t>
  </si>
  <si>
    <t>Asiointipalvelun häiriönhallintamalli on laadittu</t>
  </si>
  <si>
    <t>Häiriöhallintamalli sisältää tiedottamisen ja ilmoitusten vastuut ja menettelyt</t>
  </si>
  <si>
    <t>Häiriötiedotteessa ilmoitetaan, milloin seuraavan kerran häiriö- tai vikatilanteesta tiedotetaan</t>
  </si>
  <si>
    <t>Palvelun kieli on arvioitu viestinnän/kielen asiantuntijan toimesta ja se on selkeää ja ymmärrettävää sekä huomioi kohderyhmän</t>
  </si>
  <si>
    <t>Palvelu on tarjolla myös muilla asiakaskunnan käyttämillä kielillä</t>
  </si>
  <si>
    <t>Palvelun käyttölogiikka on yhdenmukainen organisaation muiden digitaalisten asiointipalveluiden kanssa</t>
  </si>
  <si>
    <t>Palvelussa on tarjolla Suomi.fi-tunnistautuminen</t>
  </si>
  <si>
    <t>Tunnistautumisen tarpeellisuus ja vahvuustaso on arvioitu</t>
  </si>
  <si>
    <t>4.2 Palvelu käyttää Suomi.fi Viestit-palvelua</t>
  </si>
  <si>
    <t>Palvelu hyödyntää Suomi.fi Viestit-palvelua asiointitapahtuman yhteydessä</t>
  </si>
  <si>
    <t>Asioinnin jälkeinen yhteenveto toimitetaan asiakkaan Suomi.fi Viestit-palveluun</t>
  </si>
  <si>
    <t>4.4 Palvelussa on mahdollista asioida toisen puolesta</t>
  </si>
  <si>
    <t>4.5 Palvelu käyttää Suomi.fi Palveluväylää</t>
  </si>
  <si>
    <t>Palvelu käyttää Suomi.fi Palveluväylää asioinnissa tarvittavien tietojen noutamiseen muiden organisaatioiden tietovarannoista</t>
  </si>
  <si>
    <t>4.6 Kansalaisneuvonnan, VRK:n ja organisaation yhteistyö toimii</t>
  </si>
  <si>
    <t>Asiakaspalvelut ovat tietoisia toistensa rooleista ja osaamisista asiakkaan tukitarpeen täyttämiseksi</t>
  </si>
  <si>
    <t>Asiakaspalvelulla on käytössään Kansalaisneuvonnan ja VRK:n tuottamat ohjeistot Suomi.fi-palveluista</t>
  </si>
  <si>
    <t>5.1 Tietoturvavaatimukset on täytetty</t>
  </si>
  <si>
    <t>5.2 Tietosuojavaatimukset on täytetty</t>
  </si>
  <si>
    <t>6.1 Asiakkaalla on mahdollisuus antaa palautetta</t>
  </si>
  <si>
    <t>Saatuihin palautteisiin vastataan, jos asiakas niin toivoo</t>
  </si>
  <si>
    <t>Asiakasarvosana ja/tai palautteiden vaikutukset kehitystoimintaan esitetään asiakkaille</t>
  </si>
  <si>
    <t>pros</t>
  </si>
  <si>
    <t>luokka</t>
  </si>
  <si>
    <t>II-luokka</t>
  </si>
  <si>
    <t>I-luokka</t>
  </si>
  <si>
    <t>III-luokka</t>
  </si>
  <si>
    <t>E tai tyhjä = Ei</t>
  </si>
  <si>
    <t>K = Kyllä</t>
  </si>
  <si>
    <t>N = Ei relevantti tässä palvelussa</t>
  </si>
  <si>
    <t>Organisaation tarjoamat asiointipalvelut asiakkaille sähköisen kanavan kautta</t>
  </si>
  <si>
    <t>Palvelun tietoturvavaatimukset on määritelty palvelun tietojen ja toimintojen perusteella</t>
  </si>
  <si>
    <t>Ennen asiointia on asiakkaalle kerrottu myös muut mahdolliset julkiset palvelut, jotka liittyvät tämän asiointitapahtuman hoitamiseen.</t>
  </si>
  <si>
    <t>2.2 Asioinnin keskeyttäminen ja tallentaminen on mahdollista kaikissa vaiheissa</t>
  </si>
  <si>
    <t>2.3 Asioinnin aikana tarjotaan ohjeita ja tukea</t>
  </si>
  <si>
    <t>2.4 Asiakkaalle ilmoitetaan asioinnin onnistumisesta ja jatkotoimista</t>
  </si>
  <si>
    <t>Asioinnin jälkeen asiakkaan on mahdollista saada yhteenveto asiointitapahtumasta</t>
  </si>
  <si>
    <t>Palvelu ilmoittaa muut asiayhteyteen kuuluvat, asiakkaan mahdollisesti tarvitsemat palvelu mukaan lukien muiden toimijoiden palvelut</t>
  </si>
  <si>
    <t>2.5 Häiriötilanteet huomioidaan</t>
  </si>
  <si>
    <t>Huoltokatkojen ja häiriötilanteiden aikana asiakkaalle ilmoitetaan, miten asioinnin voi hoitaa vaihtoehtoisesti</t>
  </si>
  <si>
    <t>3.1 Palvelu täyttää saavutettavuuden vaatimukset</t>
  </si>
  <si>
    <t>3.2 Palvelun sisältö ja kieli on selkeää ja ymmärrettävää</t>
  </si>
  <si>
    <t>Palvelun kielivalikoima täyttää kielilainsäädännön vaatimukset</t>
  </si>
  <si>
    <t>Palvelun mitattu käytössäoloprosentti on ilmoitettu palveluselosteessa</t>
  </si>
  <si>
    <t>3.5 Palvelu on riippumaton käytetystä päätelaitteesta</t>
  </si>
  <si>
    <t>Asioinnin sähköiset tukipalvelut</t>
  </si>
  <si>
    <t>4.1 Palvelussa on tarjolla Suomi.fi-tunnistautuminen</t>
  </si>
  <si>
    <t>4.3 Palvelussa voi maksaa asiointiin liittyvät maksut</t>
  </si>
  <si>
    <t>Palvelussa on toteutettu toisen puolesta asioinnin käyttötapaukset ja palvelu siinä on käytössä Suomi.fi-valtuudet-palvelu</t>
  </si>
  <si>
    <t>Asiakkaan osallistaminen</t>
  </si>
  <si>
    <t>Asiakkaalla on mahdollisuus palvelutapahtumakohtaiseen asiakaspalautteeseen</t>
  </si>
  <si>
    <t>6.2 Asiakkaat osallistetaan palvelun kehittämiseen</t>
  </si>
  <si>
    <t>LUONNOSPOHJA ITSEARVIOINTITULOSTEN SYÖTTÄMISEEN</t>
  </si>
  <si>
    <t>Arvioitavana:</t>
  </si>
  <si>
    <t>ARVION SYÖTTÖ G-SARAKKEESEEN</t>
  </si>
  <si>
    <t>Luokkarajat esimerkinomaisia</t>
  </si>
  <si>
    <t>Kaavioissa voisi olla myös tavoitearvot</t>
  </si>
  <si>
    <t>luokkien alarajat</t>
  </si>
  <si>
    <t>LASKENTASARAKKEET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</si>
</sst>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1" fillId="0" borderId="0" xfId="0" applyFont="1"/>
    <xf numFmtId="49" fontId="0" fillId="2" borderId="0" xfId="0" applyNumberFormat="1" applyFill="1"/>
    <xf numFmtId="49" fontId="0" fillId="3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/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49" fontId="0" fillId="3" borderId="9" xfId="0" applyNumberFormat="1" applyFill="1" applyBorder="1"/>
    <xf numFmtId="1" fontId="0" fillId="3" borderId="9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wrapText="1"/>
    </xf>
    <xf numFmtId="49" fontId="0" fillId="2" borderId="0" xfId="0" applyNumberFormat="1" applyFill="1" applyBorder="1"/>
    <xf numFmtId="49" fontId="0" fillId="2" borderId="9" xfId="0" applyNumberFormat="1" applyFill="1" applyBorder="1"/>
    <xf numFmtId="1" fontId="0" fillId="2" borderId="9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wrapText="1"/>
    </xf>
    <xf numFmtId="0" fontId="0" fillId="2" borderId="9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wrapText="1"/>
    </xf>
    <xf numFmtId="49" fontId="1" fillId="2" borderId="9" xfId="0" applyNumberFormat="1" applyFont="1" applyFill="1" applyBorder="1"/>
    <xf numFmtId="49" fontId="1" fillId="3" borderId="9" xfId="0" applyNumberFormat="1" applyFont="1" applyFill="1" applyBorder="1"/>
    <xf numFmtId="49" fontId="1" fillId="3" borderId="10" xfId="0" applyNumberFormat="1" applyFont="1" applyFill="1" applyBorder="1"/>
    <xf numFmtId="1" fontId="0" fillId="3" borderId="10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wrapText="1"/>
    </xf>
    <xf numFmtId="49" fontId="0" fillId="3" borderId="0" xfId="0" applyNumberFormat="1" applyFill="1" applyBorder="1"/>
    <xf numFmtId="49" fontId="0" fillId="2" borderId="9" xfId="0" applyNumberFormat="1" applyFont="1" applyFill="1" applyBorder="1" applyAlignment="1">
      <alignment wrapText="1"/>
    </xf>
    <xf numFmtId="0" fontId="0" fillId="2" borderId="9" xfId="0" applyFill="1" applyBorder="1" applyAlignment="1"/>
    <xf numFmtId="1" fontId="0" fillId="2" borderId="9" xfId="0" quotePrefix="1" applyNumberForma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164" fontId="1" fillId="4" borderId="0" xfId="0" applyNumberFormat="1" applyFont="1" applyFill="1"/>
    <xf numFmtId="164" fontId="0" fillId="4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Palvelulaadun itsearviointi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9991244664775005E-3"/>
                  <c:y val="-8.022461882567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F7-4599-A26F-891489FA422F}"/>
                </c:ext>
              </c:extLst>
            </c:dLbl>
            <c:dLbl>
              <c:idx val="1"/>
              <c:layout>
                <c:manualLayout>
                  <c:x val="2.5663456377084167E-2"/>
                  <c:y val="6.4179695060538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F7-4599-A26F-891489FA422F}"/>
                </c:ext>
              </c:extLst>
            </c:dLbl>
            <c:dLbl>
              <c:idx val="2"/>
              <c:layout>
                <c:manualLayout>
                  <c:x val="4.6660829776516671E-2"/>
                  <c:y val="4.8134771295403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F7-4599-A26F-891489FA422F}"/>
                </c:ext>
              </c:extLst>
            </c:dLbl>
            <c:dLbl>
              <c:idx val="3"/>
              <c:layout>
                <c:manualLayout>
                  <c:x val="6.2992120198297502E-2"/>
                  <c:y val="9.6269542590807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F7-4599-A26F-891489FA422F}"/>
                </c:ext>
              </c:extLst>
            </c:dLbl>
            <c:dLbl>
              <c:idx val="4"/>
              <c:layout>
                <c:manualLayout>
                  <c:x val="-9.7987742530684985E-2"/>
                  <c:y val="5.7761725554484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F7-4599-A26F-891489FA422F}"/>
                </c:ext>
              </c:extLst>
            </c:dLbl>
            <c:dLbl>
              <c:idx val="5"/>
              <c:layout>
                <c:manualLayout>
                  <c:x val="-0.1469816137960275"/>
                  <c:y val="4.813477129540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7F7-4599-A26F-891489FA4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Taul1!$S$11:$S$16</c:f>
              <c:strCache>
                <c:ptCount val="6"/>
                <c:pt idx="0">
                  <c:v>Palvelun tietopohja</c:v>
                </c:pt>
                <c:pt idx="1">
                  <c:v>Asiointitilanne</c:v>
                </c:pt>
                <c:pt idx="2">
                  <c:v>Käytettävyys</c:v>
                </c:pt>
                <c:pt idx="3">
                  <c:v>Asioinnin sähköiset tukipalvelut</c:v>
                </c:pt>
                <c:pt idx="4">
                  <c:v>Tietoturva ja -suoja</c:v>
                </c:pt>
                <c:pt idx="5">
                  <c:v>Asiakkaan osallistaminen</c:v>
                </c:pt>
              </c:strCache>
            </c:strRef>
          </c:cat>
          <c:val>
            <c:numRef>
              <c:f>Taul1!$T$11:$T$16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599-A26F-891489FA4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86778592"/>
        <c:axId val="386776296"/>
      </c:radarChart>
      <c:catAx>
        <c:axId val="3867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776296"/>
        <c:crosses val="autoZero"/>
        <c:auto val="1"/>
        <c:lblAlgn val="ctr"/>
        <c:lblOffset val="100"/>
        <c:noMultiLvlLbl val="0"/>
      </c:catAx>
      <c:valAx>
        <c:axId val="3867762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86778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33337</xdr:colOff>
      <xdr:row>4</xdr:row>
      <xdr:rowOff>100012</xdr:rowOff>
    </xdr:from>
    <xdr:to>
      <xdr:col>29</xdr:col>
      <xdr:colOff>600075</xdr:colOff>
      <xdr:row>17</xdr:row>
      <xdr:rowOff>57150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5"/>
  <sheetViews>
    <sheetView tabSelected="1" zoomScale="90" zoomScaleNormal="90" workbookViewId="0">
      <selection activeCell="H15" sqref="H15"/>
    </sheetView>
  </sheetViews>
  <sheetFormatPr defaultRowHeight="15" x14ac:dyDescent="0.25"/>
  <cols>
    <col min="2" max="2" width="3.7109375" customWidth="1"/>
    <col min="3" max="3" width="5.5703125" style="1" customWidth="1"/>
    <col min="4" max="4" width="5.85546875" style="2" customWidth="1"/>
    <col min="5" max="5" width="4.28515625" style="14" customWidth="1"/>
    <col min="6" max="6" width="54.5703125" style="4" customWidth="1"/>
    <col min="7" max="7" width="7.140625" style="3" customWidth="1"/>
    <col min="8" max="8" width="36" style="3" customWidth="1"/>
    <col min="9" max="9" width="6.7109375" style="70" customWidth="1"/>
    <col min="10" max="13" width="5.28515625" style="70" customWidth="1"/>
    <col min="14" max="14" width="7.28515625" style="70" customWidth="1"/>
    <col min="15" max="17" width="3.140625" customWidth="1"/>
    <col min="19" max="19" width="11.42578125" customWidth="1"/>
  </cols>
  <sheetData>
    <row r="1" spans="2:20" x14ac:dyDescent="0.25">
      <c r="G1" s="61" t="s">
        <v>111</v>
      </c>
      <c r="H1" s="61"/>
      <c r="R1" s="62"/>
      <c r="S1" s="63" t="s">
        <v>114</v>
      </c>
    </row>
    <row r="2" spans="2:20" x14ac:dyDescent="0.25">
      <c r="B2" s="5" t="s">
        <v>109</v>
      </c>
      <c r="G2" s="3" t="s">
        <v>47</v>
      </c>
      <c r="H2" t="s">
        <v>85</v>
      </c>
      <c r="R2" s="17" t="s">
        <v>82</v>
      </c>
      <c r="S2" s="19">
        <v>85</v>
      </c>
      <c r="T2" t="s">
        <v>112</v>
      </c>
    </row>
    <row r="3" spans="2:20" x14ac:dyDescent="0.25">
      <c r="G3" s="3" t="s">
        <v>48</v>
      </c>
      <c r="H3" t="s">
        <v>84</v>
      </c>
      <c r="I3" s="71" t="s">
        <v>115</v>
      </c>
      <c r="R3" s="17" t="s">
        <v>81</v>
      </c>
      <c r="S3" s="19">
        <v>65</v>
      </c>
    </row>
    <row r="4" spans="2:20" ht="15.75" thickBot="1" x14ac:dyDescent="0.3">
      <c r="G4" s="3" t="s">
        <v>49</v>
      </c>
      <c r="H4" t="s">
        <v>86</v>
      </c>
      <c r="R4" s="18" t="s">
        <v>83</v>
      </c>
      <c r="S4" s="20">
        <v>40</v>
      </c>
    </row>
    <row r="5" spans="2:20" ht="15.75" thickBot="1" x14ac:dyDescent="0.3">
      <c r="D5" s="2" t="s">
        <v>110</v>
      </c>
    </row>
    <row r="6" spans="2:20" x14ac:dyDescent="0.25">
      <c r="D6" s="2" t="s">
        <v>87</v>
      </c>
      <c r="I6" s="72" t="s">
        <v>52</v>
      </c>
      <c r="J6" s="73" t="s">
        <v>53</v>
      </c>
      <c r="K6" s="73" t="s">
        <v>51</v>
      </c>
      <c r="L6" s="73" t="s">
        <v>31</v>
      </c>
      <c r="M6" s="73" t="s">
        <v>50</v>
      </c>
      <c r="N6" s="73" t="s">
        <v>54</v>
      </c>
      <c r="R6" s="21" t="s">
        <v>79</v>
      </c>
      <c r="S6" s="22" t="s">
        <v>80</v>
      </c>
    </row>
    <row r="7" spans="2:20" x14ac:dyDescent="0.25">
      <c r="R7" s="23"/>
      <c r="S7" s="19"/>
    </row>
    <row r="8" spans="2:20" ht="15.75" thickBot="1" x14ac:dyDescent="0.3">
      <c r="B8" s="8"/>
      <c r="C8" s="9"/>
      <c r="D8" s="10"/>
      <c r="E8" s="15"/>
      <c r="F8" s="11"/>
      <c r="G8" s="12"/>
      <c r="H8" s="12"/>
      <c r="I8" s="70">
        <f>I9+I21+I43+I60+I84+I76</f>
        <v>57</v>
      </c>
      <c r="J8" s="70">
        <f>J9+J21+J43+J60+J84+J76</f>
        <v>57</v>
      </c>
      <c r="K8" s="70">
        <f>K9+K21+K43+K60+K84+K76</f>
        <v>0</v>
      </c>
      <c r="L8" s="70">
        <f>L9+L21+L43+L60+L84+L76</f>
        <v>57</v>
      </c>
      <c r="M8" s="70">
        <f>M9+M21+M43+M60+M84+M76</f>
        <v>0</v>
      </c>
      <c r="N8" s="74">
        <f>10*K8/(I8-M8)</f>
        <v>0</v>
      </c>
      <c r="R8" s="24">
        <f>ROUND((K8/(I8-M8))*100,0)</f>
        <v>0</v>
      </c>
      <c r="S8" s="25" t="str">
        <f>IF(R8&gt;=S2,R2,IF(R8&gt;=S3,R3,IF(R8&gt;=S4,R4,"ei-luokkaa")))</f>
        <v>ei-luokkaa</v>
      </c>
    </row>
    <row r="9" spans="2:20" ht="30" customHeight="1" x14ac:dyDescent="0.25">
      <c r="B9" s="8"/>
      <c r="C9" s="35" t="s">
        <v>0</v>
      </c>
      <c r="D9" s="36" t="s">
        <v>1</v>
      </c>
      <c r="E9" s="38"/>
      <c r="F9" s="13"/>
      <c r="G9" s="12"/>
      <c r="H9" s="12"/>
      <c r="I9" s="71">
        <f>SUM(I10:I17)</f>
        <v>9</v>
      </c>
      <c r="J9" s="71">
        <f t="shared" ref="J9:M9" si="0">SUM(J10:J17)</f>
        <v>9</v>
      </c>
      <c r="K9" s="71">
        <f t="shared" si="0"/>
        <v>0</v>
      </c>
      <c r="L9" s="71">
        <f t="shared" si="0"/>
        <v>9</v>
      </c>
      <c r="M9" s="71">
        <f t="shared" si="0"/>
        <v>0</v>
      </c>
      <c r="N9" s="74">
        <f>10*K9/(I9-M9)</f>
        <v>0</v>
      </c>
    </row>
    <row r="10" spans="2:20" ht="15.75" thickBot="1" x14ac:dyDescent="0.3">
      <c r="B10" s="8"/>
      <c r="C10" s="9"/>
      <c r="D10" s="52" t="s">
        <v>2</v>
      </c>
      <c r="E10" s="47"/>
      <c r="F10" s="48"/>
      <c r="G10" s="49"/>
      <c r="H10" s="64"/>
      <c r="I10" s="70">
        <v>6</v>
      </c>
      <c r="J10" s="70">
        <f>COUNTA(G11:G16)</f>
        <v>6</v>
      </c>
      <c r="K10" s="70">
        <f>COUNTIF(G11:G16, "K")</f>
        <v>0</v>
      </c>
      <c r="L10" s="70">
        <f>COUNTIF(G11:G16, "E")</f>
        <v>6</v>
      </c>
      <c r="M10" s="70">
        <f>COUNTIF(G11:G16, "N")</f>
        <v>0</v>
      </c>
      <c r="N10" s="75">
        <f>10*K10/(I10-M10)</f>
        <v>0</v>
      </c>
    </row>
    <row r="11" spans="2:20" ht="45" x14ac:dyDescent="0.25">
      <c r="B11" s="8"/>
      <c r="C11" s="9"/>
      <c r="D11" s="6"/>
      <c r="E11" s="60">
        <v>1</v>
      </c>
      <c r="F11" s="48" t="s">
        <v>55</v>
      </c>
      <c r="G11" s="65" t="s">
        <v>31</v>
      </c>
      <c r="H11" s="64"/>
      <c r="N11" s="75"/>
      <c r="R11" s="26">
        <f>N9</f>
        <v>0</v>
      </c>
      <c r="S11" s="27" t="str">
        <f>D9</f>
        <v>Palvelun tietopohja</v>
      </c>
      <c r="T11" s="28">
        <f>R11</f>
        <v>0</v>
      </c>
    </row>
    <row r="12" spans="2:20" ht="30" x14ac:dyDescent="0.25">
      <c r="B12" s="8"/>
      <c r="C12" s="9"/>
      <c r="D12" s="6"/>
      <c r="E12" s="60">
        <v>2</v>
      </c>
      <c r="F12" s="48" t="s">
        <v>15</v>
      </c>
      <c r="G12" s="65" t="s">
        <v>31</v>
      </c>
      <c r="H12" s="64"/>
      <c r="N12" s="75"/>
      <c r="R12" s="29">
        <f>N21</f>
        <v>0</v>
      </c>
      <c r="S12" s="30" t="str">
        <f>D21</f>
        <v>Asiointitilanne</v>
      </c>
      <c r="T12" s="31">
        <f t="shared" ref="T12:T16" si="1">R12</f>
        <v>0</v>
      </c>
    </row>
    <row r="13" spans="2:20" ht="30" x14ac:dyDescent="0.25">
      <c r="B13" s="8"/>
      <c r="C13" s="9"/>
      <c r="D13" s="6"/>
      <c r="E13" s="60">
        <v>3</v>
      </c>
      <c r="F13" s="48" t="s">
        <v>16</v>
      </c>
      <c r="G13" s="65" t="s">
        <v>31</v>
      </c>
      <c r="H13" s="64"/>
      <c r="N13" s="75"/>
      <c r="R13" s="29">
        <f>N43</f>
        <v>0</v>
      </c>
      <c r="S13" s="30" t="str">
        <f>D43</f>
        <v>Käytettävyys</v>
      </c>
      <c r="T13" s="31">
        <f t="shared" si="1"/>
        <v>0</v>
      </c>
    </row>
    <row r="14" spans="2:20" ht="30" x14ac:dyDescent="0.25">
      <c r="B14" s="8"/>
      <c r="C14" s="9"/>
      <c r="D14" s="6"/>
      <c r="E14" s="60">
        <v>4</v>
      </c>
      <c r="F14" s="48" t="s">
        <v>56</v>
      </c>
      <c r="G14" s="65" t="s">
        <v>31</v>
      </c>
      <c r="H14" s="64"/>
      <c r="N14" s="75"/>
      <c r="R14" s="29">
        <f>N60</f>
        <v>0</v>
      </c>
      <c r="S14" s="30" t="str">
        <f>D60</f>
        <v>Asioinnin sähköiset tukipalvelut</v>
      </c>
      <c r="T14" s="31">
        <f t="shared" si="1"/>
        <v>0</v>
      </c>
    </row>
    <row r="15" spans="2:20" ht="45" x14ac:dyDescent="0.25">
      <c r="B15" s="8"/>
      <c r="C15" s="9"/>
      <c r="D15" s="6"/>
      <c r="E15" s="47">
        <v>5</v>
      </c>
      <c r="F15" s="48" t="s">
        <v>89</v>
      </c>
      <c r="G15" s="65" t="s">
        <v>31</v>
      </c>
      <c r="H15" s="64"/>
      <c r="N15" s="75"/>
      <c r="R15" s="29">
        <f>N76</f>
        <v>0</v>
      </c>
      <c r="S15" s="30" t="str">
        <f>D76</f>
        <v>Tietoturva ja -suoja</v>
      </c>
      <c r="T15" s="31">
        <f t="shared" si="1"/>
        <v>0</v>
      </c>
    </row>
    <row r="16" spans="2:20" ht="30.75" thickBot="1" x14ac:dyDescent="0.3">
      <c r="B16" s="8"/>
      <c r="C16" s="9"/>
      <c r="D16" s="46"/>
      <c r="E16" s="60">
        <v>6</v>
      </c>
      <c r="F16" s="48" t="s">
        <v>17</v>
      </c>
      <c r="G16" s="65" t="s">
        <v>31</v>
      </c>
      <c r="H16" s="64"/>
      <c r="N16" s="75"/>
      <c r="R16" s="32">
        <f>N84</f>
        <v>0</v>
      </c>
      <c r="S16" s="33" t="str">
        <f>D84</f>
        <v>Asiakkaan osallistaminen</v>
      </c>
      <c r="T16" s="34">
        <f t="shared" si="1"/>
        <v>0</v>
      </c>
    </row>
    <row r="17" spans="2:23" x14ac:dyDescent="0.25">
      <c r="B17" s="8"/>
      <c r="C17" s="9"/>
      <c r="D17" s="53" t="s">
        <v>3</v>
      </c>
      <c r="E17" s="43"/>
      <c r="F17" s="44"/>
      <c r="G17" s="66"/>
      <c r="H17" s="64"/>
      <c r="I17" s="70">
        <v>3</v>
      </c>
      <c r="J17" s="70">
        <f>COUNTA(G18:G20)</f>
        <v>3</v>
      </c>
      <c r="K17" s="70">
        <f>COUNTIF(G18:G20, "K")</f>
        <v>0</v>
      </c>
      <c r="L17" s="70">
        <f>COUNTIF(G18:G20, "E")</f>
        <v>3</v>
      </c>
      <c r="M17" s="70">
        <f>COUNTIF(G18:G20, "N")</f>
        <v>0</v>
      </c>
      <c r="N17" s="75">
        <f>10*K17/(I17-M17)</f>
        <v>0</v>
      </c>
    </row>
    <row r="18" spans="2:23" ht="30" x14ac:dyDescent="0.25">
      <c r="B18" s="8"/>
      <c r="C18" s="9"/>
      <c r="D18" s="7"/>
      <c r="E18" s="43">
        <v>1</v>
      </c>
      <c r="F18" s="44" t="s">
        <v>18</v>
      </c>
      <c r="G18" s="66" t="s">
        <v>31</v>
      </c>
      <c r="H18" s="64"/>
      <c r="N18" s="75"/>
      <c r="W18" t="s">
        <v>113</v>
      </c>
    </row>
    <row r="19" spans="2:23" ht="30" x14ac:dyDescent="0.25">
      <c r="B19" s="8"/>
      <c r="C19" s="9"/>
      <c r="D19" s="7"/>
      <c r="E19" s="43">
        <v>2</v>
      </c>
      <c r="F19" s="44" t="s">
        <v>19</v>
      </c>
      <c r="G19" s="66" t="s">
        <v>31</v>
      </c>
      <c r="H19" s="64"/>
      <c r="N19" s="75"/>
    </row>
    <row r="20" spans="2:23" ht="45" x14ac:dyDescent="0.25">
      <c r="B20" s="8"/>
      <c r="C20" s="9"/>
      <c r="D20" s="42"/>
      <c r="E20" s="43">
        <v>3</v>
      </c>
      <c r="F20" s="44" t="s">
        <v>20</v>
      </c>
      <c r="G20" s="66" t="s">
        <v>31</v>
      </c>
      <c r="H20" s="64"/>
      <c r="N20" s="75"/>
    </row>
    <row r="21" spans="2:23" ht="30" customHeight="1" x14ac:dyDescent="0.25">
      <c r="B21" s="8"/>
      <c r="C21" s="35" t="s">
        <v>4</v>
      </c>
      <c r="D21" s="36" t="s">
        <v>5</v>
      </c>
      <c r="E21" s="37"/>
      <c r="F21" s="11"/>
      <c r="G21" s="67"/>
      <c r="H21" s="12"/>
      <c r="I21" s="71">
        <f>SUM(I22:I36)</f>
        <v>16</v>
      </c>
      <c r="J21" s="71">
        <f>SUM(J22:J36)</f>
        <v>16</v>
      </c>
      <c r="K21" s="71">
        <f>SUM(K22:K36)</f>
        <v>0</v>
      </c>
      <c r="L21" s="71">
        <f>SUM(L22:L36)</f>
        <v>16</v>
      </c>
      <c r="M21" s="71">
        <f>SUM(M22:M36)</f>
        <v>0</v>
      </c>
      <c r="N21" s="74">
        <f>10*K21/(I21-M21)</f>
        <v>0</v>
      </c>
    </row>
    <row r="22" spans="2:23" x14ac:dyDescent="0.25">
      <c r="B22" s="8"/>
      <c r="C22" s="9"/>
      <c r="D22" s="52" t="s">
        <v>6</v>
      </c>
      <c r="E22" s="47"/>
      <c r="F22" s="48"/>
      <c r="G22" s="65"/>
      <c r="H22" s="64"/>
      <c r="I22" s="70">
        <v>1</v>
      </c>
      <c r="J22" s="70">
        <f>COUNTA(G23)</f>
        <v>1</v>
      </c>
      <c r="K22" s="70">
        <f>COUNTIF(G23, "K")</f>
        <v>0</v>
      </c>
      <c r="L22" s="70">
        <f>COUNTIF(G23, "E")</f>
        <v>1</v>
      </c>
      <c r="M22" s="70">
        <f>COUNTIF(G23, "N")</f>
        <v>0</v>
      </c>
      <c r="N22" s="75">
        <f>10*K22/(I22-M22)</f>
        <v>0</v>
      </c>
    </row>
    <row r="23" spans="2:23" ht="30" x14ac:dyDescent="0.25">
      <c r="B23" s="8"/>
      <c r="C23" s="9"/>
      <c r="D23" s="46"/>
      <c r="E23" s="47">
        <v>1</v>
      </c>
      <c r="F23" s="48" t="s">
        <v>21</v>
      </c>
      <c r="G23" s="65" t="s">
        <v>31</v>
      </c>
      <c r="H23" s="64"/>
      <c r="N23" s="75"/>
    </row>
    <row r="24" spans="2:23" x14ac:dyDescent="0.25">
      <c r="B24" s="8"/>
      <c r="C24" s="9"/>
      <c r="D24" s="53" t="s">
        <v>90</v>
      </c>
      <c r="E24" s="43"/>
      <c r="F24" s="44"/>
      <c r="G24" s="66"/>
      <c r="H24" s="64"/>
      <c r="I24" s="70">
        <v>3</v>
      </c>
      <c r="J24" s="70">
        <f>COUNTA(G25:G27)</f>
        <v>3</v>
      </c>
      <c r="K24" s="70">
        <f>COUNTIF(G25:G27, "K")</f>
        <v>0</v>
      </c>
      <c r="L24" s="70">
        <f>COUNTIF(G25:G27, "E")</f>
        <v>3</v>
      </c>
      <c r="M24" s="70">
        <f>COUNTIF(G25:G27, "N")</f>
        <v>0</v>
      </c>
      <c r="N24" s="75">
        <f>10*K24/(I24-M24)</f>
        <v>0</v>
      </c>
    </row>
    <row r="25" spans="2:23" x14ac:dyDescent="0.25">
      <c r="B25" s="8"/>
      <c r="C25" s="9"/>
      <c r="D25" s="7"/>
      <c r="E25" s="43">
        <v>1</v>
      </c>
      <c r="F25" s="44" t="s">
        <v>22</v>
      </c>
      <c r="G25" s="66" t="s">
        <v>31</v>
      </c>
      <c r="H25" s="64"/>
      <c r="N25" s="75"/>
    </row>
    <row r="26" spans="2:23" ht="30" x14ac:dyDescent="0.25">
      <c r="B26" s="8"/>
      <c r="C26" s="9"/>
      <c r="D26" s="7"/>
      <c r="E26" s="43">
        <v>2</v>
      </c>
      <c r="F26" s="44" t="s">
        <v>23</v>
      </c>
      <c r="G26" s="66" t="s">
        <v>31</v>
      </c>
      <c r="H26" s="64"/>
      <c r="N26" s="75"/>
    </row>
    <row r="27" spans="2:23" ht="30" x14ac:dyDescent="0.25">
      <c r="B27" s="8"/>
      <c r="C27" s="9"/>
      <c r="D27" s="42"/>
      <c r="E27" s="43">
        <v>3</v>
      </c>
      <c r="F27" s="44" t="s">
        <v>24</v>
      </c>
      <c r="G27" s="66" t="s">
        <v>31</v>
      </c>
      <c r="H27" s="64"/>
      <c r="N27" s="75"/>
    </row>
    <row r="28" spans="2:23" x14ac:dyDescent="0.25">
      <c r="B28" s="8"/>
      <c r="C28" s="9"/>
      <c r="D28" s="52" t="s">
        <v>91</v>
      </c>
      <c r="E28" s="47"/>
      <c r="F28" s="48"/>
      <c r="G28" s="65"/>
      <c r="H28" s="64"/>
      <c r="I28" s="70">
        <v>2</v>
      </c>
      <c r="J28" s="70">
        <f>COUNTA(G29:G30)</f>
        <v>2</v>
      </c>
      <c r="K28" s="70">
        <f>COUNTIF(G29:G30, "K")</f>
        <v>0</v>
      </c>
      <c r="L28" s="70">
        <f>COUNTIF(G29:G30, "E")</f>
        <v>2</v>
      </c>
      <c r="M28" s="70">
        <f>COUNTIF(G29:G30, "N")</f>
        <v>0</v>
      </c>
      <c r="N28" s="75">
        <f>10*K28/(I28-M28)</f>
        <v>0</v>
      </c>
    </row>
    <row r="29" spans="2:23" x14ac:dyDescent="0.25">
      <c r="B29" s="8"/>
      <c r="C29" s="9"/>
      <c r="D29" s="6"/>
      <c r="E29" s="47">
        <v>1</v>
      </c>
      <c r="F29" s="48" t="s">
        <v>25</v>
      </c>
      <c r="G29" s="65" t="s">
        <v>31</v>
      </c>
      <c r="H29" s="64"/>
      <c r="N29" s="75"/>
    </row>
    <row r="30" spans="2:23" ht="30" x14ac:dyDescent="0.25">
      <c r="B30" s="8"/>
      <c r="C30" s="9"/>
      <c r="D30" s="46"/>
      <c r="E30" s="47">
        <v>2</v>
      </c>
      <c r="F30" s="48" t="s">
        <v>26</v>
      </c>
      <c r="G30" s="65" t="s">
        <v>31</v>
      </c>
      <c r="H30" s="64"/>
      <c r="N30" s="75"/>
    </row>
    <row r="31" spans="2:23" x14ac:dyDescent="0.25">
      <c r="B31" s="8"/>
      <c r="C31" s="9"/>
      <c r="D31" s="53" t="s">
        <v>92</v>
      </c>
      <c r="E31" s="43"/>
      <c r="F31" s="44"/>
      <c r="G31" s="66"/>
      <c r="H31" s="64"/>
      <c r="I31" s="70">
        <v>4</v>
      </c>
      <c r="J31" s="70">
        <f>COUNTA(G32:G35)</f>
        <v>4</v>
      </c>
      <c r="K31" s="70">
        <f>COUNTIF(G32:G35, "K")</f>
        <v>0</v>
      </c>
      <c r="L31" s="70">
        <f>COUNTIF(G32:G35, "E")</f>
        <v>4</v>
      </c>
      <c r="M31" s="70">
        <f>COUNTIF(G32:G35, "N")</f>
        <v>0</v>
      </c>
      <c r="N31" s="75">
        <f>10*K31/(I31-M31)</f>
        <v>0</v>
      </c>
    </row>
    <row r="32" spans="2:23" ht="30" x14ac:dyDescent="0.25">
      <c r="B32" s="8"/>
      <c r="C32" s="9"/>
      <c r="D32" s="7"/>
      <c r="E32" s="43">
        <v>1</v>
      </c>
      <c r="F32" s="44" t="s">
        <v>27</v>
      </c>
      <c r="G32" s="66" t="s">
        <v>31</v>
      </c>
      <c r="H32" s="64"/>
      <c r="N32" s="75"/>
    </row>
    <row r="33" spans="2:14" ht="30" x14ac:dyDescent="0.25">
      <c r="B33" s="8"/>
      <c r="C33" s="9"/>
      <c r="D33" s="7"/>
      <c r="E33" s="43">
        <v>2</v>
      </c>
      <c r="F33" s="44" t="s">
        <v>93</v>
      </c>
      <c r="G33" s="66" t="s">
        <v>31</v>
      </c>
      <c r="H33" s="64"/>
      <c r="N33" s="75"/>
    </row>
    <row r="34" spans="2:14" ht="45" x14ac:dyDescent="0.25">
      <c r="B34" s="8"/>
      <c r="C34" s="9"/>
      <c r="D34" s="7"/>
      <c r="E34" s="43">
        <v>3</v>
      </c>
      <c r="F34" s="44" t="s">
        <v>28</v>
      </c>
      <c r="G34" s="66" t="s">
        <v>31</v>
      </c>
      <c r="H34" s="64"/>
      <c r="N34" s="75"/>
    </row>
    <row r="35" spans="2:14" ht="45" x14ac:dyDescent="0.25">
      <c r="B35" s="8"/>
      <c r="C35" s="9"/>
      <c r="D35" s="42"/>
      <c r="E35" s="43">
        <v>4</v>
      </c>
      <c r="F35" s="44" t="s">
        <v>94</v>
      </c>
      <c r="G35" s="66" t="s">
        <v>31</v>
      </c>
      <c r="H35" s="64"/>
      <c r="N35" s="75"/>
    </row>
    <row r="36" spans="2:14" x14ac:dyDescent="0.25">
      <c r="B36" s="8"/>
      <c r="C36" s="9"/>
      <c r="D36" s="52" t="s">
        <v>95</v>
      </c>
      <c r="E36" s="47"/>
      <c r="F36" s="48"/>
      <c r="G36" s="65"/>
      <c r="H36" s="64"/>
      <c r="I36" s="70">
        <v>6</v>
      </c>
      <c r="J36" s="70">
        <f>COUNTA(G37:G42)</f>
        <v>6</v>
      </c>
      <c r="K36" s="70">
        <f>COUNTIF(G37:G42, "K")</f>
        <v>0</v>
      </c>
      <c r="L36" s="70">
        <f>COUNTIF(G37:G42, "E")</f>
        <v>6</v>
      </c>
      <c r="M36" s="70">
        <f>COUNTIF(G37:G42, "N")</f>
        <v>0</v>
      </c>
      <c r="N36" s="75">
        <f>10*K36/(I36-M36)</f>
        <v>0</v>
      </c>
    </row>
    <row r="37" spans="2:14" ht="30" x14ac:dyDescent="0.25">
      <c r="B37" s="8"/>
      <c r="C37" s="9"/>
      <c r="D37" s="6"/>
      <c r="E37" s="47">
        <v>1</v>
      </c>
      <c r="F37" s="48" t="s">
        <v>96</v>
      </c>
      <c r="G37" s="65" t="s">
        <v>31</v>
      </c>
      <c r="H37" s="64"/>
      <c r="N37" s="75"/>
    </row>
    <row r="38" spans="2:14" x14ac:dyDescent="0.25">
      <c r="B38" s="8"/>
      <c r="C38" s="9"/>
      <c r="D38" s="6"/>
      <c r="E38" s="47">
        <v>2</v>
      </c>
      <c r="F38" s="48" t="s">
        <v>57</v>
      </c>
      <c r="G38" s="65" t="s">
        <v>31</v>
      </c>
      <c r="H38" s="64"/>
      <c r="N38" s="75"/>
    </row>
    <row r="39" spans="2:14" ht="30" x14ac:dyDescent="0.25">
      <c r="B39" s="8"/>
      <c r="C39" s="9"/>
      <c r="D39" s="6"/>
      <c r="E39" s="47">
        <v>3</v>
      </c>
      <c r="F39" s="48" t="s">
        <v>29</v>
      </c>
      <c r="G39" s="65" t="s">
        <v>31</v>
      </c>
      <c r="H39" s="64"/>
      <c r="N39" s="75"/>
    </row>
    <row r="40" spans="2:14" ht="30" x14ac:dyDescent="0.25">
      <c r="B40" s="8"/>
      <c r="C40" s="9"/>
      <c r="D40" s="6"/>
      <c r="E40" s="47">
        <v>4</v>
      </c>
      <c r="F40" s="48" t="s">
        <v>58</v>
      </c>
      <c r="G40" s="65" t="s">
        <v>31</v>
      </c>
      <c r="H40" s="64"/>
      <c r="N40" s="75"/>
    </row>
    <row r="41" spans="2:14" ht="30" x14ac:dyDescent="0.25">
      <c r="B41" s="8"/>
      <c r="C41" s="9"/>
      <c r="D41" s="6"/>
      <c r="E41" s="47">
        <v>5</v>
      </c>
      <c r="F41" s="48" t="s">
        <v>59</v>
      </c>
      <c r="G41" s="65" t="s">
        <v>31</v>
      </c>
      <c r="H41" s="64"/>
      <c r="N41" s="75"/>
    </row>
    <row r="42" spans="2:14" ht="30" x14ac:dyDescent="0.25">
      <c r="B42" s="8"/>
      <c r="C42" s="9"/>
      <c r="D42" s="46"/>
      <c r="E42" s="47">
        <v>6</v>
      </c>
      <c r="F42" s="48" t="s">
        <v>30</v>
      </c>
      <c r="G42" s="65" t="s">
        <v>31</v>
      </c>
      <c r="H42" s="64"/>
      <c r="N42" s="75"/>
    </row>
    <row r="43" spans="2:14" ht="30" customHeight="1" x14ac:dyDescent="0.25">
      <c r="B43" s="8"/>
      <c r="C43" s="35" t="s">
        <v>7</v>
      </c>
      <c r="D43" s="36" t="s">
        <v>8</v>
      </c>
      <c r="E43" s="16"/>
      <c r="F43" s="11"/>
      <c r="G43" s="67"/>
      <c r="H43" s="12"/>
      <c r="I43" s="71">
        <f>SUM(I44:I58)</f>
        <v>11</v>
      </c>
      <c r="J43" s="71">
        <f>SUM(J44:J58)</f>
        <v>11</v>
      </c>
      <c r="K43" s="71">
        <f>SUM(K44:K58)</f>
        <v>0</v>
      </c>
      <c r="L43" s="71">
        <f>SUM(L44:L58)</f>
        <v>11</v>
      </c>
      <c r="M43" s="71">
        <f>SUM(M44:M58)</f>
        <v>0</v>
      </c>
      <c r="N43" s="74">
        <f>10*K43/(I43-M43)</f>
        <v>0</v>
      </c>
    </row>
    <row r="44" spans="2:14" x14ac:dyDescent="0.25">
      <c r="B44" s="8"/>
      <c r="C44" s="9"/>
      <c r="D44" s="52" t="s">
        <v>97</v>
      </c>
      <c r="E44" s="47"/>
      <c r="F44" s="48"/>
      <c r="G44" s="65"/>
      <c r="H44" s="64"/>
      <c r="I44" s="70">
        <v>2</v>
      </c>
      <c r="J44" s="70">
        <f>COUNTA(G45:G46)</f>
        <v>2</v>
      </c>
      <c r="K44" s="70">
        <f>COUNTIF(G45:G46, "K")</f>
        <v>0</v>
      </c>
      <c r="L44" s="70">
        <f>COUNTIF(G45:G46, "E")</f>
        <v>2</v>
      </c>
      <c r="M44" s="70">
        <f>COUNTIF(G45:G46, "N")</f>
        <v>0</v>
      </c>
      <c r="N44" s="75">
        <f>10*K44/(I44-M44)</f>
        <v>0</v>
      </c>
    </row>
    <row r="45" spans="2:14" ht="18" customHeight="1" x14ac:dyDescent="0.25">
      <c r="B45" s="8"/>
      <c r="C45" s="9"/>
      <c r="D45" s="6"/>
      <c r="E45" s="47">
        <v>1</v>
      </c>
      <c r="F45" s="59" t="s">
        <v>34</v>
      </c>
      <c r="G45" s="65" t="s">
        <v>31</v>
      </c>
      <c r="H45" s="64"/>
      <c r="N45" s="75"/>
    </row>
    <row r="46" spans="2:14" ht="28.5" customHeight="1" x14ac:dyDescent="0.25">
      <c r="B46" s="8"/>
      <c r="C46" s="9"/>
      <c r="D46" s="46"/>
      <c r="E46" s="47">
        <v>2</v>
      </c>
      <c r="F46" s="48" t="s">
        <v>33</v>
      </c>
      <c r="G46" s="65" t="s">
        <v>31</v>
      </c>
      <c r="H46" s="64"/>
      <c r="N46" s="75"/>
    </row>
    <row r="47" spans="2:14" x14ac:dyDescent="0.25">
      <c r="B47" s="8"/>
      <c r="C47" s="9"/>
      <c r="D47" s="53" t="s">
        <v>98</v>
      </c>
      <c r="E47" s="43"/>
      <c r="F47" s="44"/>
      <c r="G47" s="66"/>
      <c r="H47" s="64"/>
      <c r="I47" s="70">
        <v>4</v>
      </c>
      <c r="J47" s="70">
        <f>COUNTA(G48:G51)</f>
        <v>4</v>
      </c>
      <c r="K47" s="70">
        <f>COUNTIF(G48:G51, "K")</f>
        <v>0</v>
      </c>
      <c r="L47" s="70">
        <f>COUNTIF(G48:G51, "E")</f>
        <v>4</v>
      </c>
      <c r="M47" s="70">
        <f>COUNTIF(G48:G51, "N")</f>
        <v>0</v>
      </c>
      <c r="N47" s="75">
        <f>10*K47/(I47-M47)</f>
        <v>0</v>
      </c>
    </row>
    <row r="48" spans="2:14" ht="45" x14ac:dyDescent="0.25">
      <c r="B48" s="8"/>
      <c r="C48" s="9"/>
      <c r="D48" s="7"/>
      <c r="E48" s="43">
        <v>1</v>
      </c>
      <c r="F48" s="44" t="s">
        <v>60</v>
      </c>
      <c r="G48" s="66" t="s">
        <v>31</v>
      </c>
      <c r="H48" s="64"/>
      <c r="N48" s="75"/>
    </row>
    <row r="49" spans="2:14" x14ac:dyDescent="0.25">
      <c r="B49" s="8"/>
      <c r="C49" s="9"/>
      <c r="D49" s="7"/>
      <c r="E49" s="43">
        <v>2</v>
      </c>
      <c r="F49" s="44" t="s">
        <v>32</v>
      </c>
      <c r="G49" s="66" t="s">
        <v>31</v>
      </c>
      <c r="H49" s="64"/>
      <c r="N49" s="75"/>
    </row>
    <row r="50" spans="2:14" ht="30" x14ac:dyDescent="0.25">
      <c r="B50" s="8"/>
      <c r="C50" s="9"/>
      <c r="D50" s="7"/>
      <c r="E50" s="43">
        <v>3</v>
      </c>
      <c r="F50" s="44" t="s">
        <v>99</v>
      </c>
      <c r="G50" s="66" t="s">
        <v>31</v>
      </c>
      <c r="H50" s="64"/>
      <c r="N50" s="75"/>
    </row>
    <row r="51" spans="2:14" ht="30" x14ac:dyDescent="0.25">
      <c r="B51" s="8"/>
      <c r="C51" s="9"/>
      <c r="D51" s="42"/>
      <c r="E51" s="43">
        <v>4</v>
      </c>
      <c r="F51" s="44" t="s">
        <v>61</v>
      </c>
      <c r="G51" s="66" t="s">
        <v>31</v>
      </c>
      <c r="H51" s="64"/>
      <c r="N51" s="75"/>
    </row>
    <row r="52" spans="2:14" x14ac:dyDescent="0.25">
      <c r="B52" s="8"/>
      <c r="C52" s="9"/>
      <c r="D52" s="52" t="s">
        <v>9</v>
      </c>
      <c r="E52" s="47"/>
      <c r="F52" s="48"/>
      <c r="G52" s="65"/>
      <c r="H52" s="64"/>
      <c r="I52" s="70">
        <v>1</v>
      </c>
      <c r="J52" s="70">
        <f>COUNTA(G53)</f>
        <v>1</v>
      </c>
      <c r="K52" s="70">
        <f>COUNTIF(G53, "K")</f>
        <v>0</v>
      </c>
      <c r="L52" s="70">
        <f>COUNTIF(G53, "E")</f>
        <v>1</v>
      </c>
      <c r="M52" s="70">
        <f>COUNTIF(G53, "N")</f>
        <v>0</v>
      </c>
      <c r="N52" s="75">
        <f>10*K52/(I52-M52)</f>
        <v>0</v>
      </c>
    </row>
    <row r="53" spans="2:14" ht="30" x14ac:dyDescent="0.25">
      <c r="B53" s="8"/>
      <c r="C53" s="9"/>
      <c r="D53" s="46"/>
      <c r="E53" s="47">
        <v>1</v>
      </c>
      <c r="F53" s="48" t="s">
        <v>62</v>
      </c>
      <c r="G53" s="65" t="s">
        <v>31</v>
      </c>
      <c r="H53" s="64"/>
      <c r="N53" s="75"/>
    </row>
    <row r="54" spans="2:14" x14ac:dyDescent="0.25">
      <c r="B54" s="8"/>
      <c r="C54" s="9"/>
      <c r="D54" s="53" t="s">
        <v>10</v>
      </c>
      <c r="E54" s="43"/>
      <c r="F54" s="44"/>
      <c r="G54" s="66"/>
      <c r="H54" s="64"/>
      <c r="I54" s="70">
        <v>3</v>
      </c>
      <c r="J54" s="70">
        <f>COUNTA(G55:G57)</f>
        <v>3</v>
      </c>
      <c r="K54" s="70">
        <f>COUNTIF(G55:G57, "K")</f>
        <v>0</v>
      </c>
      <c r="L54" s="70">
        <f>COUNTIF(G55:G57, "E")</f>
        <v>3</v>
      </c>
      <c r="M54" s="70">
        <f>COUNTIF(G55:G57, "N")</f>
        <v>0</v>
      </c>
      <c r="N54" s="75">
        <f>10*K54/(I54-M54)</f>
        <v>0</v>
      </c>
    </row>
    <row r="55" spans="2:14" x14ac:dyDescent="0.25">
      <c r="B55" s="8"/>
      <c r="C55" s="9"/>
      <c r="D55" s="7"/>
      <c r="E55" s="43">
        <v>1</v>
      </c>
      <c r="F55" s="44" t="s">
        <v>35</v>
      </c>
      <c r="G55" s="66" t="s">
        <v>31</v>
      </c>
      <c r="H55" s="64"/>
      <c r="N55" s="75"/>
    </row>
    <row r="56" spans="2:14" ht="30" x14ac:dyDescent="0.25">
      <c r="B56" s="8"/>
      <c r="C56" s="9"/>
      <c r="D56" s="7"/>
      <c r="E56" s="43">
        <v>2</v>
      </c>
      <c r="F56" s="44" t="s">
        <v>36</v>
      </c>
      <c r="G56" s="66" t="s">
        <v>31</v>
      </c>
      <c r="H56" s="64"/>
      <c r="N56" s="75"/>
    </row>
    <row r="57" spans="2:14" ht="30" x14ac:dyDescent="0.25">
      <c r="B57" s="8"/>
      <c r="C57" s="9"/>
      <c r="D57" s="42"/>
      <c r="E57" s="43">
        <v>3</v>
      </c>
      <c r="F57" s="44" t="s">
        <v>100</v>
      </c>
      <c r="G57" s="66" t="s">
        <v>31</v>
      </c>
      <c r="H57" s="64"/>
      <c r="N57" s="75"/>
    </row>
    <row r="58" spans="2:14" x14ac:dyDescent="0.25">
      <c r="B58" s="8"/>
      <c r="C58" s="9"/>
      <c r="D58" s="52" t="s">
        <v>101</v>
      </c>
      <c r="E58" s="47"/>
      <c r="F58" s="48"/>
      <c r="G58" s="65"/>
      <c r="H58" s="64"/>
      <c r="I58" s="70">
        <v>1</v>
      </c>
      <c r="J58" s="70">
        <f>COUNTA(G59)</f>
        <v>1</v>
      </c>
      <c r="K58" s="70">
        <f>COUNTIF(G59, "K")</f>
        <v>0</v>
      </c>
      <c r="L58" s="70">
        <f>COUNTIF(G59, "E")</f>
        <v>1</v>
      </c>
      <c r="M58" s="70">
        <f>COUNTIF(G59, "N")</f>
        <v>0</v>
      </c>
      <c r="N58" s="75">
        <f>10*K58/(I58-M58)</f>
        <v>0</v>
      </c>
    </row>
    <row r="59" spans="2:14" ht="45" x14ac:dyDescent="0.25">
      <c r="B59" s="8"/>
      <c r="C59" s="9"/>
      <c r="D59" s="46"/>
      <c r="E59" s="47">
        <v>1</v>
      </c>
      <c r="F59" s="48" t="s">
        <v>37</v>
      </c>
      <c r="G59" s="65" t="s">
        <v>31</v>
      </c>
      <c r="H59" s="64"/>
      <c r="N59" s="75"/>
    </row>
    <row r="60" spans="2:14" ht="30" customHeight="1" x14ac:dyDescent="0.25">
      <c r="B60" s="8"/>
      <c r="C60" s="39" t="s">
        <v>11</v>
      </c>
      <c r="D60" s="40" t="s">
        <v>102</v>
      </c>
      <c r="E60" s="41"/>
      <c r="F60" s="11"/>
      <c r="G60" s="67"/>
      <c r="H60" s="12"/>
      <c r="I60" s="71">
        <f>SUM(I61:I73)</f>
        <v>9</v>
      </c>
      <c r="J60" s="71">
        <f>SUM(J61:J73)</f>
        <v>9</v>
      </c>
      <c r="K60" s="71">
        <f>SUM(K61:K73)</f>
        <v>0</v>
      </c>
      <c r="L60" s="71">
        <f>SUM(L61:L73)</f>
        <v>9</v>
      </c>
      <c r="M60" s="71">
        <f>SUM(M61:M73)</f>
        <v>0</v>
      </c>
      <c r="N60" s="74">
        <f>10*K60/(I60-M60)</f>
        <v>0</v>
      </c>
    </row>
    <row r="61" spans="2:14" x14ac:dyDescent="0.25">
      <c r="B61" s="8"/>
      <c r="C61" s="9"/>
      <c r="D61" s="52" t="s">
        <v>103</v>
      </c>
      <c r="E61" s="47"/>
      <c r="F61" s="48"/>
      <c r="G61" s="65"/>
      <c r="H61" s="64"/>
      <c r="I61" s="70">
        <v>2</v>
      </c>
      <c r="J61" s="70">
        <f>COUNTA(G62:G63)</f>
        <v>2</v>
      </c>
      <c r="K61" s="70">
        <f>COUNTIF(G62:G63, "K")</f>
        <v>0</v>
      </c>
      <c r="L61" s="70">
        <f>COUNTIF(G62:G63, "E")</f>
        <v>2</v>
      </c>
      <c r="M61" s="70">
        <f>COUNTIF(G62:G63, "N")</f>
        <v>0</v>
      </c>
      <c r="N61" s="75">
        <f>10*K61/(I61-M61)</f>
        <v>0</v>
      </c>
    </row>
    <row r="62" spans="2:14" x14ac:dyDescent="0.25">
      <c r="B62" s="8"/>
      <c r="C62" s="9"/>
      <c r="D62" s="6"/>
      <c r="E62" s="47">
        <v>1</v>
      </c>
      <c r="F62" s="58" t="s">
        <v>63</v>
      </c>
      <c r="G62" s="65" t="s">
        <v>31</v>
      </c>
      <c r="H62" s="64"/>
      <c r="N62" s="75"/>
    </row>
    <row r="63" spans="2:14" x14ac:dyDescent="0.25">
      <c r="B63" s="8"/>
      <c r="C63" s="9"/>
      <c r="D63" s="46"/>
      <c r="E63" s="47">
        <v>2</v>
      </c>
      <c r="F63" s="58" t="s">
        <v>64</v>
      </c>
      <c r="G63" s="65" t="s">
        <v>31</v>
      </c>
      <c r="H63" s="64"/>
      <c r="N63" s="75"/>
    </row>
    <row r="64" spans="2:14" x14ac:dyDescent="0.25">
      <c r="B64" s="8"/>
      <c r="C64" s="9"/>
      <c r="D64" s="54" t="s">
        <v>65</v>
      </c>
      <c r="E64" s="43"/>
      <c r="F64" s="44"/>
      <c r="G64" s="66"/>
      <c r="H64" s="64"/>
      <c r="I64" s="70">
        <v>2</v>
      </c>
      <c r="J64" s="70">
        <f>COUNTA(G65:G66)</f>
        <v>2</v>
      </c>
      <c r="K64" s="70">
        <f>COUNTIF(G65:G66, "K")</f>
        <v>0</v>
      </c>
      <c r="L64" s="70">
        <f>COUNTIF(G65:G66, "E")</f>
        <v>2</v>
      </c>
      <c r="M64" s="70">
        <f>COUNTIF(G65:G66, "N")</f>
        <v>0</v>
      </c>
      <c r="N64" s="75">
        <f>10*K64/(I64-M64)</f>
        <v>0</v>
      </c>
    </row>
    <row r="65" spans="2:14" ht="30" x14ac:dyDescent="0.25">
      <c r="B65" s="8"/>
      <c r="C65" s="9"/>
      <c r="D65" s="57"/>
      <c r="E65" s="43">
        <v>1</v>
      </c>
      <c r="F65" s="44" t="s">
        <v>66</v>
      </c>
      <c r="G65" s="66" t="s">
        <v>31</v>
      </c>
      <c r="H65" s="64"/>
      <c r="N65" s="75"/>
    </row>
    <row r="66" spans="2:14" ht="30" x14ac:dyDescent="0.25">
      <c r="B66" s="8"/>
      <c r="C66" s="9"/>
      <c r="D66" s="42"/>
      <c r="E66" s="43">
        <v>2</v>
      </c>
      <c r="F66" s="44" t="s">
        <v>67</v>
      </c>
      <c r="G66" s="66" t="s">
        <v>31</v>
      </c>
      <c r="H66" s="64"/>
      <c r="N66" s="75"/>
    </row>
    <row r="67" spans="2:14" ht="18.75" customHeight="1" x14ac:dyDescent="0.25">
      <c r="B67" s="8"/>
      <c r="C67" s="9"/>
      <c r="D67" s="52" t="s">
        <v>104</v>
      </c>
      <c r="E67" s="47"/>
      <c r="F67" s="48"/>
      <c r="G67" s="65"/>
      <c r="H67" s="64"/>
      <c r="I67" s="70">
        <v>1</v>
      </c>
      <c r="J67" s="70">
        <f>COUNTA(G68)</f>
        <v>1</v>
      </c>
      <c r="K67" s="70">
        <f>COUNTIF(G68, "K")</f>
        <v>0</v>
      </c>
      <c r="L67" s="70">
        <f>COUNTIF(G68, "E")</f>
        <v>1</v>
      </c>
      <c r="M67" s="70">
        <f>COUNTIF(G68, "N")</f>
        <v>0</v>
      </c>
      <c r="N67" s="75">
        <f>10*K67/(I67-M67)</f>
        <v>0</v>
      </c>
    </row>
    <row r="68" spans="2:14" ht="30" x14ac:dyDescent="0.25">
      <c r="B68" s="8"/>
      <c r="C68" s="9"/>
      <c r="D68" s="46"/>
      <c r="E68" s="47">
        <v>1</v>
      </c>
      <c r="F68" s="48" t="s">
        <v>38</v>
      </c>
      <c r="G68" s="65" t="s">
        <v>31</v>
      </c>
      <c r="H68" s="64"/>
      <c r="N68" s="75"/>
    </row>
    <row r="69" spans="2:14" x14ac:dyDescent="0.25">
      <c r="B69" s="8"/>
      <c r="C69" s="9"/>
      <c r="D69" s="53" t="s">
        <v>68</v>
      </c>
      <c r="E69" s="43"/>
      <c r="F69" s="44"/>
      <c r="G69" s="66"/>
      <c r="H69" s="64"/>
      <c r="I69" s="70">
        <v>1</v>
      </c>
      <c r="J69" s="70">
        <f>COUNTA(G70)</f>
        <v>1</v>
      </c>
      <c r="K69" s="70">
        <f>COUNTIF(G70, "K")</f>
        <v>0</v>
      </c>
      <c r="L69" s="70">
        <f>COUNTIF(G70, "E")</f>
        <v>1</v>
      </c>
      <c r="M69" s="70">
        <f>COUNTIF(G70, "N")</f>
        <v>0</v>
      </c>
      <c r="N69" s="75">
        <f>10*K69/(I69-M69)</f>
        <v>0</v>
      </c>
    </row>
    <row r="70" spans="2:14" ht="45" x14ac:dyDescent="0.25">
      <c r="B70" s="8"/>
      <c r="C70" s="9"/>
      <c r="D70" s="42"/>
      <c r="E70" s="43">
        <v>1</v>
      </c>
      <c r="F70" s="44" t="s">
        <v>105</v>
      </c>
      <c r="G70" s="66" t="s">
        <v>31</v>
      </c>
      <c r="H70" s="64"/>
      <c r="N70" s="75"/>
    </row>
    <row r="71" spans="2:14" x14ac:dyDescent="0.25">
      <c r="B71" s="8"/>
      <c r="C71" s="9"/>
      <c r="D71" s="52" t="s">
        <v>69</v>
      </c>
      <c r="E71" s="47"/>
      <c r="F71" s="48"/>
      <c r="G71" s="65"/>
      <c r="H71" s="64"/>
      <c r="I71" s="70">
        <v>1</v>
      </c>
      <c r="J71" s="70">
        <f>COUNTA(G72)</f>
        <v>1</v>
      </c>
      <c r="K71" s="70">
        <f>COUNTIF(G72, "K")</f>
        <v>0</v>
      </c>
      <c r="L71" s="70">
        <f>COUNTIF(G72, "E")</f>
        <v>1</v>
      </c>
      <c r="M71" s="70">
        <f>COUNTIF(G72, "N")</f>
        <v>0</v>
      </c>
      <c r="N71" s="75">
        <f>10*K71/(I71-M71)</f>
        <v>0</v>
      </c>
    </row>
    <row r="72" spans="2:14" ht="45" x14ac:dyDescent="0.25">
      <c r="B72" s="8"/>
      <c r="C72" s="9"/>
      <c r="D72" s="46"/>
      <c r="E72" s="47">
        <v>1</v>
      </c>
      <c r="F72" s="48" t="s">
        <v>70</v>
      </c>
      <c r="G72" s="65" t="s">
        <v>31</v>
      </c>
      <c r="H72" s="64"/>
      <c r="N72" s="75"/>
    </row>
    <row r="73" spans="2:14" x14ac:dyDescent="0.25">
      <c r="B73" s="8"/>
      <c r="C73" s="9"/>
      <c r="D73" s="53" t="s">
        <v>71</v>
      </c>
      <c r="E73" s="43"/>
      <c r="F73" s="44"/>
      <c r="G73" s="66"/>
      <c r="H73" s="64"/>
      <c r="I73" s="70">
        <v>2</v>
      </c>
      <c r="J73" s="70">
        <f>COUNTA(G74:G75)</f>
        <v>2</v>
      </c>
      <c r="K73" s="70">
        <f>COUNTIF(G74:G75, "K")</f>
        <v>0</v>
      </c>
      <c r="L73" s="70">
        <f>COUNTIF(G74:G75, "E")</f>
        <v>2</v>
      </c>
      <c r="M73" s="70">
        <f>COUNTIF(G74:G75, "N")</f>
        <v>0</v>
      </c>
      <c r="N73" s="75">
        <f>10*K73/(I73-M73)</f>
        <v>0</v>
      </c>
    </row>
    <row r="74" spans="2:14" ht="30" x14ac:dyDescent="0.25">
      <c r="B74" s="8"/>
      <c r="C74" s="9"/>
      <c r="D74" s="7"/>
      <c r="E74" s="43">
        <v>1</v>
      </c>
      <c r="F74" s="44" t="s">
        <v>72</v>
      </c>
      <c r="G74" s="66" t="s">
        <v>31</v>
      </c>
      <c r="H74" s="64"/>
      <c r="N74" s="75"/>
    </row>
    <row r="75" spans="2:14" ht="30" x14ac:dyDescent="0.25">
      <c r="B75" s="8"/>
      <c r="C75" s="9"/>
      <c r="D75" s="7"/>
      <c r="E75" s="43">
        <v>2</v>
      </c>
      <c r="F75" s="44" t="s">
        <v>73</v>
      </c>
      <c r="G75" s="66" t="s">
        <v>31</v>
      </c>
      <c r="H75" s="64"/>
      <c r="N75" s="75"/>
    </row>
    <row r="76" spans="2:14" ht="30.75" customHeight="1" x14ac:dyDescent="0.25">
      <c r="B76" s="8"/>
      <c r="C76" s="35" t="s">
        <v>12</v>
      </c>
      <c r="D76" s="36" t="s">
        <v>13</v>
      </c>
      <c r="E76" s="15"/>
      <c r="F76" s="11"/>
      <c r="G76" s="67"/>
      <c r="H76" s="12"/>
      <c r="I76" s="71">
        <f>SUM(I77:I80)</f>
        <v>5</v>
      </c>
      <c r="J76" s="71">
        <f t="shared" ref="J76:M76" si="2">SUM(J77:J80)</f>
        <v>5</v>
      </c>
      <c r="K76" s="71">
        <f t="shared" si="2"/>
        <v>0</v>
      </c>
      <c r="L76" s="71">
        <f t="shared" si="2"/>
        <v>5</v>
      </c>
      <c r="M76" s="71">
        <f t="shared" si="2"/>
        <v>0</v>
      </c>
      <c r="N76" s="74">
        <f>10*K76/(I76-M76)</f>
        <v>0</v>
      </c>
    </row>
    <row r="77" spans="2:14" x14ac:dyDescent="0.25">
      <c r="B77" s="8"/>
      <c r="C77" s="9"/>
      <c r="D77" s="52" t="s">
        <v>74</v>
      </c>
      <c r="E77" s="47"/>
      <c r="F77" s="48"/>
      <c r="G77" s="65"/>
      <c r="H77" s="64"/>
      <c r="I77" s="70">
        <v>2</v>
      </c>
      <c r="J77" s="70">
        <f>COUNTA(G78:G79)</f>
        <v>2</v>
      </c>
      <c r="K77" s="70">
        <f>COUNTIF(G78:G79, "K")</f>
        <v>0</v>
      </c>
      <c r="L77" s="70">
        <f>COUNTIF(G78:G79, "E")</f>
        <v>2</v>
      </c>
      <c r="M77" s="70">
        <f>COUNTIF(G78:G79, "N")</f>
        <v>0</v>
      </c>
      <c r="N77" s="75">
        <f>10*K77/(I77-M77)</f>
        <v>0</v>
      </c>
    </row>
    <row r="78" spans="2:14" ht="30" x14ac:dyDescent="0.25">
      <c r="B78" s="8"/>
      <c r="C78" s="9"/>
      <c r="D78" s="46"/>
      <c r="E78" s="47">
        <v>1</v>
      </c>
      <c r="F78" s="48" t="s">
        <v>88</v>
      </c>
      <c r="G78" s="65" t="s">
        <v>31</v>
      </c>
      <c r="H78" s="64"/>
      <c r="N78" s="75"/>
    </row>
    <row r="79" spans="2:14" ht="30" x14ac:dyDescent="0.25">
      <c r="B79" s="8"/>
      <c r="C79" s="9"/>
      <c r="D79" s="46"/>
      <c r="E79" s="47">
        <v>2</v>
      </c>
      <c r="F79" s="48" t="s">
        <v>39</v>
      </c>
      <c r="G79" s="65" t="s">
        <v>31</v>
      </c>
      <c r="H79" s="64"/>
      <c r="N79" s="75"/>
    </row>
    <row r="80" spans="2:14" x14ac:dyDescent="0.25">
      <c r="B80" s="8"/>
      <c r="C80" s="9"/>
      <c r="D80" s="53" t="s">
        <v>75</v>
      </c>
      <c r="E80" s="43"/>
      <c r="F80" s="44"/>
      <c r="G80" s="66"/>
      <c r="H80" s="64"/>
      <c r="I80" s="70">
        <v>3</v>
      </c>
      <c r="J80" s="70">
        <f>COUNTA(G81:G83)</f>
        <v>3</v>
      </c>
      <c r="K80" s="70">
        <f>COUNTIF(G81:G83, "K")</f>
        <v>0</v>
      </c>
      <c r="L80" s="70">
        <f>COUNTIF(G81:G83, "E")</f>
        <v>3</v>
      </c>
      <c r="M80" s="70">
        <f>COUNTIF(G81:G83, "N")</f>
        <v>0</v>
      </c>
      <c r="N80" s="75">
        <f>10*K80/(I80-M80)</f>
        <v>0</v>
      </c>
    </row>
    <row r="81" spans="2:14" x14ac:dyDescent="0.25">
      <c r="B81" s="8"/>
      <c r="C81" s="9"/>
      <c r="D81" s="57"/>
      <c r="E81" s="43">
        <v>1</v>
      </c>
      <c r="F81" s="44" t="s">
        <v>40</v>
      </c>
      <c r="G81" s="66" t="s">
        <v>31</v>
      </c>
      <c r="H81" s="64"/>
      <c r="N81" s="75"/>
    </row>
    <row r="82" spans="2:14" ht="45" x14ac:dyDescent="0.25">
      <c r="B82" s="8"/>
      <c r="C82" s="9"/>
      <c r="D82" s="57"/>
      <c r="E82" s="43">
        <v>2</v>
      </c>
      <c r="F82" s="44" t="s">
        <v>41</v>
      </c>
      <c r="G82" s="66" t="s">
        <v>31</v>
      </c>
      <c r="H82" s="64"/>
      <c r="N82" s="75"/>
    </row>
    <row r="83" spans="2:14" ht="30" x14ac:dyDescent="0.25">
      <c r="B83" s="8"/>
      <c r="C83" s="9"/>
      <c r="D83" s="57"/>
      <c r="E83" s="43">
        <v>3</v>
      </c>
      <c r="F83" s="44" t="s">
        <v>42</v>
      </c>
      <c r="G83" s="66" t="s">
        <v>31</v>
      </c>
      <c r="H83" s="64"/>
      <c r="N83" s="75"/>
    </row>
    <row r="84" spans="2:14" ht="30" customHeight="1" x14ac:dyDescent="0.25">
      <c r="B84" s="8"/>
      <c r="C84" s="35" t="s">
        <v>14</v>
      </c>
      <c r="D84" s="36" t="s">
        <v>106</v>
      </c>
      <c r="E84" s="38"/>
      <c r="F84" s="11"/>
      <c r="G84" s="67"/>
      <c r="H84" s="12"/>
      <c r="I84" s="71">
        <f>SUM(I85:I90)</f>
        <v>7</v>
      </c>
      <c r="J84" s="71">
        <f t="shared" ref="J84:M84" si="3">SUM(J85:J90)</f>
        <v>7</v>
      </c>
      <c r="K84" s="71">
        <f t="shared" si="3"/>
        <v>0</v>
      </c>
      <c r="L84" s="71">
        <f t="shared" si="3"/>
        <v>7</v>
      </c>
      <c r="M84" s="71">
        <f t="shared" si="3"/>
        <v>0</v>
      </c>
      <c r="N84" s="74">
        <f>10*K84/(I84-M84)</f>
        <v>0</v>
      </c>
    </row>
    <row r="85" spans="2:14" x14ac:dyDescent="0.25">
      <c r="B85" s="8"/>
      <c r="C85" s="9"/>
      <c r="D85" s="52" t="s">
        <v>76</v>
      </c>
      <c r="E85" s="47"/>
      <c r="F85" s="48"/>
      <c r="G85" s="65"/>
      <c r="H85" s="64"/>
      <c r="I85" s="70">
        <v>4</v>
      </c>
      <c r="J85" s="70">
        <f>COUNTA(G86:G89)</f>
        <v>4</v>
      </c>
      <c r="K85" s="70">
        <f>COUNTIF(G86:G89, "K")</f>
        <v>0</v>
      </c>
      <c r="L85" s="70">
        <f>COUNTIF(G86:G89, "E")</f>
        <v>4</v>
      </c>
      <c r="M85" s="70">
        <f>COUNTIF(G86:G89, "N")</f>
        <v>0</v>
      </c>
      <c r="N85" s="75">
        <f>10*K85/(I85-M85)</f>
        <v>0</v>
      </c>
    </row>
    <row r="86" spans="2:14" ht="30" x14ac:dyDescent="0.25">
      <c r="B86" s="8"/>
      <c r="C86" s="9"/>
      <c r="D86" s="45"/>
      <c r="E86" s="47">
        <v>1</v>
      </c>
      <c r="F86" s="48" t="s">
        <v>107</v>
      </c>
      <c r="G86" s="65" t="s">
        <v>31</v>
      </c>
      <c r="H86" s="64"/>
      <c r="N86" s="75"/>
    </row>
    <row r="87" spans="2:14" x14ac:dyDescent="0.25">
      <c r="B87" s="8"/>
      <c r="C87" s="9"/>
      <c r="D87" s="45"/>
      <c r="E87" s="47">
        <v>2</v>
      </c>
      <c r="F87" s="48" t="s">
        <v>43</v>
      </c>
      <c r="G87" s="65" t="s">
        <v>31</v>
      </c>
      <c r="H87" s="64"/>
      <c r="N87" s="75"/>
    </row>
    <row r="88" spans="2:14" x14ac:dyDescent="0.25">
      <c r="B88" s="8"/>
      <c r="C88" s="9"/>
      <c r="D88" s="45"/>
      <c r="E88" s="47">
        <v>3</v>
      </c>
      <c r="F88" s="48" t="s">
        <v>77</v>
      </c>
      <c r="G88" s="65" t="s">
        <v>31</v>
      </c>
      <c r="H88" s="64"/>
      <c r="N88" s="75"/>
    </row>
    <row r="89" spans="2:14" ht="30" x14ac:dyDescent="0.25">
      <c r="B89" s="8"/>
      <c r="C89" s="9"/>
      <c r="D89" s="46"/>
      <c r="E89" s="50">
        <v>4</v>
      </c>
      <c r="F89" s="51" t="s">
        <v>78</v>
      </c>
      <c r="G89" s="68" t="s">
        <v>31</v>
      </c>
      <c r="H89" s="64"/>
      <c r="N89" s="75"/>
    </row>
    <row r="90" spans="2:14" x14ac:dyDescent="0.25">
      <c r="B90" s="8"/>
      <c r="C90" s="9"/>
      <c r="D90" s="54" t="s">
        <v>108</v>
      </c>
      <c r="E90" s="55"/>
      <c r="F90" s="56"/>
      <c r="G90" s="69"/>
      <c r="H90" s="64"/>
      <c r="I90" s="70">
        <v>3</v>
      </c>
      <c r="J90" s="70">
        <f>COUNTA(G91:G93)</f>
        <v>3</v>
      </c>
      <c r="K90" s="70">
        <f>COUNTIF(G91:G93, "K")</f>
        <v>0</v>
      </c>
      <c r="L90" s="70">
        <f>COUNTIF(G91:G93, "E")</f>
        <v>3</v>
      </c>
      <c r="M90" s="70">
        <f>COUNTIF(G91:G93, "N")</f>
        <v>0</v>
      </c>
      <c r="N90" s="75">
        <f>10*K90/(I90-M90)</f>
        <v>0</v>
      </c>
    </row>
    <row r="91" spans="2:14" x14ac:dyDescent="0.25">
      <c r="B91" s="8"/>
      <c r="C91" s="9"/>
      <c r="D91" s="57"/>
      <c r="E91" s="43">
        <v>1</v>
      </c>
      <c r="F91" s="44" t="s">
        <v>44</v>
      </c>
      <c r="G91" s="66" t="s">
        <v>31</v>
      </c>
      <c r="H91" s="64"/>
    </row>
    <row r="92" spans="2:14" ht="30" x14ac:dyDescent="0.25">
      <c r="B92" s="8"/>
      <c r="C92" s="9"/>
      <c r="D92" s="57"/>
      <c r="E92" s="43">
        <v>2</v>
      </c>
      <c r="F92" s="44" t="s">
        <v>45</v>
      </c>
      <c r="G92" s="66" t="s">
        <v>31</v>
      </c>
      <c r="H92" s="64"/>
    </row>
    <row r="93" spans="2:14" ht="45" x14ac:dyDescent="0.25">
      <c r="B93" s="8"/>
      <c r="C93" s="9"/>
      <c r="D93" s="57"/>
      <c r="E93" s="43">
        <v>3</v>
      </c>
      <c r="F93" s="44" t="s">
        <v>46</v>
      </c>
      <c r="G93" s="66" t="s">
        <v>31</v>
      </c>
      <c r="H93" s="64"/>
    </row>
    <row r="94" spans="2:14" x14ac:dyDescent="0.25">
      <c r="B94" s="8"/>
      <c r="C94" s="9"/>
      <c r="D94" s="10"/>
      <c r="E94" s="15"/>
      <c r="F94" s="11"/>
      <c r="G94" s="12"/>
      <c r="H94" s="12"/>
    </row>
    <row r="95" spans="2:14" x14ac:dyDescent="0.25">
      <c r="B95" s="8"/>
      <c r="C95" s="9"/>
      <c r="D95" s="10"/>
      <c r="E95" s="15"/>
      <c r="F95" s="11"/>
      <c r="G95" s="12"/>
      <c r="H95" s="1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CDB0888CA80FD47B6B81A2830921788" ma:contentTypeVersion="" ma:contentTypeDescription="Luo uusi asiakirja." ma:contentTypeScope="" ma:versionID="72f73d0a6cdb541909064b02031744ad">
  <xsd:schema xmlns:xsd="http://www.w3.org/2001/XMLSchema" xmlns:xs="http://www.w3.org/2001/XMLSchema" xmlns:p="http://schemas.microsoft.com/office/2006/metadata/properties" xmlns:ns2="8d32d700-cf48-49cf-9c2e-94ab5e8de13f" targetNamespace="http://schemas.microsoft.com/office/2006/metadata/properties" ma:root="true" ma:fieldsID="97d32d31caae95076156526d7a042ce8" ns2:_="">
    <xsd:import namespace="8d32d700-cf48-49cf-9c2e-94ab5e8de13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2d700-cf48-49cf-9c2e-94ab5e8de13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 ma:index="8" ma:displayName="Kommentit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D54CA-B46F-4214-87A6-A976EA1AAA69}"/>
</file>

<file path=customXml/itemProps2.xml><?xml version="1.0" encoding="utf-8"?>
<ds:datastoreItem xmlns:ds="http://schemas.openxmlformats.org/officeDocument/2006/customXml" ds:itemID="{DB103508-9F59-461D-98CC-868ADA549941}"/>
</file>

<file path=customXml/itemProps3.xml><?xml version="1.0" encoding="utf-8"?>
<ds:datastoreItem xmlns:ds="http://schemas.openxmlformats.org/officeDocument/2006/customXml" ds:itemID="{996B65FA-52C4-41DC-BFC6-414C23A64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Ohvo Petteri</dc:creator>
  <cp:lastModifiedBy>Ohvo Petteri</cp:lastModifiedBy>
  <dcterms:created xsi:type="dcterms:W3CDTF">2018-08-10T11:01:38Z</dcterms:created>
  <dcterms:modified xsi:type="dcterms:W3CDTF">2018-10-23T10:37:04Z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0x0101002CDB0888CA80FD47B6B81A2830921788</vt:lpwstr>
  </property>
</Properties>
</file>