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_tiedostot\VM\KAO\Arviointimenettely\Arviointimenettely 118§, konserni\5. kierros\"/>
    </mc:Choice>
  </mc:AlternateContent>
  <bookViews>
    <workbookView xWindow="0" yWindow="0" windowWidth="28800" windowHeight="12300"/>
  </bookViews>
  <sheets>
    <sheet name="21-22" sheetId="3" r:id="rId1"/>
    <sheet name="KUVIO 2015 -" sheetId="4" r:id="rId2"/>
  </sheets>
  <definedNames>
    <definedName name="_xlnm.Print_Area" localSheetId="0">'21-22'!$A:$V</definedName>
    <definedName name="_xlnm.Print_Titles" localSheetId="0">'21-22'!$13:$18</definedName>
  </definedNames>
  <calcPr calcId="162913"/>
</workbook>
</file>

<file path=xl/calcChain.xml><?xml version="1.0" encoding="utf-8"?>
<calcChain xmlns="http://schemas.openxmlformats.org/spreadsheetml/2006/main">
  <c r="M150" i="3" l="1"/>
  <c r="M224" i="3"/>
  <c r="M81" i="3"/>
  <c r="M259" i="3"/>
  <c r="M187" i="3"/>
  <c r="M181" i="3"/>
  <c r="M317" i="3"/>
  <c r="M315" i="3"/>
  <c r="M88" i="3"/>
  <c r="M98" i="3"/>
  <c r="M318" i="3"/>
  <c r="M69" i="3"/>
  <c r="M188" i="3"/>
  <c r="M42" i="3"/>
  <c r="M40" i="3"/>
  <c r="M314" i="3"/>
  <c r="M46" i="3"/>
  <c r="M196" i="3"/>
  <c r="M96" i="3"/>
  <c r="M290" i="3"/>
  <c r="M179" i="3"/>
  <c r="M61" i="3"/>
  <c r="M72" i="3"/>
  <c r="M174" i="3"/>
  <c r="M270" i="3"/>
  <c r="M195" i="3"/>
  <c r="M319" i="3"/>
  <c r="M262" i="3"/>
  <c r="M238" i="3"/>
  <c r="M161" i="3"/>
  <c r="M105" i="3"/>
  <c r="M113" i="3"/>
  <c r="M185" i="3"/>
  <c r="M135" i="3"/>
  <c r="M101" i="3"/>
  <c r="M75" i="3"/>
  <c r="M243" i="3"/>
  <c r="M143" i="3"/>
  <c r="M155" i="3"/>
  <c r="M58" i="3"/>
  <c r="M128" i="3"/>
  <c r="M207" i="3"/>
  <c r="M299" i="3"/>
  <c r="M248" i="3"/>
  <c r="M80" i="3"/>
  <c r="M281" i="3"/>
  <c r="M119" i="3"/>
  <c r="M126" i="3"/>
  <c r="M202" i="3"/>
  <c r="M62" i="3"/>
  <c r="M110" i="3"/>
  <c r="M254" i="3"/>
  <c r="M222" i="3"/>
  <c r="M129" i="3"/>
  <c r="M157" i="3"/>
  <c r="M33" i="3"/>
  <c r="M102" i="3"/>
  <c r="M55" i="3"/>
  <c r="M147" i="3"/>
  <c r="M130" i="3"/>
  <c r="M89" i="3"/>
  <c r="M226" i="3"/>
  <c r="M253" i="3"/>
  <c r="M99" i="3"/>
  <c r="M182" i="3"/>
  <c r="M48" i="3"/>
  <c r="M45" i="3"/>
  <c r="M83" i="3"/>
  <c r="M117" i="3"/>
  <c r="M133" i="3"/>
  <c r="M313" i="3"/>
  <c r="M87" i="3"/>
  <c r="M127" i="3"/>
  <c r="M200" i="3"/>
  <c r="M312" i="3"/>
  <c r="M79" i="3"/>
  <c r="M109" i="3"/>
  <c r="M32" i="3"/>
  <c r="M274" i="3"/>
  <c r="M190" i="3"/>
  <c r="M265" i="3"/>
  <c r="M172" i="3"/>
  <c r="M267" i="3"/>
  <c r="M85" i="3"/>
  <c r="M116" i="3"/>
  <c r="M82" i="3"/>
  <c r="M114" i="3"/>
  <c r="M272" i="3"/>
  <c r="M320" i="3"/>
  <c r="M176" i="3"/>
  <c r="M215" i="3"/>
  <c r="M142" i="3"/>
  <c r="M239" i="3"/>
  <c r="M307" i="3"/>
  <c r="M93" i="3"/>
  <c r="M210" i="3"/>
  <c r="M264" i="3"/>
  <c r="M260" i="3"/>
  <c r="M184" i="3"/>
  <c r="M68" i="3"/>
  <c r="M166" i="3"/>
  <c r="M244" i="3"/>
  <c r="M213" i="3"/>
  <c r="M225" i="3"/>
  <c r="M151" i="3"/>
  <c r="M240" i="3"/>
  <c r="M123" i="3"/>
  <c r="M288" i="3"/>
  <c r="M209" i="3"/>
  <c r="M24" i="3"/>
  <c r="M76" i="3"/>
  <c r="M284" i="3"/>
  <c r="M263" i="3"/>
  <c r="M97" i="3"/>
  <c r="M175" i="3"/>
  <c r="M178" i="3"/>
  <c r="M50" i="3"/>
  <c r="M136" i="3"/>
  <c r="M235" i="3"/>
  <c r="M205" i="3"/>
  <c r="M38" i="3"/>
  <c r="M92" i="3"/>
  <c r="M149" i="3"/>
  <c r="M115" i="3"/>
  <c r="M28" i="3"/>
  <c r="M291" i="3"/>
  <c r="M144" i="3"/>
  <c r="M266" i="3"/>
  <c r="M63" i="3"/>
  <c r="M152" i="3"/>
  <c r="M163" i="3"/>
  <c r="M237" i="3"/>
  <c r="M171" i="3"/>
  <c r="M242" i="3"/>
  <c r="M121" i="3"/>
  <c r="M276" i="3"/>
  <c r="M255" i="3"/>
  <c r="M77" i="3"/>
  <c r="M232" i="3"/>
  <c r="M120" i="3"/>
  <c r="M36" i="3"/>
  <c r="M208" i="3"/>
  <c r="M246" i="3"/>
  <c r="M124" i="3"/>
  <c r="M51" i="3"/>
  <c r="M125" i="3"/>
  <c r="M212" i="3"/>
  <c r="M134" i="3"/>
  <c r="M159" i="3"/>
  <c r="M30" i="3"/>
  <c r="M71" i="3"/>
  <c r="M192" i="3"/>
  <c r="M49" i="3"/>
  <c r="M191" i="3"/>
  <c r="M293" i="3"/>
  <c r="M139" i="3"/>
  <c r="M229" i="3"/>
  <c r="M156" i="3"/>
  <c r="M112" i="3"/>
  <c r="M261" i="3"/>
  <c r="M219" i="3"/>
  <c r="M287" i="3"/>
  <c r="M186" i="3"/>
  <c r="M146" i="3"/>
  <c r="M131" i="3"/>
  <c r="M59" i="3"/>
  <c r="M301" i="3"/>
  <c r="M257" i="3"/>
  <c r="M304" i="3"/>
  <c r="M100" i="3"/>
  <c r="M54" i="3"/>
  <c r="M140" i="3"/>
  <c r="M289" i="3"/>
  <c r="M203" i="3"/>
  <c r="M201" i="3"/>
  <c r="M303" i="3"/>
  <c r="M122" i="3"/>
  <c r="M218" i="3"/>
  <c r="M21" i="3"/>
  <c r="M43" i="3"/>
  <c r="M108" i="3"/>
  <c r="M189" i="3"/>
  <c r="M305" i="3"/>
  <c r="M227" i="3"/>
  <c r="M252" i="3"/>
  <c r="M70" i="3"/>
  <c r="M199" i="3"/>
  <c r="M158" i="3"/>
  <c r="M230" i="3"/>
  <c r="M268" i="3"/>
  <c r="M173" i="3"/>
  <c r="M60" i="3"/>
  <c r="M41" i="3"/>
  <c r="M214" i="3"/>
  <c r="M217" i="3"/>
  <c r="M302" i="3"/>
  <c r="M138" i="3"/>
  <c r="M311" i="3"/>
  <c r="M95" i="3"/>
  <c r="M258" i="3"/>
  <c r="M78" i="3"/>
  <c r="M247" i="3"/>
  <c r="M164" i="3"/>
  <c r="M168" i="3"/>
  <c r="M118" i="3"/>
  <c r="M183" i="3"/>
  <c r="M106" i="3"/>
  <c r="M306" i="3"/>
  <c r="M296" i="3"/>
  <c r="M167" i="3"/>
  <c r="M298" i="3"/>
  <c r="M280" i="3"/>
  <c r="M39" i="3"/>
  <c r="M277" i="3"/>
  <c r="M154" i="3"/>
  <c r="M245" i="3"/>
  <c r="M271" i="3"/>
  <c r="M198" i="3"/>
  <c r="M251" i="3"/>
  <c r="M90" i="3"/>
  <c r="M165" i="3"/>
  <c r="M292" i="3"/>
  <c r="M160" i="3"/>
  <c r="M233" i="3"/>
  <c r="M103" i="3"/>
  <c r="M236" i="3"/>
  <c r="M145" i="3"/>
  <c r="M256" i="3"/>
  <c r="M204" i="3"/>
  <c r="M228" i="3"/>
  <c r="M286" i="3"/>
  <c r="M279" i="3"/>
  <c r="M137" i="3"/>
  <c r="M57" i="3"/>
  <c r="M162" i="3"/>
  <c r="M273" i="3"/>
  <c r="M141" i="3"/>
  <c r="M309" i="3"/>
  <c r="M194" i="3"/>
  <c r="M295" i="3"/>
  <c r="M269" i="3"/>
  <c r="M47" i="3"/>
  <c r="M282" i="3"/>
  <c r="M221" i="3"/>
  <c r="M170" i="3"/>
  <c r="M294" i="3"/>
  <c r="M107" i="3"/>
  <c r="M104" i="3"/>
  <c r="M300" i="3"/>
  <c r="M297" i="3"/>
  <c r="M220" i="3"/>
  <c r="M285" i="3"/>
  <c r="M73" i="3"/>
  <c r="M316" i="3"/>
  <c r="M56" i="3"/>
  <c r="M94" i="3"/>
  <c r="M223" i="3"/>
  <c r="M91" i="3"/>
  <c r="M241" i="3"/>
  <c r="M234" i="3"/>
  <c r="M153" i="3"/>
  <c r="M216" i="3"/>
  <c r="M74" i="3"/>
  <c r="M31" i="3"/>
  <c r="M111" i="3"/>
  <c r="M250" i="3"/>
  <c r="M86" i="3"/>
  <c r="M67" i="3"/>
  <c r="M193" i="3"/>
  <c r="M231" i="3"/>
  <c r="M197" i="3"/>
  <c r="M275" i="3"/>
  <c r="M132" i="3"/>
  <c r="M278" i="3"/>
  <c r="M84" i="3"/>
  <c r="M53" i="3"/>
  <c r="M180" i="3"/>
  <c r="M148" i="3"/>
  <c r="M64" i="3"/>
  <c r="M308" i="3"/>
  <c r="M169" i="3"/>
  <c r="M283" i="3"/>
  <c r="M66" i="3"/>
  <c r="M37" i="3"/>
  <c r="M310" i="3"/>
  <c r="M177" i="3"/>
  <c r="M249" i="3"/>
  <c r="M44" i="3"/>
  <c r="M206" i="3"/>
  <c r="M211" i="3"/>
  <c r="M29" i="3"/>
  <c r="M65" i="3"/>
  <c r="M52" i="3"/>
  <c r="S150" i="3" l="1"/>
  <c r="S224" i="3"/>
  <c r="S81" i="3"/>
  <c r="S259" i="3"/>
  <c r="S187" i="3"/>
  <c r="S181" i="3"/>
  <c r="S317" i="3"/>
  <c r="S315" i="3"/>
  <c r="S88" i="3"/>
  <c r="S98" i="3"/>
  <c r="S318" i="3"/>
  <c r="S69" i="3"/>
  <c r="S188" i="3"/>
  <c r="S42" i="3"/>
  <c r="S40" i="3"/>
  <c r="S314" i="3"/>
  <c r="S46" i="3"/>
  <c r="S196" i="3"/>
  <c r="S96" i="3"/>
  <c r="S290" i="3"/>
  <c r="S179" i="3"/>
  <c r="S61" i="3"/>
  <c r="S72" i="3"/>
  <c r="S174" i="3"/>
  <c r="S270" i="3"/>
  <c r="S195" i="3"/>
  <c r="S319" i="3"/>
  <c r="S262" i="3"/>
  <c r="S238" i="3"/>
  <c r="S161" i="3"/>
  <c r="S105" i="3"/>
  <c r="S113" i="3"/>
  <c r="S185" i="3"/>
  <c r="S135" i="3"/>
  <c r="S101" i="3"/>
  <c r="S75" i="3"/>
  <c r="S243" i="3"/>
  <c r="S143" i="3"/>
  <c r="S155" i="3"/>
  <c r="S58" i="3"/>
  <c r="S128" i="3"/>
  <c r="S207" i="3"/>
  <c r="S299" i="3"/>
  <c r="S248" i="3"/>
  <c r="S80" i="3"/>
  <c r="S281" i="3"/>
  <c r="S119" i="3"/>
  <c r="S126" i="3"/>
  <c r="S202" i="3"/>
  <c r="S62" i="3"/>
  <c r="S110" i="3"/>
  <c r="S254" i="3"/>
  <c r="S222" i="3"/>
  <c r="S129" i="3"/>
  <c r="S157" i="3"/>
  <c r="S33" i="3"/>
  <c r="S102" i="3"/>
  <c r="S55" i="3"/>
  <c r="S147" i="3"/>
  <c r="S130" i="3"/>
  <c r="S89" i="3"/>
  <c r="S226" i="3"/>
  <c r="S253" i="3"/>
  <c r="S99" i="3"/>
  <c r="S182" i="3"/>
  <c r="S48" i="3"/>
  <c r="S45" i="3"/>
  <c r="S83" i="3"/>
  <c r="S117" i="3"/>
  <c r="S133" i="3"/>
  <c r="S313" i="3"/>
  <c r="S87" i="3"/>
  <c r="S127" i="3"/>
  <c r="S200" i="3"/>
  <c r="S312" i="3"/>
  <c r="S79" i="3"/>
  <c r="S109" i="3"/>
  <c r="S32" i="3"/>
  <c r="S274" i="3"/>
  <c r="S190" i="3"/>
  <c r="S265" i="3"/>
  <c r="S172" i="3"/>
  <c r="S267" i="3"/>
  <c r="S85" i="3"/>
  <c r="S116" i="3"/>
  <c r="S82" i="3"/>
  <c r="S114" i="3"/>
  <c r="S272" i="3"/>
  <c r="S320" i="3"/>
  <c r="S176" i="3"/>
  <c r="S215" i="3"/>
  <c r="S142" i="3"/>
  <c r="S239" i="3"/>
  <c r="S307" i="3"/>
  <c r="S93" i="3"/>
  <c r="S210" i="3"/>
  <c r="S264" i="3"/>
  <c r="S260" i="3"/>
  <c r="S184" i="3"/>
  <c r="S68" i="3"/>
  <c r="S166" i="3"/>
  <c r="S244" i="3"/>
  <c r="S213" i="3"/>
  <c r="S225" i="3"/>
  <c r="S151" i="3"/>
  <c r="S240" i="3"/>
  <c r="S123" i="3"/>
  <c r="S288" i="3"/>
  <c r="S209" i="3"/>
  <c r="S24" i="3"/>
  <c r="S76" i="3"/>
  <c r="S284" i="3"/>
  <c r="S263" i="3"/>
  <c r="S97" i="3"/>
  <c r="S175" i="3"/>
  <c r="S178" i="3"/>
  <c r="S50" i="3"/>
  <c r="S136" i="3"/>
  <c r="S235" i="3"/>
  <c r="S205" i="3"/>
  <c r="S38" i="3"/>
  <c r="S92" i="3"/>
  <c r="S149" i="3"/>
  <c r="S115" i="3"/>
  <c r="S28" i="3"/>
  <c r="S291" i="3"/>
  <c r="S144" i="3"/>
  <c r="S266" i="3"/>
  <c r="S63" i="3"/>
  <c r="S152" i="3"/>
  <c r="S163" i="3"/>
  <c r="S237" i="3"/>
  <c r="S171" i="3"/>
  <c r="S242" i="3"/>
  <c r="S121" i="3"/>
  <c r="S276" i="3"/>
  <c r="S255" i="3"/>
  <c r="S77" i="3"/>
  <c r="S232" i="3"/>
  <c r="S120" i="3"/>
  <c r="S36" i="3"/>
  <c r="S208" i="3"/>
  <c r="S246" i="3"/>
  <c r="S124" i="3"/>
  <c r="S51" i="3"/>
  <c r="S125" i="3"/>
  <c r="S212" i="3"/>
  <c r="S134" i="3"/>
  <c r="S159" i="3"/>
  <c r="S30" i="3"/>
  <c r="S71" i="3"/>
  <c r="S192" i="3"/>
  <c r="S49" i="3"/>
  <c r="S191" i="3"/>
  <c r="S293" i="3"/>
  <c r="S139" i="3"/>
  <c r="S229" i="3"/>
  <c r="S156" i="3"/>
  <c r="S112" i="3"/>
  <c r="S261" i="3"/>
  <c r="S219" i="3"/>
  <c r="S287" i="3"/>
  <c r="S186" i="3"/>
  <c r="S146" i="3"/>
  <c r="S131" i="3"/>
  <c r="S59" i="3"/>
  <c r="S301" i="3"/>
  <c r="S257" i="3"/>
  <c r="S304" i="3"/>
  <c r="S100" i="3"/>
  <c r="S54" i="3"/>
  <c r="S140" i="3"/>
  <c r="S289" i="3"/>
  <c r="S203" i="3"/>
  <c r="S201" i="3"/>
  <c r="S303" i="3"/>
  <c r="S122" i="3"/>
  <c r="S218" i="3"/>
  <c r="S21" i="3"/>
  <c r="S43" i="3"/>
  <c r="S108" i="3"/>
  <c r="S189" i="3"/>
  <c r="S305" i="3"/>
  <c r="S227" i="3"/>
  <c r="S252" i="3"/>
  <c r="S70" i="3"/>
  <c r="S199" i="3"/>
  <c r="S158" i="3"/>
  <c r="S230" i="3"/>
  <c r="S268" i="3"/>
  <c r="S173" i="3"/>
  <c r="S60" i="3"/>
  <c r="S41" i="3"/>
  <c r="S214" i="3"/>
  <c r="S217" i="3"/>
  <c r="S302" i="3"/>
  <c r="S138" i="3"/>
  <c r="S311" i="3"/>
  <c r="S95" i="3"/>
  <c r="S258" i="3"/>
  <c r="S78" i="3"/>
  <c r="S247" i="3"/>
  <c r="S164" i="3"/>
  <c r="S168" i="3"/>
  <c r="S118" i="3"/>
  <c r="S183" i="3"/>
  <c r="S106" i="3"/>
  <c r="S306" i="3"/>
  <c r="S296" i="3"/>
  <c r="S167" i="3"/>
  <c r="S298" i="3"/>
  <c r="S280" i="3"/>
  <c r="S39" i="3"/>
  <c r="S277" i="3"/>
  <c r="S154" i="3"/>
  <c r="S245" i="3"/>
  <c r="S271" i="3"/>
  <c r="S198" i="3"/>
  <c r="S251" i="3"/>
  <c r="S90" i="3"/>
  <c r="S165" i="3"/>
  <c r="S292" i="3"/>
  <c r="S160" i="3"/>
  <c r="S233" i="3"/>
  <c r="S103" i="3"/>
  <c r="S236" i="3"/>
  <c r="S145" i="3"/>
  <c r="S256" i="3"/>
  <c r="S204" i="3"/>
  <c r="S228" i="3"/>
  <c r="S286" i="3"/>
  <c r="S279" i="3"/>
  <c r="S137" i="3"/>
  <c r="S57" i="3"/>
  <c r="S162" i="3"/>
  <c r="S273" i="3"/>
  <c r="S141" i="3"/>
  <c r="S309" i="3"/>
  <c r="S194" i="3"/>
  <c r="S295" i="3"/>
  <c r="S269" i="3"/>
  <c r="S47" i="3"/>
  <c r="S282" i="3"/>
  <c r="S221" i="3"/>
  <c r="S170" i="3"/>
  <c r="S294" i="3"/>
  <c r="S107" i="3"/>
  <c r="S104" i="3"/>
  <c r="S300" i="3"/>
  <c r="S297" i="3"/>
  <c r="S220" i="3"/>
  <c r="S285" i="3"/>
  <c r="S73" i="3"/>
  <c r="S316" i="3"/>
  <c r="S56" i="3"/>
  <c r="S94" i="3"/>
  <c r="S223" i="3"/>
  <c r="S91" i="3"/>
  <c r="S241" i="3"/>
  <c r="S234" i="3"/>
  <c r="S153" i="3"/>
  <c r="S216" i="3"/>
  <c r="S74" i="3"/>
  <c r="S31" i="3"/>
  <c r="S111" i="3"/>
  <c r="S250" i="3"/>
  <c r="S86" i="3"/>
  <c r="S67" i="3"/>
  <c r="S193" i="3"/>
  <c r="S231" i="3"/>
  <c r="S197" i="3"/>
  <c r="S275" i="3"/>
  <c r="S132" i="3"/>
  <c r="S278" i="3"/>
  <c r="S84" i="3"/>
  <c r="S53" i="3"/>
  <c r="S180" i="3"/>
  <c r="S148" i="3"/>
  <c r="S64" i="3"/>
  <c r="S308" i="3"/>
  <c r="S169" i="3"/>
  <c r="S283" i="3"/>
  <c r="S66" i="3"/>
  <c r="S37" i="3"/>
  <c r="S310" i="3"/>
  <c r="S177" i="3"/>
  <c r="S249" i="3"/>
  <c r="S44" i="3"/>
  <c r="S206" i="3"/>
  <c r="S211" i="3"/>
  <c r="S29" i="3"/>
  <c r="S65" i="3"/>
  <c r="S52" i="3"/>
  <c r="J150" i="3"/>
  <c r="J224" i="3"/>
  <c r="J81" i="3"/>
  <c r="J259" i="3"/>
  <c r="J187" i="3"/>
  <c r="J181" i="3"/>
  <c r="J317" i="3"/>
  <c r="J315" i="3"/>
  <c r="J88" i="3"/>
  <c r="J98" i="3"/>
  <c r="J318" i="3"/>
  <c r="J69" i="3"/>
  <c r="J188" i="3"/>
  <c r="J42" i="3"/>
  <c r="J40" i="3"/>
  <c r="J314" i="3"/>
  <c r="J46" i="3"/>
  <c r="J196" i="3"/>
  <c r="J96" i="3"/>
  <c r="J290" i="3"/>
  <c r="J179" i="3"/>
  <c r="J61" i="3"/>
  <c r="J72" i="3"/>
  <c r="J174" i="3"/>
  <c r="J270" i="3"/>
  <c r="J195" i="3"/>
  <c r="J319" i="3"/>
  <c r="J262" i="3"/>
  <c r="J238" i="3"/>
  <c r="J161" i="3"/>
  <c r="J105" i="3"/>
  <c r="J113" i="3"/>
  <c r="J185" i="3"/>
  <c r="J135" i="3"/>
  <c r="J101" i="3"/>
  <c r="J75" i="3"/>
  <c r="J243" i="3"/>
  <c r="J143" i="3"/>
  <c r="J155" i="3"/>
  <c r="J58" i="3"/>
  <c r="J128" i="3"/>
  <c r="J207" i="3"/>
  <c r="J299" i="3"/>
  <c r="J248" i="3"/>
  <c r="J80" i="3"/>
  <c r="J281" i="3"/>
  <c r="J119" i="3"/>
  <c r="J126" i="3"/>
  <c r="J202" i="3"/>
  <c r="J62" i="3"/>
  <c r="J110" i="3"/>
  <c r="J254" i="3"/>
  <c r="J222" i="3"/>
  <c r="J129" i="3"/>
  <c r="J157" i="3"/>
  <c r="J33" i="3"/>
  <c r="J102" i="3"/>
  <c r="J55" i="3"/>
  <c r="J147" i="3"/>
  <c r="J130" i="3"/>
  <c r="J89" i="3"/>
  <c r="J226" i="3"/>
  <c r="J253" i="3"/>
  <c r="J99" i="3"/>
  <c r="J182" i="3"/>
  <c r="J48" i="3"/>
  <c r="J45" i="3"/>
  <c r="J83" i="3"/>
  <c r="J117" i="3"/>
  <c r="J133" i="3"/>
  <c r="J313" i="3"/>
  <c r="J87" i="3"/>
  <c r="J127" i="3"/>
  <c r="J200" i="3"/>
  <c r="J312" i="3"/>
  <c r="J79" i="3"/>
  <c r="J109" i="3"/>
  <c r="J32" i="3"/>
  <c r="J274" i="3"/>
  <c r="J190" i="3"/>
  <c r="J265" i="3"/>
  <c r="J172" i="3"/>
  <c r="J267" i="3"/>
  <c r="J85" i="3"/>
  <c r="J116" i="3"/>
  <c r="J82" i="3"/>
  <c r="J114" i="3"/>
  <c r="J272" i="3"/>
  <c r="J320" i="3"/>
  <c r="J176" i="3"/>
  <c r="J215" i="3"/>
  <c r="J142" i="3"/>
  <c r="J239" i="3"/>
  <c r="J307" i="3"/>
  <c r="J93" i="3"/>
  <c r="J210" i="3"/>
  <c r="J264" i="3"/>
  <c r="J260" i="3"/>
  <c r="J184" i="3"/>
  <c r="J68" i="3"/>
  <c r="J166" i="3"/>
  <c r="J244" i="3"/>
  <c r="J213" i="3"/>
  <c r="J225" i="3"/>
  <c r="J151" i="3"/>
  <c r="J240" i="3"/>
  <c r="J123" i="3"/>
  <c r="J288" i="3"/>
  <c r="J209" i="3"/>
  <c r="J24" i="3"/>
  <c r="J76" i="3"/>
  <c r="J284" i="3"/>
  <c r="J263" i="3"/>
  <c r="J97" i="3"/>
  <c r="J175" i="3"/>
  <c r="J178" i="3"/>
  <c r="J50" i="3"/>
  <c r="J136" i="3"/>
  <c r="J235" i="3"/>
  <c r="J205" i="3"/>
  <c r="J38" i="3"/>
  <c r="J92" i="3"/>
  <c r="J149" i="3"/>
  <c r="J115" i="3"/>
  <c r="J28" i="3"/>
  <c r="J291" i="3"/>
  <c r="J144" i="3"/>
  <c r="J266" i="3"/>
  <c r="J63" i="3"/>
  <c r="J152" i="3"/>
  <c r="J163" i="3"/>
  <c r="J237" i="3"/>
  <c r="J171" i="3"/>
  <c r="J242" i="3"/>
  <c r="J121" i="3"/>
  <c r="J276" i="3"/>
  <c r="J255" i="3"/>
  <c r="J77" i="3"/>
  <c r="J232" i="3"/>
  <c r="J120" i="3"/>
  <c r="J36" i="3"/>
  <c r="J208" i="3"/>
  <c r="J246" i="3"/>
  <c r="J124" i="3"/>
  <c r="J51" i="3"/>
  <c r="J125" i="3"/>
  <c r="J212" i="3"/>
  <c r="J134" i="3"/>
  <c r="J159" i="3"/>
  <c r="J30" i="3"/>
  <c r="J71" i="3"/>
  <c r="J192" i="3"/>
  <c r="J49" i="3"/>
  <c r="J191" i="3"/>
  <c r="J293" i="3"/>
  <c r="J139" i="3"/>
  <c r="J229" i="3"/>
  <c r="J156" i="3"/>
  <c r="J112" i="3"/>
  <c r="J261" i="3"/>
  <c r="J219" i="3"/>
  <c r="J287" i="3"/>
  <c r="J186" i="3"/>
  <c r="J146" i="3"/>
  <c r="J131" i="3"/>
  <c r="J59" i="3"/>
  <c r="J301" i="3"/>
  <c r="J257" i="3"/>
  <c r="J304" i="3"/>
  <c r="J100" i="3"/>
  <c r="J54" i="3"/>
  <c r="J140" i="3"/>
  <c r="J289" i="3"/>
  <c r="J203" i="3"/>
  <c r="J201" i="3"/>
  <c r="J303" i="3"/>
  <c r="J122" i="3"/>
  <c r="J218" i="3"/>
  <c r="J21" i="3"/>
  <c r="J43" i="3"/>
  <c r="J108" i="3"/>
  <c r="J189" i="3"/>
  <c r="J305" i="3"/>
  <c r="J227" i="3"/>
  <c r="J252" i="3"/>
  <c r="J70" i="3"/>
  <c r="J199" i="3"/>
  <c r="J158" i="3"/>
  <c r="J230" i="3"/>
  <c r="J268" i="3"/>
  <c r="J173" i="3"/>
  <c r="J60" i="3"/>
  <c r="J41" i="3"/>
  <c r="J214" i="3"/>
  <c r="J217" i="3"/>
  <c r="J302" i="3"/>
  <c r="J138" i="3"/>
  <c r="J311" i="3"/>
  <c r="J95" i="3"/>
  <c r="J258" i="3"/>
  <c r="J78" i="3"/>
  <c r="J247" i="3"/>
  <c r="J164" i="3"/>
  <c r="J168" i="3"/>
  <c r="J118" i="3"/>
  <c r="J183" i="3"/>
  <c r="J106" i="3"/>
  <c r="J306" i="3"/>
  <c r="J296" i="3"/>
  <c r="J167" i="3"/>
  <c r="J298" i="3"/>
  <c r="J280" i="3"/>
  <c r="J39" i="3"/>
  <c r="J277" i="3"/>
  <c r="J154" i="3"/>
  <c r="J245" i="3"/>
  <c r="J271" i="3"/>
  <c r="J198" i="3"/>
  <c r="J251" i="3"/>
  <c r="J90" i="3"/>
  <c r="J165" i="3"/>
  <c r="J292" i="3"/>
  <c r="J160" i="3"/>
  <c r="J233" i="3"/>
  <c r="J103" i="3"/>
  <c r="J236" i="3"/>
  <c r="J145" i="3"/>
  <c r="J256" i="3"/>
  <c r="J204" i="3"/>
  <c r="J228" i="3"/>
  <c r="J286" i="3"/>
  <c r="J279" i="3"/>
  <c r="J137" i="3"/>
  <c r="J57" i="3"/>
  <c r="J162" i="3"/>
  <c r="J273" i="3"/>
  <c r="J141" i="3"/>
  <c r="J309" i="3"/>
  <c r="J194" i="3"/>
  <c r="J295" i="3"/>
  <c r="J269" i="3"/>
  <c r="J47" i="3"/>
  <c r="J282" i="3"/>
  <c r="J221" i="3"/>
  <c r="J170" i="3"/>
  <c r="J294" i="3"/>
  <c r="J107" i="3"/>
  <c r="J104" i="3"/>
  <c r="J300" i="3"/>
  <c r="J297" i="3"/>
  <c r="J220" i="3"/>
  <c r="J285" i="3"/>
  <c r="J73" i="3"/>
  <c r="J316" i="3"/>
  <c r="J56" i="3"/>
  <c r="J94" i="3"/>
  <c r="J223" i="3"/>
  <c r="J91" i="3"/>
  <c r="J241" i="3"/>
  <c r="J234" i="3"/>
  <c r="J153" i="3"/>
  <c r="J216" i="3"/>
  <c r="J74" i="3"/>
  <c r="J31" i="3"/>
  <c r="J111" i="3"/>
  <c r="J250" i="3"/>
  <c r="J86" i="3"/>
  <c r="J67" i="3"/>
  <c r="J193" i="3"/>
  <c r="J231" i="3"/>
  <c r="J197" i="3"/>
  <c r="J275" i="3"/>
  <c r="J132" i="3"/>
  <c r="J278" i="3"/>
  <c r="J84" i="3"/>
  <c r="J53" i="3"/>
  <c r="J180" i="3"/>
  <c r="J148" i="3"/>
  <c r="J64" i="3"/>
  <c r="J308" i="3"/>
  <c r="J169" i="3"/>
  <c r="J283" i="3"/>
  <c r="J66" i="3"/>
  <c r="J37" i="3"/>
  <c r="J310" i="3"/>
  <c r="J177" i="3"/>
  <c r="J249" i="3"/>
  <c r="J44" i="3"/>
  <c r="J206" i="3"/>
  <c r="J211" i="3"/>
  <c r="J29" i="3"/>
  <c r="J65" i="3"/>
  <c r="J52" i="3"/>
  <c r="G150" i="3"/>
  <c r="G224" i="3"/>
  <c r="G81" i="3"/>
  <c r="G259" i="3"/>
  <c r="G187" i="3"/>
  <c r="G181" i="3"/>
  <c r="G317" i="3"/>
  <c r="G315" i="3"/>
  <c r="G88" i="3"/>
  <c r="G98" i="3"/>
  <c r="G318" i="3"/>
  <c r="G69" i="3"/>
  <c r="G188" i="3"/>
  <c r="G42" i="3"/>
  <c r="G40" i="3"/>
  <c r="G314" i="3"/>
  <c r="G46" i="3"/>
  <c r="G196" i="3"/>
  <c r="G96" i="3"/>
  <c r="G290" i="3"/>
  <c r="G179" i="3"/>
  <c r="G61" i="3"/>
  <c r="G72" i="3"/>
  <c r="G174" i="3"/>
  <c r="G270" i="3"/>
  <c r="G195" i="3"/>
  <c r="G319" i="3"/>
  <c r="G262" i="3"/>
  <c r="G238" i="3"/>
  <c r="G161" i="3"/>
  <c r="G105" i="3"/>
  <c r="G113" i="3"/>
  <c r="G185" i="3"/>
  <c r="G135" i="3"/>
  <c r="G101" i="3"/>
  <c r="G75" i="3"/>
  <c r="G243" i="3"/>
  <c r="G143" i="3"/>
  <c r="G155" i="3"/>
  <c r="G58" i="3"/>
  <c r="G128" i="3"/>
  <c r="G207" i="3"/>
  <c r="G299" i="3"/>
  <c r="G248" i="3"/>
  <c r="G80" i="3"/>
  <c r="G281" i="3"/>
  <c r="G119" i="3"/>
  <c r="G126" i="3"/>
  <c r="G202" i="3"/>
  <c r="G62" i="3"/>
  <c r="G110" i="3"/>
  <c r="G254" i="3"/>
  <c r="G222" i="3"/>
  <c r="G129" i="3"/>
  <c r="G157" i="3"/>
  <c r="G33" i="3"/>
  <c r="G102" i="3"/>
  <c r="G55" i="3"/>
  <c r="G147" i="3"/>
  <c r="G130" i="3"/>
  <c r="G89" i="3"/>
  <c r="G226" i="3"/>
  <c r="G253" i="3"/>
  <c r="G99" i="3"/>
  <c r="G182" i="3"/>
  <c r="G48" i="3"/>
  <c r="G45" i="3"/>
  <c r="G83" i="3"/>
  <c r="G117" i="3"/>
  <c r="G133" i="3"/>
  <c r="G313" i="3"/>
  <c r="G87" i="3"/>
  <c r="G127" i="3"/>
  <c r="G200" i="3"/>
  <c r="G312" i="3"/>
  <c r="G79" i="3"/>
  <c r="G109" i="3"/>
  <c r="G32" i="3"/>
  <c r="G274" i="3"/>
  <c r="G190" i="3"/>
  <c r="G265" i="3"/>
  <c r="G172" i="3"/>
  <c r="G267" i="3"/>
  <c r="G85" i="3"/>
  <c r="G116" i="3"/>
  <c r="G82" i="3"/>
  <c r="G114" i="3"/>
  <c r="G272" i="3"/>
  <c r="G320" i="3"/>
  <c r="G176" i="3"/>
  <c r="G215" i="3"/>
  <c r="G142" i="3"/>
  <c r="G239" i="3"/>
  <c r="G307" i="3"/>
  <c r="G93" i="3"/>
  <c r="G210" i="3"/>
  <c r="G264" i="3"/>
  <c r="G260" i="3"/>
  <c r="G184" i="3"/>
  <c r="G68" i="3"/>
  <c r="G166" i="3"/>
  <c r="G244" i="3"/>
  <c r="G213" i="3"/>
  <c r="G225" i="3"/>
  <c r="G151" i="3"/>
  <c r="G240" i="3"/>
  <c r="G123" i="3"/>
  <c r="G288" i="3"/>
  <c r="G209" i="3"/>
  <c r="G24" i="3"/>
  <c r="G76" i="3"/>
  <c r="G284" i="3"/>
  <c r="G263" i="3"/>
  <c r="G97" i="3"/>
  <c r="G175" i="3"/>
  <c r="G178" i="3"/>
  <c r="G50" i="3"/>
  <c r="G136" i="3"/>
  <c r="G235" i="3"/>
  <c r="G205" i="3"/>
  <c r="G38" i="3"/>
  <c r="G92" i="3"/>
  <c r="G149" i="3"/>
  <c r="G115" i="3"/>
  <c r="G28" i="3"/>
  <c r="G291" i="3"/>
  <c r="G144" i="3"/>
  <c r="G266" i="3"/>
  <c r="G63" i="3"/>
  <c r="G152" i="3"/>
  <c r="G163" i="3"/>
  <c r="G237" i="3"/>
  <c r="G171" i="3"/>
  <c r="G242" i="3"/>
  <c r="G121" i="3"/>
  <c r="G276" i="3"/>
  <c r="G255" i="3"/>
  <c r="G77" i="3"/>
  <c r="G232" i="3"/>
  <c r="G120" i="3"/>
  <c r="G36" i="3"/>
  <c r="G208" i="3"/>
  <c r="G246" i="3"/>
  <c r="G124" i="3"/>
  <c r="G51" i="3"/>
  <c r="G125" i="3"/>
  <c r="G212" i="3"/>
  <c r="G134" i="3"/>
  <c r="G159" i="3"/>
  <c r="G30" i="3"/>
  <c r="G71" i="3"/>
  <c r="G192" i="3"/>
  <c r="G49" i="3"/>
  <c r="G191" i="3"/>
  <c r="G293" i="3"/>
  <c r="G139" i="3"/>
  <c r="G229" i="3"/>
  <c r="G156" i="3"/>
  <c r="G112" i="3"/>
  <c r="G261" i="3"/>
  <c r="G219" i="3"/>
  <c r="G287" i="3"/>
  <c r="G186" i="3"/>
  <c r="G146" i="3"/>
  <c r="G131" i="3"/>
  <c r="G59" i="3"/>
  <c r="G301" i="3"/>
  <c r="G257" i="3"/>
  <c r="G304" i="3"/>
  <c r="G100" i="3"/>
  <c r="G54" i="3"/>
  <c r="G140" i="3"/>
  <c r="G289" i="3"/>
  <c r="G203" i="3"/>
  <c r="G201" i="3"/>
  <c r="G303" i="3"/>
  <c r="G122" i="3"/>
  <c r="G218" i="3"/>
  <c r="G21" i="3"/>
  <c r="G43" i="3"/>
  <c r="G108" i="3"/>
  <c r="G189" i="3"/>
  <c r="G305" i="3"/>
  <c r="G227" i="3"/>
  <c r="G252" i="3"/>
  <c r="G70" i="3"/>
  <c r="G199" i="3"/>
  <c r="G158" i="3"/>
  <c r="G230" i="3"/>
  <c r="G268" i="3"/>
  <c r="G173" i="3"/>
  <c r="G60" i="3"/>
  <c r="G41" i="3"/>
  <c r="G214" i="3"/>
  <c r="G217" i="3"/>
  <c r="G302" i="3"/>
  <c r="G138" i="3"/>
  <c r="G311" i="3"/>
  <c r="G95" i="3"/>
  <c r="G258" i="3"/>
  <c r="G78" i="3"/>
  <c r="G247" i="3"/>
  <c r="G164" i="3"/>
  <c r="G168" i="3"/>
  <c r="G118" i="3"/>
  <c r="G183" i="3"/>
  <c r="G106" i="3"/>
  <c r="G306" i="3"/>
  <c r="G296" i="3"/>
  <c r="G167" i="3"/>
  <c r="G298" i="3"/>
  <c r="G280" i="3"/>
  <c r="G39" i="3"/>
  <c r="G277" i="3"/>
  <c r="G154" i="3"/>
  <c r="G245" i="3"/>
  <c r="G271" i="3"/>
  <c r="G198" i="3"/>
  <c r="G251" i="3"/>
  <c r="G90" i="3"/>
  <c r="G165" i="3"/>
  <c r="G292" i="3"/>
  <c r="G160" i="3"/>
  <c r="G233" i="3"/>
  <c r="G103" i="3"/>
  <c r="G236" i="3"/>
  <c r="G145" i="3"/>
  <c r="G256" i="3"/>
  <c r="G204" i="3"/>
  <c r="G228" i="3"/>
  <c r="G286" i="3"/>
  <c r="G279" i="3"/>
  <c r="G137" i="3"/>
  <c r="G57" i="3"/>
  <c r="G162" i="3"/>
  <c r="G273" i="3"/>
  <c r="G141" i="3"/>
  <c r="G309" i="3"/>
  <c r="G194" i="3"/>
  <c r="G295" i="3"/>
  <c r="G269" i="3"/>
  <c r="G47" i="3"/>
  <c r="G282" i="3"/>
  <c r="G221" i="3"/>
  <c r="G170" i="3"/>
  <c r="G294" i="3"/>
  <c r="G107" i="3"/>
  <c r="G104" i="3"/>
  <c r="G300" i="3"/>
  <c r="G297" i="3"/>
  <c r="G220" i="3"/>
  <c r="G285" i="3"/>
  <c r="G73" i="3"/>
  <c r="G316" i="3"/>
  <c r="G56" i="3"/>
  <c r="G94" i="3"/>
  <c r="G223" i="3"/>
  <c r="G91" i="3"/>
  <c r="G241" i="3"/>
  <c r="G234" i="3"/>
  <c r="G153" i="3"/>
  <c r="G216" i="3"/>
  <c r="G74" i="3"/>
  <c r="G31" i="3"/>
  <c r="G111" i="3"/>
  <c r="G250" i="3"/>
  <c r="G86" i="3"/>
  <c r="G67" i="3"/>
  <c r="G193" i="3"/>
  <c r="G231" i="3"/>
  <c r="G197" i="3"/>
  <c r="G275" i="3"/>
  <c r="G132" i="3"/>
  <c r="G278" i="3"/>
  <c r="G84" i="3"/>
  <c r="G53" i="3"/>
  <c r="G180" i="3"/>
  <c r="G148" i="3"/>
  <c r="G64" i="3"/>
  <c r="G308" i="3"/>
  <c r="G169" i="3"/>
  <c r="G283" i="3"/>
  <c r="G66" i="3"/>
  <c r="G37" i="3"/>
  <c r="G310" i="3"/>
  <c r="G177" i="3"/>
  <c r="G249" i="3"/>
  <c r="G44" i="3"/>
  <c r="G206" i="3"/>
  <c r="G211" i="3"/>
  <c r="G29" i="3"/>
  <c r="G65" i="3"/>
  <c r="G52" i="3"/>
  <c r="P52" i="3" l="1"/>
  <c r="T52" i="3" s="1"/>
  <c r="P150" i="3" l="1"/>
  <c r="P224" i="3"/>
  <c r="P81" i="3"/>
  <c r="P259" i="3"/>
  <c r="P187" i="3"/>
  <c r="P181" i="3"/>
  <c r="P317" i="3"/>
  <c r="P315" i="3"/>
  <c r="P88" i="3"/>
  <c r="P98" i="3"/>
  <c r="P318" i="3"/>
  <c r="P69" i="3"/>
  <c r="P188" i="3"/>
  <c r="P42" i="3"/>
  <c r="P40" i="3"/>
  <c r="P314" i="3"/>
  <c r="P46" i="3"/>
  <c r="P196" i="3"/>
  <c r="P96" i="3"/>
  <c r="P290" i="3"/>
  <c r="P179" i="3"/>
  <c r="P61" i="3"/>
  <c r="P72" i="3"/>
  <c r="P174" i="3"/>
  <c r="P270" i="3"/>
  <c r="P195" i="3"/>
  <c r="P319" i="3"/>
  <c r="P262" i="3"/>
  <c r="P238" i="3"/>
  <c r="P161" i="3"/>
  <c r="P105" i="3"/>
  <c r="P113" i="3"/>
  <c r="P185" i="3"/>
  <c r="P135" i="3"/>
  <c r="P101" i="3"/>
  <c r="P75" i="3"/>
  <c r="P243" i="3"/>
  <c r="P143" i="3"/>
  <c r="P155" i="3"/>
  <c r="P58" i="3"/>
  <c r="P128" i="3"/>
  <c r="P207" i="3"/>
  <c r="P299" i="3"/>
  <c r="P248" i="3"/>
  <c r="P80" i="3"/>
  <c r="P281" i="3"/>
  <c r="P119" i="3"/>
  <c r="P126" i="3"/>
  <c r="P202" i="3"/>
  <c r="P62" i="3"/>
  <c r="P110" i="3"/>
  <c r="P254" i="3"/>
  <c r="P222" i="3"/>
  <c r="P129" i="3"/>
  <c r="P157" i="3"/>
  <c r="P33" i="3"/>
  <c r="P102" i="3"/>
  <c r="P55" i="3"/>
  <c r="P147" i="3"/>
  <c r="P130" i="3"/>
  <c r="P89" i="3"/>
  <c r="P226" i="3"/>
  <c r="P253" i="3"/>
  <c r="P99" i="3"/>
  <c r="P182" i="3"/>
  <c r="P48" i="3"/>
  <c r="P45" i="3"/>
  <c r="P83" i="3"/>
  <c r="P117" i="3"/>
  <c r="P133" i="3"/>
  <c r="P313" i="3"/>
  <c r="P87" i="3"/>
  <c r="P127" i="3"/>
  <c r="P200" i="3"/>
  <c r="P312" i="3"/>
  <c r="P79" i="3"/>
  <c r="P109" i="3"/>
  <c r="P32" i="3"/>
  <c r="P274" i="3"/>
  <c r="P190" i="3"/>
  <c r="P265" i="3"/>
  <c r="P172" i="3"/>
  <c r="P267" i="3"/>
  <c r="P85" i="3"/>
  <c r="P116" i="3"/>
  <c r="P82" i="3"/>
  <c r="P114" i="3"/>
  <c r="P272" i="3"/>
  <c r="P320" i="3"/>
  <c r="P176" i="3"/>
  <c r="P215" i="3"/>
  <c r="P142" i="3"/>
  <c r="P239" i="3"/>
  <c r="P307" i="3"/>
  <c r="P93" i="3"/>
  <c r="P210" i="3"/>
  <c r="P264" i="3"/>
  <c r="P260" i="3"/>
  <c r="P184" i="3"/>
  <c r="P68" i="3"/>
  <c r="P166" i="3"/>
  <c r="P244" i="3"/>
  <c r="P213" i="3"/>
  <c r="P225" i="3"/>
  <c r="P151" i="3"/>
  <c r="P240" i="3"/>
  <c r="P123" i="3"/>
  <c r="P288" i="3"/>
  <c r="P209" i="3"/>
  <c r="P24" i="3"/>
  <c r="P76" i="3"/>
  <c r="P284" i="3"/>
  <c r="P263" i="3"/>
  <c r="P97" i="3"/>
  <c r="P175" i="3"/>
  <c r="P178" i="3"/>
  <c r="P50" i="3"/>
  <c r="P136" i="3"/>
  <c r="P235" i="3"/>
  <c r="P205" i="3"/>
  <c r="P38" i="3"/>
  <c r="P92" i="3"/>
  <c r="P149" i="3"/>
  <c r="P115" i="3"/>
  <c r="P28" i="3"/>
  <c r="P291" i="3"/>
  <c r="P144" i="3"/>
  <c r="P266" i="3"/>
  <c r="P63" i="3"/>
  <c r="P152" i="3"/>
  <c r="P163" i="3"/>
  <c r="P237" i="3"/>
  <c r="P171" i="3"/>
  <c r="P242" i="3"/>
  <c r="P121" i="3"/>
  <c r="P276" i="3"/>
  <c r="P255" i="3"/>
  <c r="P77" i="3"/>
  <c r="P232" i="3"/>
  <c r="P120" i="3"/>
  <c r="P36" i="3"/>
  <c r="P208" i="3"/>
  <c r="P246" i="3"/>
  <c r="P124" i="3"/>
  <c r="P51" i="3"/>
  <c r="P125" i="3"/>
  <c r="P212" i="3"/>
  <c r="P134" i="3"/>
  <c r="P159" i="3"/>
  <c r="P30" i="3"/>
  <c r="P71" i="3"/>
  <c r="P192" i="3"/>
  <c r="P49" i="3"/>
  <c r="P191" i="3"/>
  <c r="P293" i="3"/>
  <c r="P139" i="3"/>
  <c r="P229" i="3"/>
  <c r="P156" i="3"/>
  <c r="P112" i="3"/>
  <c r="P261" i="3"/>
  <c r="P219" i="3"/>
  <c r="P287" i="3"/>
  <c r="P186" i="3"/>
  <c r="P146" i="3"/>
  <c r="P131" i="3"/>
  <c r="P59" i="3"/>
  <c r="P301" i="3"/>
  <c r="P257" i="3"/>
  <c r="P304" i="3"/>
  <c r="P100" i="3"/>
  <c r="P54" i="3"/>
  <c r="P140" i="3"/>
  <c r="P289" i="3"/>
  <c r="P203" i="3"/>
  <c r="P201" i="3"/>
  <c r="P303" i="3"/>
  <c r="P122" i="3"/>
  <c r="P218" i="3"/>
  <c r="P21" i="3"/>
  <c r="P43" i="3"/>
  <c r="P108" i="3"/>
  <c r="P189" i="3"/>
  <c r="P305" i="3"/>
  <c r="P227" i="3"/>
  <c r="P252" i="3"/>
  <c r="P70" i="3"/>
  <c r="P199" i="3"/>
  <c r="P158" i="3"/>
  <c r="P230" i="3"/>
  <c r="P268" i="3"/>
  <c r="P173" i="3"/>
  <c r="P60" i="3"/>
  <c r="P41" i="3"/>
  <c r="P214" i="3"/>
  <c r="P217" i="3"/>
  <c r="P302" i="3"/>
  <c r="P138" i="3"/>
  <c r="P311" i="3"/>
  <c r="P95" i="3"/>
  <c r="P258" i="3"/>
  <c r="P78" i="3"/>
  <c r="P247" i="3"/>
  <c r="P164" i="3"/>
  <c r="P168" i="3"/>
  <c r="P118" i="3"/>
  <c r="P183" i="3"/>
  <c r="P106" i="3"/>
  <c r="P306" i="3"/>
  <c r="P296" i="3"/>
  <c r="P167" i="3"/>
  <c r="P298" i="3"/>
  <c r="P280" i="3"/>
  <c r="P39" i="3"/>
  <c r="P277" i="3"/>
  <c r="P154" i="3"/>
  <c r="P245" i="3"/>
  <c r="P271" i="3"/>
  <c r="P198" i="3"/>
  <c r="P251" i="3"/>
  <c r="P90" i="3"/>
  <c r="P165" i="3"/>
  <c r="P292" i="3"/>
  <c r="P160" i="3"/>
  <c r="P233" i="3"/>
  <c r="P103" i="3"/>
  <c r="P236" i="3"/>
  <c r="P145" i="3"/>
  <c r="P256" i="3"/>
  <c r="P204" i="3"/>
  <c r="P228" i="3"/>
  <c r="P286" i="3"/>
  <c r="P279" i="3"/>
  <c r="P137" i="3"/>
  <c r="P57" i="3"/>
  <c r="P162" i="3"/>
  <c r="P273" i="3"/>
  <c r="P141" i="3"/>
  <c r="P309" i="3"/>
  <c r="P194" i="3"/>
  <c r="P295" i="3"/>
  <c r="P269" i="3"/>
  <c r="P47" i="3"/>
  <c r="P282" i="3"/>
  <c r="P221" i="3"/>
  <c r="P170" i="3"/>
  <c r="P294" i="3"/>
  <c r="P107" i="3"/>
  <c r="P104" i="3"/>
  <c r="P300" i="3"/>
  <c r="P297" i="3"/>
  <c r="P220" i="3"/>
  <c r="P285" i="3"/>
  <c r="P73" i="3"/>
  <c r="P316" i="3"/>
  <c r="P56" i="3"/>
  <c r="P94" i="3"/>
  <c r="P223" i="3"/>
  <c r="P91" i="3"/>
  <c r="P241" i="3"/>
  <c r="P234" i="3"/>
  <c r="P153" i="3"/>
  <c r="P216" i="3"/>
  <c r="P74" i="3"/>
  <c r="P31" i="3"/>
  <c r="P111" i="3"/>
  <c r="P250" i="3"/>
  <c r="P86" i="3"/>
  <c r="P67" i="3"/>
  <c r="P193" i="3"/>
  <c r="P231" i="3"/>
  <c r="P197" i="3"/>
  <c r="P275" i="3"/>
  <c r="P132" i="3"/>
  <c r="P278" i="3"/>
  <c r="P84" i="3"/>
  <c r="P53" i="3"/>
  <c r="P180" i="3"/>
  <c r="P148" i="3"/>
  <c r="P64" i="3"/>
  <c r="P308" i="3"/>
  <c r="P169" i="3"/>
  <c r="P283" i="3"/>
  <c r="P66" i="3"/>
  <c r="P37" i="3"/>
  <c r="P310" i="3"/>
  <c r="P177" i="3"/>
  <c r="P249" i="3"/>
  <c r="P44" i="3"/>
  <c r="P206" i="3"/>
  <c r="P211" i="3"/>
  <c r="P29" i="3"/>
  <c r="P65" i="3"/>
  <c r="AA276" i="3" l="1"/>
  <c r="T196" i="3" l="1"/>
  <c r="T141" i="3"/>
  <c r="T170" i="3"/>
  <c r="T297" i="3"/>
  <c r="T83" i="3"/>
  <c r="T239" i="3"/>
  <c r="T244" i="3"/>
  <c r="T151" i="3"/>
  <c r="T209" i="3"/>
  <c r="T50" i="3"/>
  <c r="T36" i="3"/>
  <c r="T159" i="3"/>
  <c r="T108" i="3"/>
  <c r="T158" i="3"/>
  <c r="T41" i="3"/>
  <c r="T138" i="3"/>
  <c r="T168" i="3"/>
  <c r="T39" i="3"/>
  <c r="T37" i="3"/>
  <c r="T79" i="3"/>
  <c r="T173" i="3"/>
  <c r="T290" i="3"/>
  <c r="T53" i="3"/>
  <c r="T216" i="3" l="1"/>
  <c r="T296" i="3"/>
  <c r="T270" i="3"/>
  <c r="T169" i="3"/>
  <c r="T236" i="3"/>
  <c r="T198" i="3"/>
  <c r="T70" i="3"/>
  <c r="T102" i="3"/>
  <c r="T202" i="3"/>
  <c r="T98" i="3"/>
  <c r="T47" i="3"/>
  <c r="T103" i="3"/>
  <c r="T247" i="3"/>
  <c r="T214" i="3"/>
  <c r="T218" i="3"/>
  <c r="T240" i="3"/>
  <c r="T260" i="3"/>
  <c r="T176" i="3"/>
  <c r="T172" i="3"/>
  <c r="T195" i="3"/>
  <c r="T224" i="3"/>
  <c r="T62" i="3"/>
  <c r="T134" i="3"/>
  <c r="T120" i="3"/>
  <c r="T65" i="3"/>
  <c r="T250" i="3"/>
  <c r="T204" i="3"/>
  <c r="T118" i="3"/>
  <c r="T95" i="3"/>
  <c r="T72" i="3"/>
  <c r="T317" i="3"/>
  <c r="T91" i="3"/>
  <c r="T302" i="3"/>
  <c r="T304" i="3"/>
  <c r="T200" i="3"/>
  <c r="T48" i="3"/>
  <c r="T55" i="3"/>
  <c r="T278" i="3"/>
  <c r="T259" i="3"/>
  <c r="T193" i="3"/>
  <c r="T153" i="3"/>
  <c r="T269" i="3"/>
  <c r="T146" i="3"/>
  <c r="T139" i="3"/>
  <c r="T28" i="3"/>
  <c r="T207" i="3"/>
  <c r="T261" i="3"/>
  <c r="T192" i="3"/>
  <c r="T112" i="3"/>
  <c r="T56" i="3"/>
  <c r="T274" i="3"/>
  <c r="T99" i="3"/>
  <c r="T33" i="3"/>
  <c r="T126" i="3"/>
  <c r="T58" i="3"/>
  <c r="T249" i="3"/>
  <c r="T64" i="3"/>
  <c r="T233" i="3"/>
  <c r="T160" i="3"/>
  <c r="T245" i="3"/>
  <c r="T121" i="3"/>
  <c r="T235" i="3"/>
  <c r="T284" i="3"/>
  <c r="T190" i="3"/>
  <c r="T313" i="3"/>
  <c r="T253" i="3"/>
  <c r="T157" i="3"/>
  <c r="T119" i="3"/>
  <c r="T155" i="3"/>
  <c r="T201" i="3"/>
  <c r="T76" i="3"/>
  <c r="T105" i="3"/>
  <c r="T40" i="3"/>
  <c r="T289" i="3"/>
  <c r="T107" i="3"/>
  <c r="T114" i="3"/>
  <c r="T109" i="3"/>
  <c r="T117" i="3"/>
  <c r="T89" i="3"/>
  <c r="T222" i="3"/>
  <c r="T243" i="3"/>
  <c r="T215" i="3"/>
  <c r="T267" i="3"/>
  <c r="T312" i="3"/>
  <c r="T147" i="3"/>
  <c r="T299" i="3"/>
  <c r="T319" i="3"/>
  <c r="T238" i="3"/>
  <c r="T213" i="3"/>
  <c r="T93" i="3"/>
  <c r="T92" i="3"/>
  <c r="T280" i="3"/>
  <c r="T206" i="3"/>
  <c r="T132" i="3"/>
  <c r="T255" i="3"/>
  <c r="T63" i="3"/>
  <c r="T38" i="3"/>
  <c r="T185" i="3"/>
  <c r="T314" i="3"/>
  <c r="T67" i="3"/>
  <c r="T73" i="3"/>
  <c r="T197" i="3"/>
  <c r="T286" i="3"/>
  <c r="T179" i="3"/>
  <c r="T181" i="3"/>
  <c r="T211" i="3"/>
  <c r="T283" i="3"/>
  <c r="T221" i="3"/>
  <c r="T113" i="3"/>
  <c r="T310" i="3"/>
  <c r="T180" i="3"/>
  <c r="T234" i="3"/>
  <c r="T285" i="3"/>
  <c r="T194" i="3"/>
  <c r="T165" i="3"/>
  <c r="T154" i="3"/>
  <c r="T85" i="3"/>
  <c r="T248" i="3"/>
  <c r="T262" i="3"/>
  <c r="T69" i="3"/>
  <c r="T315" i="3"/>
  <c r="T106" i="3"/>
  <c r="T305" i="3"/>
  <c r="T275" i="3"/>
  <c r="T230" i="3"/>
  <c r="T293" i="3"/>
  <c r="T171" i="3"/>
  <c r="T115" i="3"/>
  <c r="T87" i="3"/>
  <c r="T287" i="3"/>
  <c r="T125" i="3"/>
  <c r="T77" i="3"/>
  <c r="T177" i="3"/>
  <c r="T148" i="3"/>
  <c r="T137" i="3"/>
  <c r="T57" i="3"/>
  <c r="T167" i="3"/>
  <c r="T217" i="3"/>
  <c r="T100" i="3"/>
  <c r="T219" i="3"/>
  <c r="T49" i="3"/>
  <c r="T136" i="3"/>
  <c r="T127" i="3"/>
  <c r="T182" i="3"/>
  <c r="T187" i="3"/>
  <c r="T191" i="3"/>
  <c r="T318" i="3"/>
  <c r="T78" i="3"/>
  <c r="T252" i="3"/>
  <c r="T301" i="3"/>
  <c r="T264" i="3"/>
  <c r="T320" i="3"/>
  <c r="P18" i="3"/>
  <c r="T246" i="3"/>
  <c r="T32" i="3"/>
  <c r="T133" i="3"/>
  <c r="T226" i="3"/>
  <c r="T46" i="3"/>
  <c r="T88" i="3"/>
  <c r="S18" i="3"/>
  <c r="T131" i="3"/>
  <c r="T229" i="3"/>
  <c r="T140" i="3"/>
  <c r="T68" i="3"/>
  <c r="T294" i="3"/>
  <c r="T97" i="3"/>
  <c r="T129" i="3"/>
  <c r="T143" i="3"/>
  <c r="T174" i="3"/>
  <c r="T110" i="3"/>
  <c r="T96" i="3"/>
  <c r="T223" i="3"/>
  <c r="T256" i="3"/>
  <c r="T263" i="3"/>
  <c r="T82" i="3"/>
  <c r="T130" i="3"/>
  <c r="T281" i="3"/>
  <c r="T51" i="3"/>
  <c r="T142" i="3"/>
  <c r="T74" i="3"/>
  <c r="T300" i="3"/>
  <c r="T273" i="3"/>
  <c r="T265" i="3"/>
  <c r="T288" i="3"/>
  <c r="T166" i="3"/>
  <c r="T116" i="3"/>
  <c r="T254" i="3"/>
  <c r="T94" i="3"/>
  <c r="T60" i="3"/>
  <c r="T266" i="3"/>
  <c r="T150" i="3"/>
  <c r="J18" i="3"/>
  <c r="T144" i="3"/>
  <c r="T178" i="3"/>
  <c r="T80" i="3"/>
  <c r="T161" i="3"/>
  <c r="T188" i="3"/>
  <c r="T306" i="3"/>
  <c r="T303" i="3"/>
  <c r="T122" i="3"/>
  <c r="T90" i="3"/>
  <c r="T307" i="3"/>
  <c r="T75" i="3"/>
  <c r="T228" i="3"/>
  <c r="T292" i="3"/>
  <c r="T183" i="3"/>
  <c r="T311" i="3"/>
  <c r="T203" i="3"/>
  <c r="T59" i="3"/>
  <c r="T156" i="3"/>
  <c r="T30" i="3"/>
  <c r="T205" i="3"/>
  <c r="T29" i="3"/>
  <c r="T84" i="3"/>
  <c r="T145" i="3"/>
  <c r="T251" i="3"/>
  <c r="T81" i="3"/>
  <c r="T101" i="3"/>
  <c r="T61" i="3"/>
  <c r="T225" i="3"/>
  <c r="T111" i="3"/>
  <c r="T71" i="3"/>
  <c r="T124" i="3"/>
  <c r="T152" i="3"/>
  <c r="T128" i="3"/>
  <c r="T135" i="3"/>
  <c r="T42" i="3"/>
  <c r="T282" i="3"/>
  <c r="T162" i="3"/>
  <c r="T298" i="3"/>
  <c r="T199" i="3"/>
  <c r="T54" i="3"/>
  <c r="T212" i="3"/>
  <c r="T123" i="3"/>
  <c r="T164" i="3"/>
  <c r="T175" i="3"/>
  <c r="T45" i="3"/>
  <c r="T86" i="3"/>
  <c r="T208" i="3"/>
  <c r="T43" i="3"/>
  <c r="T237" i="3"/>
  <c r="T258" i="3"/>
  <c r="T276" i="3"/>
  <c r="T257" i="3"/>
  <c r="T210" i="3"/>
  <c r="T272" i="3"/>
  <c r="M18" i="3"/>
  <c r="T44" i="3"/>
  <c r="T308" i="3"/>
  <c r="T31" i="3"/>
  <c r="T295" i="3"/>
  <c r="T279" i="3"/>
  <c r="T220" i="3"/>
  <c r="T189" i="3"/>
  <c r="T232" i="3"/>
  <c r="T242" i="3"/>
  <c r="T291" i="3"/>
  <c r="T231" i="3"/>
  <c r="T268" i="3"/>
  <c r="T21" i="3"/>
  <c r="T186" i="3"/>
  <c r="T163" i="3"/>
  <c r="T149" i="3"/>
  <c r="T271" i="3"/>
  <c r="T316" i="3"/>
  <c r="T277" i="3"/>
  <c r="T184" i="3"/>
  <c r="T66" i="3"/>
  <c r="T309" i="3"/>
  <c r="T241" i="3"/>
  <c r="T24" i="3"/>
  <c r="T227" i="3"/>
  <c r="T104" i="3"/>
  <c r="G18" i="3" l="1"/>
</calcChain>
</file>

<file path=xl/sharedStrings.xml><?xml version="1.0" encoding="utf-8"?>
<sst xmlns="http://schemas.openxmlformats.org/spreadsheetml/2006/main" count="409" uniqueCount="358">
  <si>
    <t>1.</t>
  </si>
  <si>
    <t>2.</t>
  </si>
  <si>
    <t>4.</t>
  </si>
  <si>
    <t>Kunta</t>
  </si>
  <si>
    <t>€/as</t>
  </si>
  <si>
    <t>%</t>
  </si>
  <si>
    <t>KOKO MAA</t>
  </si>
  <si>
    <t>Ii</t>
  </si>
  <si>
    <t>Keminmaa</t>
  </si>
  <si>
    <t>Muonio</t>
  </si>
  <si>
    <t>Siikajoki</t>
  </si>
  <si>
    <t>Utajärvi</t>
  </si>
  <si>
    <t>Ylivieska</t>
  </si>
  <si>
    <t>Pelkosenniemi</t>
  </si>
  <si>
    <t>Utsjoki</t>
  </si>
  <si>
    <t>Enontekiö</t>
  </si>
  <si>
    <t>Puumala</t>
  </si>
  <si>
    <t>Puolanka</t>
  </si>
  <si>
    <t>Rääkkylä</t>
  </si>
  <si>
    <t>Savonlinna</t>
  </si>
  <si>
    <t>Savukoski</t>
  </si>
  <si>
    <t>Oulainen</t>
  </si>
  <si>
    <t>Varkaus</t>
  </si>
  <si>
    <t>Pello</t>
  </si>
  <si>
    <t>Ylitornio</t>
  </si>
  <si>
    <t>Taivassalo</t>
  </si>
  <si>
    <t>Vaala</t>
  </si>
  <si>
    <t>Heinola</t>
  </si>
  <si>
    <t>Halsua</t>
  </si>
  <si>
    <t>Ikaalinen</t>
  </si>
  <si>
    <t>Sievi</t>
  </si>
  <si>
    <t>Ähtäri</t>
  </si>
  <si>
    <t>Kristiinankaup.</t>
  </si>
  <si>
    <t>Rantasalmi</t>
  </si>
  <si>
    <t>Suonenjoki</t>
  </si>
  <si>
    <t>Multia</t>
  </si>
  <si>
    <t>Vesanto</t>
  </si>
  <si>
    <t>Pyhäntä</t>
  </si>
  <si>
    <t>Huittinen</t>
  </si>
  <si>
    <t>Salla</t>
  </si>
  <si>
    <t>Kemijärvi</t>
  </si>
  <si>
    <t>Pyhäranta</t>
  </si>
  <si>
    <t>Mäntyharju</t>
  </si>
  <si>
    <t>Tohmajärvi</t>
  </si>
  <si>
    <t>Kolari</t>
  </si>
  <si>
    <t>Hartola</t>
  </si>
  <si>
    <t>Ristijärvi</t>
  </si>
  <si>
    <t>Isokyrö</t>
  </si>
  <si>
    <t>Kitee</t>
  </si>
  <si>
    <t>Loviisa</t>
  </si>
  <si>
    <t>Orimattila</t>
  </si>
  <si>
    <t>Raahe</t>
  </si>
  <si>
    <t>Kajaani</t>
  </si>
  <si>
    <t>Alavieska</t>
  </si>
  <si>
    <t>Hanko</t>
  </si>
  <si>
    <t>Sulkava</t>
  </si>
  <si>
    <t>Oripää</t>
  </si>
  <si>
    <t>Pieksämäki</t>
  </si>
  <si>
    <t>Taivalkoski</t>
  </si>
  <si>
    <t>Siuntio</t>
  </si>
  <si>
    <t>Vieremä</t>
  </si>
  <si>
    <t>Asikkala</t>
  </si>
  <si>
    <t>Kemi</t>
  </si>
  <si>
    <t>Perho</t>
  </si>
  <si>
    <t>Vimpeli</t>
  </si>
  <si>
    <t>Säkylä</t>
  </si>
  <si>
    <t>Kärkölä</t>
  </si>
  <si>
    <t>Toholampi</t>
  </si>
  <si>
    <t>Pomarkku</t>
  </si>
  <si>
    <t>Karstula</t>
  </si>
  <si>
    <t>Simo</t>
  </si>
  <si>
    <t>Alajärvi</t>
  </si>
  <si>
    <t>Pielavesi</t>
  </si>
  <si>
    <t>Toivakka</t>
  </si>
  <si>
    <t>Liperi</t>
  </si>
  <si>
    <t>Pertunmaa</t>
  </si>
  <si>
    <t>Humppila</t>
  </si>
  <si>
    <t>Muhos</t>
  </si>
  <si>
    <t>Kaavi</t>
  </si>
  <si>
    <t>Rautavaara</t>
  </si>
  <si>
    <t>Laukaa</t>
  </si>
  <si>
    <t>Aura</t>
  </si>
  <si>
    <t>Kangasniemi</t>
  </si>
  <si>
    <t>Jämsä</t>
  </si>
  <si>
    <t>Keitele</t>
  </si>
  <si>
    <t>Parkano</t>
  </si>
  <si>
    <t>Kuopio</t>
  </si>
  <si>
    <t>Kuhmo</t>
  </si>
  <si>
    <t>Sauvo</t>
  </si>
  <si>
    <t>Lappajärvi</t>
  </si>
  <si>
    <t>Kuhmoinen</t>
  </si>
  <si>
    <t>Rautalampi</t>
  </si>
  <si>
    <t>Mikkeli</t>
  </si>
  <si>
    <t>Vaasa</t>
  </si>
  <si>
    <t>Hankasalmi</t>
  </si>
  <si>
    <t>Outokumpu</t>
  </si>
  <si>
    <t>Keuruu</t>
  </si>
  <si>
    <t>Virolahti</t>
  </si>
  <si>
    <t>Evijärvi</t>
  </si>
  <si>
    <t>Pihtipudas</t>
  </si>
  <si>
    <t>Pyhäjärvi</t>
  </si>
  <si>
    <t>Laitila</t>
  </si>
  <si>
    <t>Nivala</t>
  </si>
  <si>
    <t>Inkoo</t>
  </si>
  <si>
    <t>Kärsämäki</t>
  </si>
  <si>
    <t>Kotka</t>
  </si>
  <si>
    <t>Kauhava</t>
  </si>
  <si>
    <t>Lieksa</t>
  </si>
  <si>
    <t>Veteli</t>
  </si>
  <si>
    <t>Laihia</t>
  </si>
  <si>
    <t>Padasjoki</t>
  </si>
  <si>
    <t>Joutsa</t>
  </si>
  <si>
    <t>Loimaa</t>
  </si>
  <si>
    <t>Tervola</t>
  </si>
  <si>
    <t>Iisalmi</t>
  </si>
  <si>
    <t>Juva</t>
  </si>
  <si>
    <t>Iitti</t>
  </si>
  <si>
    <t>Vihti</t>
  </si>
  <si>
    <t>Närpiö</t>
  </si>
  <si>
    <t>Pori</t>
  </si>
  <si>
    <t>Inari</t>
  </si>
  <si>
    <t>Haapajärvi</t>
  </si>
  <si>
    <t>Hirvensalmi</t>
  </si>
  <si>
    <t>Paimio</t>
  </si>
  <si>
    <t>Haapavesi</t>
  </si>
  <si>
    <t>Jämijärvi</t>
  </si>
  <si>
    <t>Posio</t>
  </si>
  <si>
    <t>Luhanka</t>
  </si>
  <si>
    <t>Äänekoski</t>
  </si>
  <si>
    <t>Hausjärvi</t>
  </si>
  <si>
    <t>Sysmä</t>
  </si>
  <si>
    <t>Sodankylä</t>
  </si>
  <si>
    <t>Myrskylä</t>
  </si>
  <si>
    <t>Juupajoki</t>
  </si>
  <si>
    <t>Eurajoki</t>
  </si>
  <si>
    <t>Kruunupyy</t>
  </si>
  <si>
    <t>Hämeenlinna</t>
  </si>
  <si>
    <t>Kauhajoki</t>
  </si>
  <si>
    <t>Valkeakoski</t>
  </si>
  <si>
    <t>Tornio</t>
  </si>
  <si>
    <t>Sotkamo</t>
  </si>
  <si>
    <t>Janakkala</t>
  </si>
  <si>
    <t>Ilomantsi</t>
  </si>
  <si>
    <t>Suomussalmi</t>
  </si>
  <si>
    <t>Seinäjoki</t>
  </si>
  <si>
    <t>Ruovesi</t>
  </si>
  <si>
    <t>Harjavalta</t>
  </si>
  <si>
    <t>Kempele</t>
  </si>
  <si>
    <t>Pudasjärvi</t>
  </si>
  <si>
    <t>Maalahti</t>
  </si>
  <si>
    <t>Nakkila</t>
  </si>
  <si>
    <t>Uurainen</t>
  </si>
  <si>
    <t>Mynämäki</t>
  </si>
  <si>
    <t>Liminka</t>
  </si>
  <si>
    <t>Hämeenkyrö</t>
  </si>
  <si>
    <t>Kankaanpää</t>
  </si>
  <si>
    <t>Siilinjärvi</t>
  </si>
  <si>
    <t>Mäntsälä</t>
  </si>
  <si>
    <t>Lumijoki</t>
  </si>
  <si>
    <t>Urjala</t>
  </si>
  <si>
    <t>Tervo</t>
  </si>
  <si>
    <t>Karkkila</t>
  </si>
  <si>
    <t>Kokemäki</t>
  </si>
  <si>
    <t>Jokioinen</t>
  </si>
  <si>
    <t>Orivesi</t>
  </si>
  <si>
    <t>Lemi</t>
  </si>
  <si>
    <t>Eura</t>
  </si>
  <si>
    <t>Kokkola</t>
  </si>
  <si>
    <t>Kaarina</t>
  </si>
  <si>
    <t>Paltamo</t>
  </si>
  <si>
    <t>Hollola</t>
  </si>
  <si>
    <t>Joensuu</t>
  </si>
  <si>
    <t>Karijoki</t>
  </si>
  <si>
    <t>Nurmes</t>
  </si>
  <si>
    <t>Nousiainen</t>
  </si>
  <si>
    <t>Hamina</t>
  </si>
  <si>
    <t>Hyvinkää</t>
  </si>
  <si>
    <t>Pyhtää</t>
  </si>
  <si>
    <t>Lapinlahti</t>
  </si>
  <si>
    <t>Merikarvia</t>
  </si>
  <si>
    <t>Kivijärvi</t>
  </si>
  <si>
    <t>Kuusamo</t>
  </si>
  <si>
    <t>Nurmijärvi</t>
  </si>
  <si>
    <t>Kouvola</t>
  </si>
  <si>
    <t>Rovaniemi</t>
  </si>
  <si>
    <t>Pornainen</t>
  </si>
  <si>
    <t>Kittilä</t>
  </si>
  <si>
    <t>Teuva</t>
  </si>
  <si>
    <t>Loppi</t>
  </si>
  <si>
    <t>Hailuoto</t>
  </si>
  <si>
    <t>Saarijärvi</t>
  </si>
  <si>
    <t>Tyrnävä</t>
  </si>
  <si>
    <t>Sipoo</t>
  </si>
  <si>
    <t>Juuka</t>
  </si>
  <si>
    <t>Lappeenranta</t>
  </si>
  <si>
    <t>Askola</t>
  </si>
  <si>
    <t>Kustavi</t>
  </si>
  <si>
    <t>Kirkkonummi</t>
  </si>
  <si>
    <t>Tammela</t>
  </si>
  <si>
    <t>Kihniö</t>
  </si>
  <si>
    <t>Muurame</t>
  </si>
  <si>
    <t>Vehmaa</t>
  </si>
  <si>
    <t>Alavus</t>
  </si>
  <si>
    <t>Kyyjärvi</t>
  </si>
  <si>
    <t>Riihimäki</t>
  </si>
  <si>
    <t>Lahti</t>
  </si>
  <si>
    <t>Lapinjärvi</t>
  </si>
  <si>
    <t>Isojoki</t>
  </si>
  <si>
    <t>Ulvila</t>
  </si>
  <si>
    <t>Kontiolahti</t>
  </si>
  <si>
    <t>Kannus</t>
  </si>
  <si>
    <t>Joroinen</t>
  </si>
  <si>
    <t>Mustasaari</t>
  </si>
  <si>
    <t>Raisio</t>
  </si>
  <si>
    <t>Forssa</t>
  </si>
  <si>
    <t>Nokia</t>
  </si>
  <si>
    <t>Viitasaari</t>
  </si>
  <si>
    <t>Lieto</t>
  </si>
  <si>
    <t>Kalajoki</t>
  </si>
  <si>
    <t>Leppävirta</t>
  </si>
  <si>
    <t>Pälkäne</t>
  </si>
  <si>
    <t>Uusikaupunki</t>
  </si>
  <si>
    <t>Kiuruvesi</t>
  </si>
  <si>
    <t>Miehikkälä</t>
  </si>
  <si>
    <t>Lohja</t>
  </si>
  <si>
    <t>Kangasala</t>
  </si>
  <si>
    <t>Masku</t>
  </si>
  <si>
    <t>Pietarsaari</t>
  </si>
  <si>
    <t>Kaustinen</t>
  </si>
  <si>
    <t>Taipalsaari</t>
  </si>
  <si>
    <t>Savitaipale</t>
  </si>
  <si>
    <t>Ruokolahti</t>
  </si>
  <si>
    <t>Lestijärvi</t>
  </si>
  <si>
    <t>Järvenpää</t>
  </si>
  <si>
    <t>Heinävesi</t>
  </si>
  <si>
    <t>Lempäälä</t>
  </si>
  <si>
    <t>Vantaa</t>
  </si>
  <si>
    <t>Ranua</t>
  </si>
  <si>
    <t>Rautjärvi</t>
  </si>
  <si>
    <t>Turku</t>
  </si>
  <si>
    <t>Pirkkala</t>
  </si>
  <si>
    <t>Porvoo</t>
  </si>
  <si>
    <t>Ylöjärvi</t>
  </si>
  <si>
    <t>Imatra</t>
  </si>
  <si>
    <t>Uusikaarlepyy</t>
  </si>
  <si>
    <t>Ilmajoki</t>
  </si>
  <si>
    <t>Pukkila</t>
  </si>
  <si>
    <t>Pöytyä</t>
  </si>
  <si>
    <t>Reisjärvi</t>
  </si>
  <si>
    <t>Vesilahti</t>
  </si>
  <si>
    <t>Lapua</t>
  </si>
  <si>
    <t>Siikainen</t>
  </si>
  <si>
    <t>Sonkajärvi</t>
  </si>
  <si>
    <t>Korsnäs</t>
  </si>
  <si>
    <t>Kuortane</t>
  </si>
  <si>
    <t>Kerava</t>
  </si>
  <si>
    <t>Tuusula</t>
  </si>
  <si>
    <t>Koski tl</t>
  </si>
  <si>
    <t>Jyväskylä</t>
  </si>
  <si>
    <t>Somero</t>
  </si>
  <si>
    <t>Konnevesi</t>
  </si>
  <si>
    <t>Punkalaidun</t>
  </si>
  <si>
    <t>Ypäjä</t>
  </si>
  <si>
    <t>Tuusniemi</t>
  </si>
  <si>
    <t>Karvia</t>
  </si>
  <si>
    <t>Hattula</t>
  </si>
  <si>
    <t>Polvijärvi</t>
  </si>
  <si>
    <t>Helsinki</t>
  </si>
  <si>
    <t>Enonkoski</t>
  </si>
  <si>
    <t>Tampere</t>
  </si>
  <si>
    <t>Marttila</t>
  </si>
  <si>
    <t>Rauma</t>
  </si>
  <si>
    <t>Soini</t>
  </si>
  <si>
    <t>Luoto</t>
  </si>
  <si>
    <t>Luumäki</t>
  </si>
  <si>
    <t>Parikkala</t>
  </si>
  <si>
    <t>Virrat</t>
  </si>
  <si>
    <t>Pyhäjoki</t>
  </si>
  <si>
    <t>Kinnula</t>
  </si>
  <si>
    <t>Espoo</t>
  </si>
  <si>
    <t>Rusko</t>
  </si>
  <si>
    <t>Petäjävesi</t>
  </si>
  <si>
    <t>Kannonkoski</t>
  </si>
  <si>
    <t>Merijärvi</t>
  </si>
  <si>
    <t>Kurikka</t>
  </si>
  <si>
    <t>Oulu</t>
  </si>
  <si>
    <t>Naantali</t>
  </si>
  <si>
    <t>Kaskinen</t>
  </si>
  <si>
    <t>Salo</t>
  </si>
  <si>
    <t>Kauniainen</t>
  </si>
  <si>
    <t>Akaa</t>
  </si>
  <si>
    <t>Tulovero-</t>
  </si>
  <si>
    <t>Mänttä-Vilppula</t>
  </si>
  <si>
    <t>Kemiönsaari</t>
  </si>
  <si>
    <t>Raasepori</t>
  </si>
  <si>
    <t>Sastamala</t>
  </si>
  <si>
    <t>Siikalatva</t>
  </si>
  <si>
    <t>nro.</t>
  </si>
  <si>
    <t>Pedersöre</t>
  </si>
  <si>
    <t>Vöyri</t>
  </si>
  <si>
    <t>Parainen</t>
  </si>
  <si>
    <t>VM/KAO</t>
  </si>
  <si>
    <t>vanha 118§</t>
  </si>
  <si>
    <t>Hyrynsalmi</t>
  </si>
  <si>
    <t>KUNTALAIN 118 §:N MUKAISET KUNNAT JA KRITEERISTÖ</t>
  </si>
  <si>
    <t>Kritee-</t>
  </si>
  <si>
    <t>ri</t>
  </si>
  <si>
    <t>täyttyy</t>
  </si>
  <si>
    <t>Asukas-</t>
  </si>
  <si>
    <t>luku</t>
  </si>
  <si>
    <t>en täyt-</t>
  </si>
  <si>
    <t>tyminen</t>
  </si>
  <si>
    <t>yhteensä</t>
  </si>
  <si>
    <t xml:space="preserve">Kriteeri- </t>
  </si>
  <si>
    <t>Kertynyt</t>
  </si>
  <si>
    <t>ali-/ylij.</t>
  </si>
  <si>
    <t>TP 2015 - 2016</t>
  </si>
  <si>
    <t>3.</t>
  </si>
  <si>
    <t>1 - 4</t>
  </si>
  <si>
    <t>Kuntakonsernin taseen alijäämä vähintään -1 000 €/as ja edellisvuonna -500 €/as</t>
  </si>
  <si>
    <t>tai neljä tunnuslukua, joiden osalta raja-arvot täyttyvät kaikilla kahtena vuonna peräkkäin:</t>
  </si>
  <si>
    <t>TP 2016 - 2017</t>
  </si>
  <si>
    <t>TP 2017 - 2018</t>
  </si>
  <si>
    <t xml:space="preserve">Suoritettu arviointimenettely (konserni) </t>
  </si>
  <si>
    <t>vanha 63a§</t>
  </si>
  <si>
    <t>Liitos -19</t>
  </si>
  <si>
    <t>jäämä</t>
  </si>
  <si>
    <t>TP 2018-2019</t>
  </si>
  <si>
    <t>Täyttää kriteerit (konserni)</t>
  </si>
  <si>
    <t>Liitos -21</t>
  </si>
  <si>
    <t>Vuosikate/</t>
  </si>
  <si>
    <t>poistot</t>
  </si>
  <si>
    <t>Lainat ja</t>
  </si>
  <si>
    <t>v-vastuut</t>
  </si>
  <si>
    <t>Laskenn.</t>
  </si>
  <si>
    <t>3. Kunnan tuloveroprosentti vähintään 2,0 yksikköä korkeampi kuin maan painotettu keskiarvo</t>
  </si>
  <si>
    <t>4. Kuntakonsernin laskennallinen lainanhoitokate on alle 0,8.</t>
  </si>
  <si>
    <t>TP 2019-2020</t>
  </si>
  <si>
    <t>lainanhoi-</t>
  </si>
  <si>
    <t>tokate</t>
  </si>
  <si>
    <t>1. Kuntakonsernin vuosikatteen (ilman harkinnanvaraista valtionosuuksien korotusta) ja sumu-poistojen suhde on alle 80 %</t>
  </si>
  <si>
    <t>vanha 63a,118§</t>
  </si>
  <si>
    <t>Täyttää kriteerit (peruskunta)</t>
  </si>
  <si>
    <t xml:space="preserve">Suoritettu arviointimenettely (peruskunta) </t>
  </si>
  <si>
    <t>TP 2020-2021*</t>
  </si>
  <si>
    <t>(&gt;22,02)</t>
  </si>
  <si>
    <t xml:space="preserve">Lainat </t>
  </si>
  <si>
    <t>(&gt;13 625)</t>
  </si>
  <si>
    <t>Vuoden 2023 kuntajaolla</t>
  </si>
  <si>
    <t>(&gt;22,01)</t>
  </si>
  <si>
    <t>2. Konsernin asukasta kohden laskettu lainakannan ja vuokravastuiden määrä ylittää maan kuntakonsernien vastaavan keskiarvon vähintään 50 %:lla</t>
  </si>
  <si>
    <t>(&gt;14085)</t>
  </si>
  <si>
    <t>Kriteerit täyttyy yhä, aloitetaan uudestaan</t>
  </si>
  <si>
    <t>Kunnat lajiteltu kertyneen alijäämän mukaan heikoimmasta vahvimpaan (vuoden 2022 alijäämä yli 400 €/as):</t>
  </si>
  <si>
    <t>Kunnat lajiteltu muiden (1-4) toteutuneiden kriteerien mukaan heikoimmasta vahvimpaan:</t>
  </si>
  <si>
    <t>Kriteeri täyttyy (menettelyä ei aloiteta, kunta ollut siinä viime vuosina):</t>
  </si>
  <si>
    <t>TP2021-2022</t>
  </si>
  <si>
    <t>Kriteerit vuosien 2021 ja 2022 tilinpäätöksien mukaan, syyskuu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</si>
</sst>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[Red]\-#,##0\ "/>
    <numFmt numFmtId="165" formatCode="[$€]#,##0.00_);[Red]\([$€]#,##0.00\)"/>
    <numFmt numFmtId="166" formatCode="0.0"/>
    <numFmt numFmtId="167" formatCode="#,##0.0_ ;[Red]\-#,##0.0\ "/>
    <numFmt numFmtId="168" formatCode="0_ ;[Red]\-0\ "/>
    <numFmt numFmtId="169" formatCode="#,##0;[Red]#,##0"/>
    <numFmt numFmtId="170" formatCode="0.0_ ;[Red]\-0.0\ "/>
  </numFmts>
  <fonts count="2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color indexed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11"/>
      <color rgb="FF000000"/>
      <name val="Calibri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0" fontId="18" fillId="0" borderId="0"/>
  </cellStyleXfs>
  <cellXfs count="1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0" fontId="2" fillId="0" borderId="3" xfId="0" applyFont="1" applyBorder="1"/>
    <xf numFmtId="0" fontId="4" fillId="0" borderId="4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166" fontId="1" fillId="0" borderId="0" xfId="0" applyNumberFormat="1" applyFont="1" applyBorder="1"/>
    <xf numFmtId="164" fontId="1" fillId="0" borderId="0" xfId="0" applyNumberFormat="1" applyFont="1" applyBorder="1" applyProtection="1">
      <protection locked="0"/>
    </xf>
    <xf numFmtId="2" fontId="1" fillId="0" borderId="0" xfId="0" applyNumberFormat="1" applyFont="1" applyBorder="1"/>
    <xf numFmtId="164" fontId="4" fillId="0" borderId="0" xfId="0" applyNumberFormat="1" applyFont="1" applyProtection="1">
      <protection locked="0"/>
    </xf>
    <xf numFmtId="164" fontId="4" fillId="0" borderId="0" xfId="0" applyNumberFormat="1" applyFont="1" applyBorder="1" applyProtection="1">
      <protection locked="0"/>
    </xf>
    <xf numFmtId="2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/>
    <xf numFmtId="0" fontId="8" fillId="0" borderId="0" xfId="0" applyFont="1"/>
    <xf numFmtId="0" fontId="3" fillId="0" borderId="0" xfId="0" applyFont="1" applyBorder="1"/>
    <xf numFmtId="164" fontId="1" fillId="0" borderId="0" xfId="0" applyNumberFormat="1" applyFont="1" applyBorder="1"/>
    <xf numFmtId="0" fontId="1" fillId="0" borderId="7" xfId="0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1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/>
    <xf numFmtId="164" fontId="8" fillId="0" borderId="0" xfId="0" applyNumberFormat="1" applyFont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1" fillId="0" borderId="0" xfId="0" applyNumberFormat="1" applyFont="1"/>
    <xf numFmtId="3" fontId="8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6" xfId="0" applyFont="1" applyBorder="1"/>
    <xf numFmtId="0" fontId="7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" fontId="4" fillId="0" borderId="0" xfId="0" applyNumberFormat="1" applyFont="1"/>
    <xf numFmtId="164" fontId="2" fillId="0" borderId="0" xfId="0" applyNumberFormat="1" applyFont="1"/>
    <xf numFmtId="17" fontId="1" fillId="0" borderId="0" xfId="0" applyNumberFormat="1" applyFont="1"/>
    <xf numFmtId="3" fontId="2" fillId="0" borderId="0" xfId="0" applyNumberFormat="1" applyFont="1"/>
    <xf numFmtId="164" fontId="3" fillId="0" borderId="0" xfId="0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Border="1"/>
    <xf numFmtId="164" fontId="12" fillId="0" borderId="0" xfId="0" applyNumberFormat="1" applyFont="1" applyBorder="1" applyProtection="1">
      <protection locked="0"/>
    </xf>
    <xf numFmtId="164" fontId="11" fillId="0" borderId="0" xfId="0" applyNumberFormat="1" applyFont="1" applyBorder="1" applyProtection="1">
      <protection locked="0"/>
    </xf>
    <xf numFmtId="3" fontId="11" fillId="0" borderId="0" xfId="0" applyNumberFormat="1" applyFont="1"/>
    <xf numFmtId="0" fontId="15" fillId="0" borderId="0" xfId="0" applyFont="1"/>
    <xf numFmtId="0" fontId="3" fillId="0" borderId="0" xfId="0" applyFont="1" applyAlignment="1">
      <alignment horizontal="right"/>
    </xf>
    <xf numFmtId="164" fontId="15" fillId="0" borderId="0" xfId="0" applyNumberFormat="1" applyFont="1"/>
    <xf numFmtId="1" fontId="13" fillId="0" borderId="0" xfId="0" applyNumberFormat="1" applyFont="1"/>
    <xf numFmtId="164" fontId="2" fillId="0" borderId="0" xfId="0" applyNumberFormat="1" applyFont="1" applyBorder="1"/>
    <xf numFmtId="2" fontId="3" fillId="0" borderId="0" xfId="0" applyNumberFormat="1" applyFont="1" applyBorder="1" applyAlignment="1">
      <alignment horizontal="right"/>
    </xf>
    <xf numFmtId="1" fontId="2" fillId="0" borderId="0" xfId="0" applyNumberFormat="1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166" fontId="3" fillId="0" borderId="0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Border="1" applyProtection="1">
      <protection locked="0"/>
    </xf>
    <xf numFmtId="2" fontId="2" fillId="0" borderId="0" xfId="0" applyNumberFormat="1" applyFont="1" applyBorder="1"/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166" fontId="2" fillId="0" borderId="0" xfId="0" applyNumberFormat="1" applyFont="1" applyBorder="1"/>
    <xf numFmtId="164" fontId="14" fillId="0" borderId="0" xfId="0" applyNumberFormat="1" applyFont="1" applyBorder="1"/>
    <xf numFmtId="164" fontId="8" fillId="0" borderId="0" xfId="0" applyNumberFormat="1" applyFont="1" applyBorder="1"/>
    <xf numFmtId="164" fontId="13" fillId="0" borderId="0" xfId="0" applyNumberFormat="1" applyFont="1" applyBorder="1"/>
    <xf numFmtId="164" fontId="8" fillId="0" borderId="0" xfId="0" applyNumberFormat="1" applyFont="1" applyBorder="1" applyProtection="1">
      <protection locked="0"/>
    </xf>
    <xf numFmtId="2" fontId="8" fillId="0" borderId="0" xfId="0" applyNumberFormat="1" applyFont="1" applyBorder="1"/>
    <xf numFmtId="2" fontId="15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166" fontId="15" fillId="0" borderId="0" xfId="0" applyNumberFormat="1" applyFont="1" applyBorder="1"/>
    <xf numFmtId="1" fontId="8" fillId="0" borderId="0" xfId="0" applyNumberFormat="1" applyFont="1" applyBorder="1"/>
    <xf numFmtId="166" fontId="8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21" fillId="0" borderId="0" xfId="0" applyFont="1" applyFill="1" applyProtection="1"/>
    <xf numFmtId="3" fontId="22" fillId="0" borderId="11" xfId="0" applyNumberFormat="1" applyFont="1" applyBorder="1" applyAlignment="1" applyProtection="1">
      <alignment horizontal="center"/>
      <protection locked="0"/>
    </xf>
    <xf numFmtId="168" fontId="23" fillId="0" borderId="0" xfId="0" applyNumberFormat="1" applyFont="1" applyAlignment="1">
      <alignment horizontal="left"/>
    </xf>
    <xf numFmtId="168" fontId="7" fillId="0" borderId="0" xfId="0" applyNumberFormat="1" applyFont="1"/>
    <xf numFmtId="17" fontId="1" fillId="0" borderId="4" xfId="0" applyNumberFormat="1" applyFont="1" applyBorder="1" applyAlignment="1">
      <alignment horizontal="center"/>
    </xf>
    <xf numFmtId="164" fontId="0" fillId="0" borderId="0" xfId="0" applyNumberFormat="1"/>
    <xf numFmtId="0" fontId="19" fillId="0" borderId="1" xfId="2" applyFont="1" applyFill="1" applyBorder="1" applyAlignment="1"/>
    <xf numFmtId="14" fontId="1" fillId="0" borderId="0" xfId="0" applyNumberFormat="1" applyFont="1"/>
    <xf numFmtId="0" fontId="2" fillId="0" borderId="1" xfId="2" applyFont="1" applyFill="1" applyBorder="1" applyAlignment="1"/>
    <xf numFmtId="164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>
      <alignment horizontal="center"/>
    </xf>
    <xf numFmtId="169" fontId="1" fillId="0" borderId="12" xfId="1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3" fontId="22" fillId="0" borderId="0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/>
    <xf numFmtId="166" fontId="1" fillId="0" borderId="11" xfId="0" applyNumberFormat="1" applyFont="1" applyBorder="1" applyAlignment="1">
      <alignment horizontal="center"/>
    </xf>
    <xf numFmtId="164" fontId="4" fillId="0" borderId="0" xfId="0" applyNumberFormat="1" applyFont="1"/>
    <xf numFmtId="164" fontId="2" fillId="0" borderId="7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17" fontId="1" fillId="0" borderId="9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167" fontId="4" fillId="0" borderId="0" xfId="0" applyNumberFormat="1" applyFont="1" applyAlignment="1">
      <alignment horizontal="center"/>
    </xf>
    <xf numFmtId="1" fontId="0" fillId="0" borderId="0" xfId="0" quotePrefix="1" applyNumberFormat="1"/>
    <xf numFmtId="0" fontId="4" fillId="0" borderId="0" xfId="0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4" fillId="0" borderId="0" xfId="2" applyNumberFormat="1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0" fontId="25" fillId="0" borderId="0" xfId="0" applyFont="1"/>
    <xf numFmtId="166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2" fillId="0" borderId="4" xfId="0" applyNumberFormat="1" applyFont="1" applyBorder="1" applyAlignment="1">
      <alignment horizontal="center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4" fontId="24" fillId="0" borderId="9" xfId="2" applyNumberFormat="1" applyFont="1" applyFill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>
      <alignment horizontal="center"/>
    </xf>
    <xf numFmtId="169" fontId="1" fillId="0" borderId="0" xfId="1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/>
    </xf>
  </cellXfs>
  <cellStyles count="3">
    <cellStyle name="Euro" xfId="1"/>
    <cellStyle name="Normaali" xfId="0" builtinId="0"/>
    <cellStyle name="Normaali_Tau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071040842557124E-2"/>
          <c:y val="5.2370375872827217E-2"/>
          <c:w val="0.8694669129116388"/>
          <c:h val="0.71665138011594709"/>
        </c:manualLayout>
      </c:layout>
      <c:lineChart>
        <c:grouping val="standard"/>
        <c:varyColors val="0"/>
        <c:ser>
          <c:idx val="0"/>
          <c:order val="0"/>
          <c:tx>
            <c:strRef>
              <c:f>'KUVIO 2015 -'!$A$7</c:f>
              <c:strCache>
                <c:ptCount val="1"/>
                <c:pt idx="0">
                  <c:v>Suoritettu arviointimenettely (konserni) 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2.2332469310901354E-2"/>
                  <c:y val="-5.5555555555555469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F-4A99-A1E2-8FD5AD6F9ED6}"/>
                </c:ext>
              </c:extLst>
            </c:dLbl>
            <c:dLbl>
              <c:idx val="1"/>
              <c:layout>
                <c:manualLayout>
                  <c:x val="-1.931554712554753E-2"/>
                  <c:y val="-7.8296847509445933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F-4A99-A1E2-8FD5AD6F9ED6}"/>
                </c:ext>
              </c:extLst>
            </c:dLbl>
            <c:dLbl>
              <c:idx val="2"/>
              <c:layout>
                <c:manualLayout>
                  <c:x val="-1.2794770218940025E-2"/>
                  <c:y val="3.472222222222214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F-4A99-A1E2-8FD5AD6F9ED6}"/>
                </c:ext>
              </c:extLst>
            </c:dLbl>
            <c:dLbl>
              <c:idx val="3"/>
              <c:layout>
                <c:manualLayout>
                  <c:x val="-1.6107382550335572E-2"/>
                  <c:y val="-4.6296296296296294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F-4A99-A1E2-8FD5AD6F9ED6}"/>
                </c:ext>
              </c:extLst>
            </c:dLbl>
            <c:dLbl>
              <c:idx val="4"/>
              <c:layout>
                <c:manualLayout>
                  <c:x val="-1.2527964205816556E-2"/>
                  <c:y val="-3.7037037037037035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F-4A99-A1E2-8FD5AD6F9ED6}"/>
                </c:ext>
              </c:extLst>
            </c:dLbl>
            <c:dLbl>
              <c:idx val="5"/>
              <c:layout>
                <c:manualLayout>
                  <c:x val="-7.5686636634761809E-3"/>
                  <c:y val="-1.2362493149894859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F-4A99-A1E2-8FD5AD6F9ED6}"/>
                </c:ext>
              </c:extLst>
            </c:dLbl>
            <c:dLbl>
              <c:idx val="6"/>
              <c:layout>
                <c:manualLayout>
                  <c:x val="-1.9686800894854587E-2"/>
                  <c:y val="-3.2407407407407406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F-4A99-A1E2-8FD5AD6F9ED6}"/>
                </c:ext>
              </c:extLst>
            </c:dLbl>
            <c:dLbl>
              <c:idx val="7"/>
              <c:layout>
                <c:manualLayout>
                  <c:x val="-1.6107382550335572E-2"/>
                  <c:y val="5.092592592592584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F-4A99-A1E2-8FD5AD6F9ED6}"/>
                </c:ext>
              </c:extLst>
            </c:dLbl>
            <c:dLbl>
              <c:idx val="8"/>
              <c:layout>
                <c:manualLayout>
                  <c:x val="0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F-4A99-A1E2-8FD5AD6F9E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'KUVIO 2015 -'!$B$6:$H$6</c:f>
              <c:strCache>
                <c:ptCount val="7"/>
                <c:pt idx="0">
                  <c:v>TP 2015 - 2016</c:v>
                </c:pt>
                <c:pt idx="1">
                  <c:v>TP 2016 - 2017</c:v>
                </c:pt>
                <c:pt idx="2">
                  <c:v>TP 2017 - 2018</c:v>
                </c:pt>
                <c:pt idx="3">
                  <c:v>TP 2018-2019</c:v>
                </c:pt>
                <c:pt idx="4">
                  <c:v>TP 2019-2020</c:v>
                </c:pt>
                <c:pt idx="5">
                  <c:v>TP 2020-2021*</c:v>
                </c:pt>
                <c:pt idx="6">
                  <c:v>TP2021-2022</c:v>
                </c:pt>
              </c:strCache>
            </c:strRef>
          </c:cat>
          <c:val>
            <c:numRef>
              <c:f>'KUVIO 2015 -'!$B$7:$H$7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E0F-4A99-A1E2-8FD5AD6F9ED6}"/>
            </c:ext>
          </c:extLst>
        </c:ser>
        <c:ser>
          <c:idx val="1"/>
          <c:order val="1"/>
          <c:tx>
            <c:strRef>
              <c:f>'KUVIO 2015 -'!$A$8</c:f>
              <c:strCache>
                <c:ptCount val="1"/>
                <c:pt idx="0">
                  <c:v>Täyttää kriteerit (konserni)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1.6378576687422788E-2"/>
                  <c:y val="5.9981829194427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0F-4A99-A1E2-8FD5AD6F9ED6}"/>
                </c:ext>
              </c:extLst>
            </c:dLbl>
            <c:dLbl>
              <c:idx val="1"/>
              <c:layout>
                <c:manualLayout>
                  <c:x val="-3.146997929606625E-2"/>
                  <c:y val="-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F-4A99-A1E2-8FD5AD6F9ED6}"/>
                </c:ext>
              </c:extLst>
            </c:dLbl>
            <c:dLbl>
              <c:idx val="2"/>
              <c:layout>
                <c:manualLayout>
                  <c:x val="-1.0738255033557046E-2"/>
                  <c:y val="-4.6296296296296335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F-4A99-A1E2-8FD5AD6F9ED6}"/>
                </c:ext>
              </c:extLst>
            </c:dLbl>
            <c:dLbl>
              <c:idx val="3"/>
              <c:layout>
                <c:manualLayout>
                  <c:x val="-1.5847860538827259E-2"/>
                  <c:y val="-4.39560439560439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F-4A99-A1E2-8FD5AD6F9ED6}"/>
                </c:ext>
              </c:extLst>
            </c:dLbl>
            <c:dLbl>
              <c:idx val="4"/>
              <c:layout>
                <c:manualLayout>
                  <c:x val="-7.1588366890380315E-3"/>
                  <c:y val="-4.629629629629621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F-4A99-A1E2-8FD5AD6F9ED6}"/>
                </c:ext>
              </c:extLst>
            </c:dLbl>
            <c:dLbl>
              <c:idx val="5"/>
              <c:layout>
                <c:manualLayout>
                  <c:x val="-7.9785866703270657E-3"/>
                  <c:y val="7.6822128003230369E-3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F-4A99-A1E2-8FD5AD6F9ED6}"/>
                </c:ext>
              </c:extLst>
            </c:dLbl>
            <c:dLbl>
              <c:idx val="6"/>
              <c:layout>
                <c:manualLayout>
                  <c:x val="-1.2527964205816556E-2"/>
                  <c:y val="-4.6296296296296384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F-4A99-A1E2-8FD5AD6F9ED6}"/>
                </c:ext>
              </c:extLst>
            </c:dLbl>
            <c:dLbl>
              <c:idx val="7"/>
              <c:layout>
                <c:manualLayout>
                  <c:x val="-1.4317673378076063E-2"/>
                  <c:y val="-3.7037037037036952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F-4A99-A1E2-8FD5AD6F9ED6}"/>
                </c:ext>
              </c:extLst>
            </c:dLbl>
            <c:dLbl>
              <c:idx val="8"/>
              <c:layout>
                <c:manualLayout>
                  <c:x val="0"/>
                  <c:y val="-5.0925925925926013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F-4A99-A1E2-8FD5AD6F9E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'KUVIO 2015 -'!$B$6:$H$6</c:f>
              <c:strCache>
                <c:ptCount val="7"/>
                <c:pt idx="0">
                  <c:v>TP 2015 - 2016</c:v>
                </c:pt>
                <c:pt idx="1">
                  <c:v>TP 2016 - 2017</c:v>
                </c:pt>
                <c:pt idx="2">
                  <c:v>TP 2017 - 2018</c:v>
                </c:pt>
                <c:pt idx="3">
                  <c:v>TP 2018-2019</c:v>
                </c:pt>
                <c:pt idx="4">
                  <c:v>TP 2019-2020</c:v>
                </c:pt>
                <c:pt idx="5">
                  <c:v>TP 2020-2021*</c:v>
                </c:pt>
                <c:pt idx="6">
                  <c:v>TP2021-2022</c:v>
                </c:pt>
              </c:strCache>
            </c:strRef>
          </c:cat>
          <c:val>
            <c:numRef>
              <c:f>'KUVIO 2015 -'!$B$8:$H$8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E0F-4A99-A1E2-8FD5AD6F9ED6}"/>
            </c:ext>
          </c:extLst>
        </c:ser>
        <c:ser>
          <c:idx val="2"/>
          <c:order val="2"/>
          <c:tx>
            <c:strRef>
              <c:f>'KUVIO 2015 -'!$A$9</c:f>
              <c:strCache>
                <c:ptCount val="1"/>
                <c:pt idx="0">
                  <c:v>Täyttää kriteerit (peruskunta)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2.8526148969889066E-2"/>
                  <c:y val="3.66300366300359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F-4A99-A1E2-8FD5AD6F9ED6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0F-4A99-A1E2-8FD5AD6F9E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'KUVIO 2015 -'!$B$6:$H$6</c:f>
              <c:strCache>
                <c:ptCount val="7"/>
                <c:pt idx="0">
                  <c:v>TP 2015 - 2016</c:v>
                </c:pt>
                <c:pt idx="1">
                  <c:v>TP 2016 - 2017</c:v>
                </c:pt>
                <c:pt idx="2">
                  <c:v>TP 2017 - 2018</c:v>
                </c:pt>
                <c:pt idx="3">
                  <c:v>TP 2018-2019</c:v>
                </c:pt>
                <c:pt idx="4">
                  <c:v>TP 2019-2020</c:v>
                </c:pt>
                <c:pt idx="5">
                  <c:v>TP 2020-2021*</c:v>
                </c:pt>
                <c:pt idx="6">
                  <c:v>TP2021-2022</c:v>
                </c:pt>
              </c:strCache>
            </c:strRef>
          </c:cat>
          <c:val>
            <c:numRef>
              <c:f>'KUVIO 2015 -'!$B$9:$H$9</c:f>
              <c:numCache>
                <c:formatCode>General</c:formatCode>
                <c:ptCount val="7"/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E0F-4A99-A1E2-8FD5AD6F9ED6}"/>
            </c:ext>
          </c:extLst>
        </c:ser>
        <c:ser>
          <c:idx val="3"/>
          <c:order val="3"/>
          <c:tx>
            <c:strRef>
              <c:f>'KUVIO 2015 -'!$A$10</c:f>
              <c:strCache>
                <c:ptCount val="1"/>
                <c:pt idx="0">
                  <c:v>Suoritettu arviointimenettely (peruskunta) 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2.694136291600645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i-F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0F-4A99-A1E2-8FD5AD6F9E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'KUVIO 2015 -'!$B$6:$H$6</c:f>
              <c:strCache>
                <c:ptCount val="7"/>
                <c:pt idx="0">
                  <c:v>TP 2015 - 2016</c:v>
                </c:pt>
                <c:pt idx="1">
                  <c:v>TP 2016 - 2017</c:v>
                </c:pt>
                <c:pt idx="2">
                  <c:v>TP 2017 - 2018</c:v>
                </c:pt>
                <c:pt idx="3">
                  <c:v>TP 2018-2019</c:v>
                </c:pt>
                <c:pt idx="4">
                  <c:v>TP 2019-2020</c:v>
                </c:pt>
                <c:pt idx="5">
                  <c:v>TP 2020-2021*</c:v>
                </c:pt>
                <c:pt idx="6">
                  <c:v>TP2021-2022</c:v>
                </c:pt>
              </c:strCache>
            </c:strRef>
          </c:cat>
          <c:val>
            <c:numRef>
              <c:f>'KUVIO 2015 -'!$B$10:$H$10</c:f>
              <c:numCache>
                <c:formatCode>General</c:formatCode>
                <c:ptCount val="7"/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E0F-4A99-A1E2-8FD5AD6F9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060464"/>
        <c:axId val="1"/>
      </c:lineChart>
      <c:catAx>
        <c:axId val="66606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66606046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4568500196382814"/>
          <c:y val="0.83669955934407281"/>
          <c:w val="0.70308838473575597"/>
          <c:h val="0.13761496785378891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i-F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10</xdr:row>
      <xdr:rowOff>114300</xdr:rowOff>
    </xdr:from>
    <xdr:to>
      <xdr:col>7</xdr:col>
      <xdr:colOff>361950</xdr:colOff>
      <xdr:row>32</xdr:row>
      <xdr:rowOff>82550</xdr:rowOff>
    </xdr:to>
    <xdr:graphicFrame macro="">
      <xdr:nvGraphicFramePr>
        <xdr:cNvPr id="1230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4"/>
  <sheetViews>
    <sheetView tabSelected="1" workbookViewId="0">
      <pane ySplit="18" topLeftCell="A19" activePane="bottomLeft" state="frozen"/>
      <selection pane="bottomLeft" activeCell="L3" sqref="L3"/>
    </sheetView>
  </sheetViews>
  <sheetFormatPr defaultRowHeight="12.5" x14ac:dyDescent="0.25"/>
  <cols>
    <col min="1" max="1" width="3.7265625" style="8" customWidth="1"/>
    <col min="2" max="2" width="11.453125" style="2" customWidth="1"/>
    <col min="3" max="3" width="8.54296875" style="3" customWidth="1"/>
    <col min="4" max="4" width="8" style="4" customWidth="1"/>
    <col min="5" max="6" width="7.54296875" style="4" bestFit="1" customWidth="1"/>
    <col min="7" max="7" width="5.54296875" style="4" customWidth="1"/>
    <col min="8" max="8" width="8.81640625" style="4" customWidth="1"/>
    <col min="9" max="9" width="9" style="4" customWidth="1"/>
    <col min="10" max="10" width="5.54296875" style="6" customWidth="1"/>
    <col min="11" max="11" width="7.7265625" style="5" customWidth="1"/>
    <col min="12" max="12" width="7.453125" style="59" customWidth="1"/>
    <col min="13" max="13" width="5.26953125" style="4" customWidth="1"/>
    <col min="14" max="14" width="8" style="4" customWidth="1"/>
    <col min="15" max="15" width="7.7265625" style="4" customWidth="1"/>
    <col min="16" max="16" width="6.1796875" style="4" customWidth="1"/>
    <col min="17" max="18" width="7.7265625" style="4" customWidth="1"/>
    <col min="19" max="19" width="5.81640625" style="4" customWidth="1"/>
    <col min="20" max="20" width="7.7265625" style="9" customWidth="1"/>
    <col min="21" max="21" width="9.54296875" style="8" customWidth="1"/>
    <col min="22" max="22" width="8.7265625" style="50" customWidth="1"/>
    <col min="23" max="23" width="9" style="4" bestFit="1" customWidth="1"/>
    <col min="25" max="25" width="21.453125" bestFit="1" customWidth="1"/>
  </cols>
  <sheetData>
    <row r="1" spans="1:28" ht="18" x14ac:dyDescent="0.4">
      <c r="A1" s="7" t="s">
        <v>304</v>
      </c>
      <c r="O1" s="114">
        <v>45195</v>
      </c>
    </row>
    <row r="2" spans="1:28" x14ac:dyDescent="0.25">
      <c r="A2" s="50" t="s">
        <v>348</v>
      </c>
    </row>
    <row r="3" spans="1:28" ht="18" x14ac:dyDescent="0.4">
      <c r="A3" s="7" t="s">
        <v>357</v>
      </c>
      <c r="M3" s="6"/>
      <c r="N3" s="147"/>
      <c r="U3" s="150"/>
    </row>
    <row r="4" spans="1:28" ht="7.5" customHeight="1" x14ac:dyDescent="0.3">
      <c r="A4" s="34"/>
    </row>
    <row r="5" spans="1:28" ht="13" x14ac:dyDescent="0.3">
      <c r="A5" s="34" t="s">
        <v>319</v>
      </c>
      <c r="B5" s="6"/>
      <c r="C5" s="6"/>
      <c r="D5" s="6"/>
      <c r="E5" s="6"/>
      <c r="F5" s="6"/>
      <c r="G5" s="6"/>
      <c r="H5" s="6"/>
      <c r="I5" s="3"/>
      <c r="K5" s="45"/>
      <c r="L5" s="60"/>
      <c r="M5" s="6"/>
      <c r="N5" s="6"/>
      <c r="O5" s="3"/>
      <c r="P5" s="6"/>
      <c r="Q5" s="6"/>
      <c r="R5" s="3"/>
      <c r="S5" s="6"/>
      <c r="U5" s="1"/>
      <c r="V5" s="34"/>
    </row>
    <row r="6" spans="1:28" ht="13" x14ac:dyDescent="0.3">
      <c r="A6" s="34" t="s">
        <v>320</v>
      </c>
      <c r="B6" s="6"/>
      <c r="C6" s="6"/>
      <c r="D6" s="6"/>
      <c r="E6" s="6"/>
      <c r="F6" s="6"/>
      <c r="G6" s="6"/>
      <c r="H6" s="6"/>
      <c r="I6" s="3"/>
      <c r="K6" s="45"/>
      <c r="L6" s="60"/>
      <c r="M6" s="6"/>
      <c r="N6" s="6"/>
      <c r="O6" s="3"/>
      <c r="P6" s="6"/>
      <c r="Q6" s="6"/>
      <c r="R6" s="3"/>
      <c r="S6" s="6"/>
      <c r="U6" s="1"/>
      <c r="V6" s="34"/>
    </row>
    <row r="7" spans="1:28" ht="13" x14ac:dyDescent="0.3">
      <c r="A7" s="34" t="s">
        <v>340</v>
      </c>
      <c r="B7" s="6"/>
      <c r="C7" s="6"/>
      <c r="D7" s="6"/>
      <c r="E7" s="6"/>
      <c r="F7" s="6"/>
      <c r="G7" s="6"/>
      <c r="H7" s="6"/>
      <c r="I7" s="3"/>
      <c r="K7" s="45"/>
      <c r="L7" s="60"/>
      <c r="M7" s="6"/>
      <c r="N7" s="6"/>
      <c r="O7" s="3"/>
      <c r="P7" s="6"/>
      <c r="Q7" s="6"/>
      <c r="R7" s="3"/>
      <c r="S7" s="6"/>
      <c r="U7" s="1"/>
      <c r="V7" s="34"/>
    </row>
    <row r="8" spans="1:28" ht="13" x14ac:dyDescent="0.3">
      <c r="A8" s="34" t="s">
        <v>350</v>
      </c>
      <c r="B8" s="29"/>
      <c r="C8" s="29"/>
      <c r="D8" s="29"/>
      <c r="E8" s="29"/>
      <c r="F8" s="29"/>
      <c r="G8" s="29"/>
      <c r="H8" s="29"/>
      <c r="I8" s="67"/>
      <c r="J8" s="29"/>
      <c r="K8" s="46"/>
      <c r="L8" s="61"/>
      <c r="M8" s="29"/>
      <c r="N8" s="29"/>
      <c r="O8" s="67"/>
      <c r="P8" s="29"/>
      <c r="Q8" s="29"/>
      <c r="R8" s="67"/>
      <c r="S8" s="29"/>
      <c r="U8" s="34"/>
      <c r="V8" s="34"/>
    </row>
    <row r="9" spans="1:28" ht="13" x14ac:dyDescent="0.3">
      <c r="A9" s="34" t="s">
        <v>335</v>
      </c>
      <c r="B9" s="29"/>
      <c r="C9" s="29"/>
      <c r="D9" s="29"/>
      <c r="E9" s="29"/>
      <c r="F9" s="29"/>
      <c r="G9" s="29"/>
      <c r="H9" s="29"/>
      <c r="I9" s="67"/>
      <c r="J9" s="29"/>
      <c r="K9" s="46"/>
      <c r="L9" s="61"/>
      <c r="M9" s="29"/>
      <c r="N9" s="29"/>
      <c r="O9" s="67"/>
      <c r="P9" s="29"/>
      <c r="Q9" s="29"/>
      <c r="R9" s="67"/>
      <c r="S9" s="29"/>
      <c r="U9" s="34"/>
      <c r="V9" s="34"/>
    </row>
    <row r="10" spans="1:28" ht="13" x14ac:dyDescent="0.3">
      <c r="A10" s="34" t="s">
        <v>336</v>
      </c>
      <c r="B10" s="29"/>
      <c r="C10" s="29"/>
      <c r="D10" s="29"/>
      <c r="E10" s="29"/>
      <c r="F10" s="29"/>
      <c r="G10" s="29"/>
      <c r="H10" s="29"/>
      <c r="I10" s="67"/>
      <c r="J10" s="29"/>
      <c r="K10" s="46"/>
      <c r="L10" s="61"/>
      <c r="M10" s="29"/>
      <c r="N10" s="29"/>
      <c r="O10" s="67"/>
      <c r="P10" s="29"/>
      <c r="Q10" s="29"/>
      <c r="R10" s="67"/>
      <c r="S10" s="29"/>
      <c r="U10" s="34"/>
      <c r="V10" s="34"/>
    </row>
    <row r="11" spans="1:28" ht="8.25" customHeight="1" x14ac:dyDescent="0.3">
      <c r="A11" s="34"/>
      <c r="B11" s="29"/>
      <c r="C11" s="29"/>
      <c r="D11" s="29"/>
      <c r="E11" s="29"/>
      <c r="F11" s="29"/>
      <c r="G11" s="29"/>
      <c r="H11" s="29"/>
      <c r="I11" s="67"/>
      <c r="J11" s="29"/>
      <c r="K11" s="70"/>
      <c r="L11" s="70"/>
      <c r="M11" s="29"/>
      <c r="N11" s="29"/>
      <c r="O11" s="67"/>
      <c r="P11" s="29"/>
      <c r="Q11" s="29"/>
      <c r="R11" s="67"/>
      <c r="S11" s="29"/>
      <c r="U11" s="34"/>
      <c r="V11" s="34"/>
    </row>
    <row r="12" spans="1:28" x14ac:dyDescent="0.25">
      <c r="D12" s="49"/>
      <c r="E12" s="41"/>
      <c r="F12" s="41"/>
      <c r="G12" s="41"/>
      <c r="H12" s="9" t="s">
        <v>0</v>
      </c>
      <c r="I12" s="68"/>
      <c r="J12" s="9"/>
      <c r="K12" s="10" t="s">
        <v>1</v>
      </c>
      <c r="L12" s="62"/>
      <c r="M12" s="9"/>
      <c r="N12" s="9" t="s">
        <v>317</v>
      </c>
      <c r="O12" s="68"/>
      <c r="P12" s="9"/>
      <c r="Q12" s="9" t="s">
        <v>2</v>
      </c>
    </row>
    <row r="13" spans="1:28" x14ac:dyDescent="0.25">
      <c r="A13" s="11"/>
      <c r="B13" s="12"/>
      <c r="C13" s="78">
        <v>2021</v>
      </c>
      <c r="D13" s="98">
        <v>2022</v>
      </c>
      <c r="E13" s="78">
        <v>2021</v>
      </c>
      <c r="F13" s="98">
        <v>2022</v>
      </c>
      <c r="G13" s="102" t="s">
        <v>305</v>
      </c>
      <c r="H13" s="78">
        <v>2021</v>
      </c>
      <c r="I13" s="98">
        <v>2022</v>
      </c>
      <c r="J13" s="102" t="s">
        <v>305</v>
      </c>
      <c r="K13" s="78">
        <v>2021</v>
      </c>
      <c r="L13" s="98">
        <v>2022</v>
      </c>
      <c r="M13" s="102" t="s">
        <v>305</v>
      </c>
      <c r="N13" s="78">
        <v>2021</v>
      </c>
      <c r="O13" s="98">
        <v>2022</v>
      </c>
      <c r="P13" s="102" t="s">
        <v>305</v>
      </c>
      <c r="Q13" s="78">
        <v>2021</v>
      </c>
      <c r="R13" s="98">
        <v>2022</v>
      </c>
      <c r="S13" s="102" t="s">
        <v>305</v>
      </c>
      <c r="T13" s="38" t="s">
        <v>313</v>
      </c>
      <c r="U13" s="1"/>
      <c r="V13" s="1"/>
    </row>
    <row r="14" spans="1:28" x14ac:dyDescent="0.25">
      <c r="A14" s="13" t="s">
        <v>297</v>
      </c>
      <c r="B14" s="16" t="s">
        <v>3</v>
      </c>
      <c r="C14" s="95" t="s">
        <v>308</v>
      </c>
      <c r="D14" s="95" t="s">
        <v>308</v>
      </c>
      <c r="E14" s="97" t="s">
        <v>314</v>
      </c>
      <c r="F14" s="103" t="s">
        <v>314</v>
      </c>
      <c r="G14" s="39" t="s">
        <v>306</v>
      </c>
      <c r="H14" s="97" t="s">
        <v>330</v>
      </c>
      <c r="I14" s="103" t="s">
        <v>330</v>
      </c>
      <c r="J14" s="39" t="s">
        <v>306</v>
      </c>
      <c r="K14" s="95" t="s">
        <v>332</v>
      </c>
      <c r="L14" s="95" t="s">
        <v>346</v>
      </c>
      <c r="M14" s="101" t="s">
        <v>306</v>
      </c>
      <c r="N14" s="16" t="s">
        <v>291</v>
      </c>
      <c r="O14" s="30" t="s">
        <v>291</v>
      </c>
      <c r="P14" s="101" t="s">
        <v>306</v>
      </c>
      <c r="Q14" s="129" t="s">
        <v>334</v>
      </c>
      <c r="R14" s="129" t="s">
        <v>334</v>
      </c>
      <c r="S14" s="101" t="s">
        <v>306</v>
      </c>
      <c r="T14" s="1" t="s">
        <v>310</v>
      </c>
      <c r="U14" s="53"/>
      <c r="V14" s="51"/>
      <c r="W14" s="122"/>
    </row>
    <row r="15" spans="1:28" x14ac:dyDescent="0.25">
      <c r="A15" s="13"/>
      <c r="B15" s="14"/>
      <c r="C15" s="95" t="s">
        <v>309</v>
      </c>
      <c r="D15" s="95" t="s">
        <v>309</v>
      </c>
      <c r="E15" s="97" t="s">
        <v>315</v>
      </c>
      <c r="F15" s="103" t="s">
        <v>315</v>
      </c>
      <c r="G15" s="39" t="s">
        <v>307</v>
      </c>
      <c r="H15" s="97" t="s">
        <v>331</v>
      </c>
      <c r="I15" s="103" t="s">
        <v>331</v>
      </c>
      <c r="J15" s="39" t="s">
        <v>307</v>
      </c>
      <c r="K15" s="134" t="s">
        <v>333</v>
      </c>
      <c r="L15" s="134" t="s">
        <v>333</v>
      </c>
      <c r="M15" s="101" t="s">
        <v>307</v>
      </c>
      <c r="N15" s="95" t="s">
        <v>5</v>
      </c>
      <c r="O15" s="96" t="s">
        <v>5</v>
      </c>
      <c r="P15" s="101" t="s">
        <v>307</v>
      </c>
      <c r="Q15" s="130" t="s">
        <v>338</v>
      </c>
      <c r="R15" s="130" t="s">
        <v>338</v>
      </c>
      <c r="S15" s="101" t="s">
        <v>307</v>
      </c>
      <c r="T15" s="39" t="s">
        <v>311</v>
      </c>
      <c r="U15" s="1"/>
    </row>
    <row r="16" spans="1:28" x14ac:dyDescent="0.25">
      <c r="A16" s="13"/>
      <c r="B16" s="14"/>
      <c r="C16" s="16"/>
      <c r="D16" s="56"/>
      <c r="E16" s="111" t="s">
        <v>326</v>
      </c>
      <c r="F16" s="131" t="s">
        <v>326</v>
      </c>
      <c r="G16" s="128"/>
      <c r="H16" s="132">
        <v>0.8</v>
      </c>
      <c r="I16" s="133">
        <v>0.8</v>
      </c>
      <c r="J16" s="32"/>
      <c r="K16" s="95"/>
      <c r="L16" s="95"/>
      <c r="P16" s="100"/>
      <c r="Q16" s="6" t="s">
        <v>339</v>
      </c>
      <c r="R16" s="6" t="s">
        <v>339</v>
      </c>
      <c r="S16" s="32"/>
      <c r="T16" s="39" t="s">
        <v>312</v>
      </c>
      <c r="U16" s="1"/>
      <c r="AB16" s="112"/>
    </row>
    <row r="17" spans="1:30" x14ac:dyDescent="0.25">
      <c r="A17" s="13"/>
      <c r="B17" s="14"/>
      <c r="C17" s="16"/>
      <c r="D17" s="56"/>
      <c r="E17" s="128"/>
      <c r="F17" s="131"/>
      <c r="G17" s="128"/>
      <c r="H17" s="95"/>
      <c r="I17" s="95"/>
      <c r="J17" s="32"/>
      <c r="K17" s="79" t="s">
        <v>347</v>
      </c>
      <c r="L17" s="79" t="s">
        <v>351</v>
      </c>
      <c r="M17" s="100"/>
      <c r="N17" s="79" t="s">
        <v>345</v>
      </c>
      <c r="O17" s="79" t="s">
        <v>349</v>
      </c>
      <c r="P17" s="100"/>
      <c r="Q17" s="130"/>
      <c r="R17" s="130"/>
      <c r="S17" s="32"/>
      <c r="T17" s="39"/>
      <c r="U17" s="1"/>
      <c r="AB17" s="112"/>
    </row>
    <row r="18" spans="1:30" x14ac:dyDescent="0.25">
      <c r="A18" s="17"/>
      <c r="B18" s="18" t="s">
        <v>6</v>
      </c>
      <c r="C18" s="134">
        <v>5517897</v>
      </c>
      <c r="D18" s="45">
        <v>5533611</v>
      </c>
      <c r="E18" s="108" t="s">
        <v>4</v>
      </c>
      <c r="F18" s="108" t="s">
        <v>4</v>
      </c>
      <c r="G18" s="108">
        <f>SUM(G28:G320)</f>
        <v>0</v>
      </c>
      <c r="H18" s="135">
        <v>143.5</v>
      </c>
      <c r="I18" s="168">
        <v>132</v>
      </c>
      <c r="J18" s="116">
        <f>SUM(J28:J320)</f>
        <v>14</v>
      </c>
      <c r="K18" s="104">
        <v>9083</v>
      </c>
      <c r="L18" s="134">
        <v>9390</v>
      </c>
      <c r="M18" s="117">
        <f>SUM(M28:M320)</f>
        <v>6</v>
      </c>
      <c r="N18" s="118">
        <v>20.02</v>
      </c>
      <c r="O18" s="79">
        <v>20.010000000000002</v>
      </c>
      <c r="P18" s="119">
        <f>SUM(P28:P320)</f>
        <v>15</v>
      </c>
      <c r="Q18" s="124">
        <v>1.3</v>
      </c>
      <c r="R18" s="79">
        <v>1.2</v>
      </c>
      <c r="S18" s="120">
        <f>SUM(S28:S320)</f>
        <v>41</v>
      </c>
      <c r="T18" s="121" t="s">
        <v>318</v>
      </c>
      <c r="Y18" s="79"/>
    </row>
    <row r="19" spans="1:30" x14ac:dyDescent="0.25">
      <c r="A19" s="43"/>
      <c r="B19" s="16"/>
      <c r="C19" s="134"/>
      <c r="D19" s="45"/>
      <c r="E19" s="122"/>
      <c r="F19" s="122"/>
      <c r="G19" s="122"/>
      <c r="H19" s="156"/>
      <c r="I19" s="79"/>
      <c r="J19" s="157"/>
      <c r="K19" s="158"/>
      <c r="L19" s="134"/>
      <c r="M19" s="159"/>
      <c r="N19" s="160"/>
      <c r="O19" s="79"/>
      <c r="P19" s="161"/>
      <c r="Q19" s="162"/>
      <c r="R19" s="79"/>
      <c r="S19" s="163"/>
      <c r="T19" s="164"/>
      <c r="Y19" s="79"/>
    </row>
    <row r="20" spans="1:30" x14ac:dyDescent="0.25">
      <c r="A20" s="1" t="s">
        <v>352</v>
      </c>
      <c r="B20" s="16"/>
      <c r="C20" s="134"/>
      <c r="D20" s="45"/>
      <c r="E20" s="122"/>
      <c r="F20" s="122"/>
      <c r="G20" s="122"/>
      <c r="H20" s="156"/>
      <c r="I20" s="79"/>
      <c r="J20" s="157"/>
      <c r="K20" s="158"/>
      <c r="L20" s="134"/>
      <c r="M20" s="159"/>
      <c r="N20" s="160"/>
      <c r="O20" s="79"/>
      <c r="P20" s="161"/>
      <c r="Q20" s="162"/>
      <c r="R20" s="79"/>
      <c r="S20" s="163"/>
      <c r="T20" s="164"/>
      <c r="Y20" s="79"/>
    </row>
    <row r="21" spans="1:30" s="33" customFormat="1" ht="14.5" x14ac:dyDescent="0.35">
      <c r="A21" s="47">
        <v>588</v>
      </c>
      <c r="B21" s="6" t="s">
        <v>75</v>
      </c>
      <c r="C21" s="141">
        <v>1644</v>
      </c>
      <c r="D21" s="57">
        <v>1600</v>
      </c>
      <c r="E21" s="166">
        <v>-1745.9822688564477</v>
      </c>
      <c r="F21" s="166">
        <v>-2005.7966562500003</v>
      </c>
      <c r="G21" s="123">
        <f>IF(E21&lt;-500,IF(F21&lt;-1000,1))</f>
        <v>1</v>
      </c>
      <c r="H21" s="143">
        <v>-26.366815173397629</v>
      </c>
      <c r="I21" s="149">
        <v>-35.002402807966078</v>
      </c>
      <c r="J21" s="126">
        <f>IF(I21&lt;80,IF(H21&lt;80,1))</f>
        <v>1</v>
      </c>
      <c r="K21" s="127">
        <v>6987.1926277372268</v>
      </c>
      <c r="L21" s="153">
        <v>7027.0404250000001</v>
      </c>
      <c r="M21" s="152" t="b">
        <f>IF(L21&gt;14085,IF(K21&gt;13625,1))</f>
        <v>0</v>
      </c>
      <c r="N21" s="145">
        <v>21.5</v>
      </c>
      <c r="O21" s="155">
        <v>21.5</v>
      </c>
      <c r="P21" s="154" t="b">
        <f>IF(O21&gt;22.01,IF(N21&gt;22.02,1))</f>
        <v>0</v>
      </c>
      <c r="Q21" s="138">
        <v>7.9034640919933452E-2</v>
      </c>
      <c r="R21" s="148">
        <v>-0.14302277825527557</v>
      </c>
      <c r="S21" s="105">
        <f>IF(R21&lt;0.8,IF(Q21&lt;0.8,1))</f>
        <v>1</v>
      </c>
      <c r="T21" s="106">
        <f>J21+M21+P21+S21</f>
        <v>2</v>
      </c>
      <c r="U21" s="47" t="s">
        <v>302</v>
      </c>
      <c r="V21" s="47"/>
      <c r="W21" s="107"/>
      <c r="X21"/>
      <c r="Y21" s="107"/>
      <c r="Z21" s="113"/>
      <c r="AA21" s="139"/>
      <c r="AB21" s="113"/>
      <c r="AC21" s="113"/>
      <c r="AD21" s="29"/>
    </row>
    <row r="22" spans="1:30" x14ac:dyDescent="0.25">
      <c r="A22" s="43"/>
      <c r="B22" s="16"/>
      <c r="C22" s="134"/>
      <c r="D22" s="45"/>
      <c r="E22" s="122"/>
      <c r="F22" s="122"/>
      <c r="G22" s="122"/>
      <c r="H22" s="156"/>
      <c r="I22" s="79"/>
      <c r="J22" s="157"/>
      <c r="K22" s="158"/>
      <c r="L22" s="134"/>
      <c r="M22" s="159"/>
      <c r="N22" s="160"/>
      <c r="O22" s="79"/>
      <c r="P22" s="161"/>
      <c r="Q22" s="162"/>
      <c r="R22" s="79"/>
      <c r="S22" s="163"/>
      <c r="T22" s="164"/>
      <c r="Y22" s="79"/>
    </row>
    <row r="23" spans="1:30" x14ac:dyDescent="0.25">
      <c r="A23" s="1" t="s">
        <v>355</v>
      </c>
      <c r="C23" s="140"/>
    </row>
    <row r="24" spans="1:30" s="33" customFormat="1" ht="14.5" x14ac:dyDescent="0.35">
      <c r="A24" s="47">
        <v>312</v>
      </c>
      <c r="B24" s="6" t="s">
        <v>203</v>
      </c>
      <c r="C24" s="141">
        <v>1232</v>
      </c>
      <c r="D24" s="57">
        <v>1196</v>
      </c>
      <c r="E24" s="165">
        <v>-3543.5211931818176</v>
      </c>
      <c r="F24" s="165">
        <v>-2395.8941806020071</v>
      </c>
      <c r="G24" s="123">
        <f>IF(E24&lt;-500,IF(F24&lt;-1000,1))</f>
        <v>1</v>
      </c>
      <c r="H24" s="143">
        <v>181.55891569905771</v>
      </c>
      <c r="I24" s="149">
        <v>189.61183319157001</v>
      </c>
      <c r="J24" s="126" t="b">
        <f>IF(I24&lt;80,IF(H24&lt;80,1))</f>
        <v>0</v>
      </c>
      <c r="K24" s="144">
        <v>15294.990722402597</v>
      </c>
      <c r="L24" s="153">
        <v>15125.831513377929</v>
      </c>
      <c r="M24" s="152">
        <f>IF(L24&gt;14085,IF(K24&gt;13625,1))</f>
        <v>1</v>
      </c>
      <c r="N24" s="145">
        <v>22.5</v>
      </c>
      <c r="O24" s="155">
        <v>22.5</v>
      </c>
      <c r="P24" s="154">
        <f>IF(O24&gt;22.01,IF(N24&gt;22.02,1))</f>
        <v>1</v>
      </c>
      <c r="Q24" s="138">
        <v>0.56306472634317906</v>
      </c>
      <c r="R24" s="148">
        <v>0.72316129167208176</v>
      </c>
      <c r="S24" s="105">
        <f>IF(R24&lt;0.8,IF(Q24&lt;0.8,1))</f>
        <v>1</v>
      </c>
      <c r="T24" s="106">
        <f>J24+M24+P24+S24</f>
        <v>3</v>
      </c>
      <c r="U24" s="47" t="s">
        <v>302</v>
      </c>
      <c r="V24" s="50"/>
      <c r="W24" s="107"/>
      <c r="X24"/>
      <c r="Y24" s="107"/>
      <c r="Z24" s="113"/>
      <c r="AA24" s="139"/>
      <c r="AB24" s="113"/>
      <c r="AC24" s="113"/>
      <c r="AD24" s="29"/>
    </row>
    <row r="25" spans="1:30" x14ac:dyDescent="0.25">
      <c r="A25" s="1"/>
      <c r="C25" s="140"/>
    </row>
    <row r="26" spans="1:30" x14ac:dyDescent="0.25">
      <c r="A26" s="1" t="s">
        <v>353</v>
      </c>
      <c r="C26" s="140"/>
    </row>
    <row r="27" spans="1:30" x14ac:dyDescent="0.25">
      <c r="A27" s="1"/>
      <c r="C27" s="140"/>
    </row>
    <row r="28" spans="1:30" s="29" customFormat="1" ht="14.5" x14ac:dyDescent="0.35">
      <c r="A28" s="47">
        <v>421</v>
      </c>
      <c r="B28" s="6" t="s">
        <v>232</v>
      </c>
      <c r="C28" s="141">
        <v>719</v>
      </c>
      <c r="D28" s="57">
        <v>695</v>
      </c>
      <c r="E28" s="142">
        <v>764.95581363004169</v>
      </c>
      <c r="F28" s="142">
        <v>-1671.2841726618706</v>
      </c>
      <c r="G28" s="123" t="b">
        <f t="shared" ref="G28:G33" si="0">IF(E28&lt;-500,IF(F28&lt;-1000,1))</f>
        <v>0</v>
      </c>
      <c r="H28" s="143">
        <v>6.7276624492503307</v>
      </c>
      <c r="I28" s="149">
        <v>-82.278879777511165</v>
      </c>
      <c r="J28" s="126">
        <f t="shared" ref="J28:J33" si="1">IF(I28&lt;80,IF(H28&lt;80,1))</f>
        <v>1</v>
      </c>
      <c r="K28" s="127">
        <v>24138.595730180808</v>
      </c>
      <c r="L28" s="153">
        <v>19602.323697841726</v>
      </c>
      <c r="M28" s="152">
        <f t="shared" ref="M28:M33" si="2">IF(L28&gt;14085,IF(K28&gt;13625,1))</f>
        <v>1</v>
      </c>
      <c r="N28" s="145">
        <v>21</v>
      </c>
      <c r="O28" s="155">
        <v>21</v>
      </c>
      <c r="P28" s="154" t="b">
        <f t="shared" ref="P28:P33" si="3">IF(O28&gt;22.01,IF(N28&gt;22.02,1))</f>
        <v>0</v>
      </c>
      <c r="Q28" s="138">
        <v>4.4457223065685551E-2</v>
      </c>
      <c r="R28" s="148">
        <v>-0.37271219298002389</v>
      </c>
      <c r="S28" s="105">
        <f t="shared" ref="S28:S33" si="4">IF(R28&lt;0.8,IF(Q28&lt;0.8,1))</f>
        <v>1</v>
      </c>
      <c r="T28" s="106">
        <f t="shared" ref="T28:T33" si="5">J28+M28+P28+S28</f>
        <v>3</v>
      </c>
      <c r="U28" s="48"/>
      <c r="V28" s="47"/>
      <c r="W28" s="107"/>
      <c r="X28"/>
      <c r="Y28" s="107"/>
      <c r="Z28" s="113"/>
      <c r="AA28" s="139"/>
      <c r="AB28" s="113"/>
      <c r="AC28" s="113"/>
    </row>
    <row r="29" spans="1:30" s="29" customFormat="1" ht="14.5" x14ac:dyDescent="0.35">
      <c r="A29" s="47">
        <v>989</v>
      </c>
      <c r="B29" s="6" t="s">
        <v>31</v>
      </c>
      <c r="C29" s="141">
        <v>5484</v>
      </c>
      <c r="D29" s="57">
        <v>5406</v>
      </c>
      <c r="E29" s="142">
        <v>-636.87756929248724</v>
      </c>
      <c r="F29" s="142">
        <v>-824.44725860155381</v>
      </c>
      <c r="G29" s="123" t="b">
        <f t="shared" si="0"/>
        <v>0</v>
      </c>
      <c r="H29" s="143">
        <v>102.3759589547101</v>
      </c>
      <c r="I29" s="149">
        <v>102.5224379442716</v>
      </c>
      <c r="J29" s="126" t="b">
        <f t="shared" si="1"/>
        <v>0</v>
      </c>
      <c r="K29" s="144">
        <v>11630.539254194018</v>
      </c>
      <c r="L29" s="153">
        <v>12161.254282278951</v>
      </c>
      <c r="M29" s="152" t="b">
        <f t="shared" si="2"/>
        <v>0</v>
      </c>
      <c r="N29" s="145">
        <v>22.499999999999996</v>
      </c>
      <c r="O29" s="155">
        <v>22.499999999999996</v>
      </c>
      <c r="P29" s="154">
        <f t="shared" si="3"/>
        <v>1</v>
      </c>
      <c r="Q29" s="138">
        <v>1.0783564942435593</v>
      </c>
      <c r="R29" s="148">
        <v>0.83783615638668651</v>
      </c>
      <c r="S29" s="105" t="b">
        <f t="shared" si="4"/>
        <v>0</v>
      </c>
      <c r="T29" s="106">
        <f t="shared" si="5"/>
        <v>1</v>
      </c>
      <c r="U29" s="47" t="s">
        <v>324</v>
      </c>
      <c r="V29" s="47"/>
      <c r="W29" s="107"/>
      <c r="X29"/>
      <c r="Y29" s="107"/>
      <c r="Z29" s="113"/>
      <c r="AA29" s="139"/>
      <c r="AB29" s="113"/>
      <c r="AC29" s="113"/>
    </row>
    <row r="30" spans="1:30" s="33" customFormat="1" ht="14.5" x14ac:dyDescent="0.35">
      <c r="A30" s="47">
        <v>503</v>
      </c>
      <c r="B30" s="6" t="s">
        <v>152</v>
      </c>
      <c r="C30" s="141">
        <v>7594</v>
      </c>
      <c r="D30" s="57">
        <v>7539</v>
      </c>
      <c r="E30" s="142">
        <v>-658.73910060574144</v>
      </c>
      <c r="F30" s="142">
        <v>-687.59569306274034</v>
      </c>
      <c r="G30" s="123" t="b">
        <f t="shared" si="0"/>
        <v>0</v>
      </c>
      <c r="H30" s="143">
        <v>96.921554721261941</v>
      </c>
      <c r="I30" s="149">
        <v>93.044061666019388</v>
      </c>
      <c r="J30" s="126" t="b">
        <f t="shared" si="1"/>
        <v>0</v>
      </c>
      <c r="K30" s="144">
        <v>6238.3226165393735</v>
      </c>
      <c r="L30" s="153">
        <v>7249.4299602069241</v>
      </c>
      <c r="M30" s="152" t="b">
        <f t="shared" si="2"/>
        <v>0</v>
      </c>
      <c r="N30" s="145">
        <v>21.25</v>
      </c>
      <c r="O30" s="155">
        <v>21.25</v>
      </c>
      <c r="P30" s="154" t="b">
        <f t="shared" si="3"/>
        <v>0</v>
      </c>
      <c r="Q30" s="138">
        <v>0.66510075105160127</v>
      </c>
      <c r="R30" s="148">
        <v>0.59756570639845374</v>
      </c>
      <c r="S30" s="105">
        <f t="shared" si="4"/>
        <v>1</v>
      </c>
      <c r="T30" s="106">
        <f t="shared" si="5"/>
        <v>1</v>
      </c>
      <c r="U30" s="47"/>
      <c r="V30" s="47"/>
      <c r="W30" s="107"/>
      <c r="X30"/>
      <c r="Y30" s="107"/>
      <c r="Z30" s="113"/>
      <c r="AA30" s="139"/>
      <c r="AB30" s="113"/>
      <c r="AC30" s="113"/>
      <c r="AD30" s="29"/>
    </row>
    <row r="31" spans="1:30" s="33" customFormat="1" ht="14.5" x14ac:dyDescent="0.35">
      <c r="A31" s="47">
        <v>886</v>
      </c>
      <c r="B31" s="2" t="s">
        <v>208</v>
      </c>
      <c r="C31" s="141">
        <v>12669</v>
      </c>
      <c r="D31" s="57">
        <v>12599</v>
      </c>
      <c r="E31" s="142">
        <v>-496.09374930933774</v>
      </c>
      <c r="F31" s="142">
        <v>-456.15196285419478</v>
      </c>
      <c r="G31" s="123" t="b">
        <f t="shared" si="0"/>
        <v>0</v>
      </c>
      <c r="H31" s="143">
        <v>112.48803573378584</v>
      </c>
      <c r="I31" s="149">
        <v>110.67754778941628</v>
      </c>
      <c r="J31" s="126" t="b">
        <f t="shared" si="1"/>
        <v>0</v>
      </c>
      <c r="K31" s="151">
        <v>3510.9666193069697</v>
      </c>
      <c r="L31" s="153">
        <v>3186.4066441781097</v>
      </c>
      <c r="M31" s="152" t="b">
        <f t="shared" si="2"/>
        <v>0</v>
      </c>
      <c r="N31" s="145">
        <v>21.5</v>
      </c>
      <c r="O31" s="155">
        <v>21.5</v>
      </c>
      <c r="P31" s="154" t="b">
        <f t="shared" si="3"/>
        <v>0</v>
      </c>
      <c r="Q31" s="138">
        <v>1.0887770009550062</v>
      </c>
      <c r="R31" s="148">
        <v>1.1272001139915213</v>
      </c>
      <c r="S31" s="105" t="b">
        <f t="shared" si="4"/>
        <v>0</v>
      </c>
      <c r="T31" s="106">
        <f t="shared" si="5"/>
        <v>0</v>
      </c>
      <c r="U31" s="47"/>
      <c r="V31" s="47"/>
      <c r="W31" s="107"/>
      <c r="X31"/>
      <c r="Y31" s="107"/>
      <c r="Z31" s="113"/>
      <c r="AA31" s="139"/>
      <c r="AB31" s="113"/>
      <c r="AC31" s="113"/>
      <c r="AD31" s="29"/>
    </row>
    <row r="32" spans="1:30" s="33" customFormat="1" ht="14.5" x14ac:dyDescent="0.35">
      <c r="A32" s="47">
        <v>240</v>
      </c>
      <c r="B32" s="2" t="s">
        <v>62</v>
      </c>
      <c r="C32" s="141">
        <v>19982</v>
      </c>
      <c r="D32" s="57">
        <v>19499</v>
      </c>
      <c r="E32" s="142">
        <v>-253.70281853668305</v>
      </c>
      <c r="F32" s="142">
        <v>-451</v>
      </c>
      <c r="G32" s="123" t="b">
        <f t="shared" si="0"/>
        <v>0</v>
      </c>
      <c r="H32" s="143">
        <v>84.70295633133982</v>
      </c>
      <c r="I32" s="149">
        <v>85.7</v>
      </c>
      <c r="J32" s="126" t="b">
        <f t="shared" si="1"/>
        <v>0</v>
      </c>
      <c r="K32" s="127">
        <v>9590.2587844059672</v>
      </c>
      <c r="L32" s="153">
        <v>11315.557609108158</v>
      </c>
      <c r="M32" s="152" t="b">
        <f t="shared" si="2"/>
        <v>0</v>
      </c>
      <c r="N32" s="145">
        <v>21.75</v>
      </c>
      <c r="O32" s="155">
        <v>21.75</v>
      </c>
      <c r="P32" s="154" t="b">
        <f t="shared" si="3"/>
        <v>0</v>
      </c>
      <c r="Q32" s="138">
        <v>0.57715037852174667</v>
      </c>
      <c r="R32" s="148">
        <v>0.5</v>
      </c>
      <c r="S32" s="105">
        <f t="shared" si="4"/>
        <v>1</v>
      </c>
      <c r="T32" s="106">
        <f t="shared" si="5"/>
        <v>1</v>
      </c>
      <c r="U32" s="47" t="s">
        <v>324</v>
      </c>
      <c r="V32" s="47"/>
      <c r="W32" s="107"/>
      <c r="X32"/>
      <c r="Y32" s="107"/>
      <c r="Z32" s="113"/>
      <c r="AA32" s="139"/>
      <c r="AB32" s="113"/>
      <c r="AC32" s="113"/>
      <c r="AD32" s="29"/>
    </row>
    <row r="33" spans="1:30" s="33" customFormat="1" ht="14.5" x14ac:dyDescent="0.35">
      <c r="A33" s="47">
        <v>181</v>
      </c>
      <c r="B33" s="2" t="s">
        <v>125</v>
      </c>
      <c r="C33" s="141">
        <v>1685</v>
      </c>
      <c r="D33" s="57">
        <v>1683</v>
      </c>
      <c r="E33" s="142">
        <v>-197.63705637982196</v>
      </c>
      <c r="F33" s="142">
        <v>-426.1248781937017</v>
      </c>
      <c r="G33" s="123" t="b">
        <f t="shared" si="0"/>
        <v>0</v>
      </c>
      <c r="H33" s="143">
        <v>164.53474454788474</v>
      </c>
      <c r="I33" s="149">
        <v>94.040089247095366</v>
      </c>
      <c r="J33" s="126" t="b">
        <f t="shared" si="1"/>
        <v>0</v>
      </c>
      <c r="K33" s="144">
        <v>9057.1887952522247</v>
      </c>
      <c r="L33" s="153">
        <v>8626.443172905525</v>
      </c>
      <c r="M33" s="152" t="b">
        <f t="shared" si="2"/>
        <v>0</v>
      </c>
      <c r="N33" s="145">
        <v>22.5</v>
      </c>
      <c r="O33" s="155">
        <v>22.5</v>
      </c>
      <c r="P33" s="154">
        <f t="shared" si="3"/>
        <v>1</v>
      </c>
      <c r="Q33" s="138">
        <v>0.68910981915023373</v>
      </c>
      <c r="R33" s="148">
        <v>0.5356047322153511</v>
      </c>
      <c r="S33" s="105">
        <f t="shared" si="4"/>
        <v>1</v>
      </c>
      <c r="T33" s="106">
        <f t="shared" si="5"/>
        <v>2</v>
      </c>
      <c r="U33" s="47" t="s">
        <v>302</v>
      </c>
      <c r="V33" s="50"/>
      <c r="W33" s="107"/>
      <c r="X33"/>
      <c r="Y33" s="107"/>
      <c r="Z33" s="113"/>
      <c r="AA33" s="139"/>
      <c r="AB33" s="113"/>
      <c r="AC33" s="113"/>
      <c r="AD33" s="29"/>
    </row>
    <row r="34" spans="1:30" s="33" customFormat="1" ht="14.5" x14ac:dyDescent="0.35">
      <c r="A34" s="47"/>
      <c r="B34" s="2"/>
      <c r="C34" s="141"/>
      <c r="D34" s="57"/>
      <c r="E34" s="142"/>
      <c r="F34" s="142"/>
      <c r="G34" s="123"/>
      <c r="H34" s="143"/>
      <c r="I34" s="149"/>
      <c r="J34" s="126"/>
      <c r="K34" s="144"/>
      <c r="L34" s="153"/>
      <c r="M34" s="152"/>
      <c r="N34" s="145"/>
      <c r="O34" s="155"/>
      <c r="P34" s="154"/>
      <c r="Q34" s="138"/>
      <c r="R34" s="148"/>
      <c r="S34" s="105"/>
      <c r="T34" s="106"/>
      <c r="U34" s="47"/>
      <c r="V34" s="50"/>
      <c r="W34" s="107"/>
      <c r="X34"/>
      <c r="Y34" s="107"/>
      <c r="Z34" s="113"/>
      <c r="AA34" s="139"/>
      <c r="AB34" s="113"/>
      <c r="AC34" s="113"/>
      <c r="AD34" s="29"/>
    </row>
    <row r="35" spans="1:30" s="33" customFormat="1" ht="14.5" x14ac:dyDescent="0.35">
      <c r="A35" s="1" t="s">
        <v>354</v>
      </c>
      <c r="B35" s="2"/>
      <c r="C35" s="141"/>
      <c r="D35" s="57"/>
      <c r="E35" s="142"/>
      <c r="F35" s="142"/>
      <c r="G35" s="123"/>
      <c r="H35" s="143"/>
      <c r="I35" s="149"/>
      <c r="J35" s="126"/>
      <c r="K35" s="144"/>
      <c r="L35" s="153"/>
      <c r="M35" s="152"/>
      <c r="N35" s="145"/>
      <c r="O35" s="155"/>
      <c r="P35" s="154"/>
      <c r="Q35" s="138"/>
      <c r="R35" s="148"/>
      <c r="S35" s="105"/>
      <c r="T35" s="106"/>
      <c r="U35" s="47"/>
      <c r="V35" s="50"/>
      <c r="W35" s="107"/>
      <c r="X35"/>
      <c r="Y35" s="107"/>
      <c r="Z35" s="113"/>
      <c r="AA35" s="139"/>
      <c r="AB35" s="113"/>
      <c r="AC35" s="113"/>
      <c r="AD35" s="29"/>
    </row>
    <row r="36" spans="1:30" s="29" customFormat="1" ht="14.5" x14ac:dyDescent="0.35">
      <c r="A36" s="47">
        <v>483</v>
      </c>
      <c r="B36" s="6" t="s">
        <v>283</v>
      </c>
      <c r="C36" s="141">
        <v>1076</v>
      </c>
      <c r="D36" s="57">
        <v>1067</v>
      </c>
      <c r="E36" s="142">
        <v>1697.9553903345725</v>
      </c>
      <c r="F36" s="142">
        <v>902.53045923149011</v>
      </c>
      <c r="G36" s="123" t="b">
        <f t="shared" ref="G36:G99" si="6">IF(E36&lt;-500,IF(F36&lt;-1000,1))</f>
        <v>0</v>
      </c>
      <c r="H36" s="143">
        <v>72.852233676975942</v>
      </c>
      <c r="I36" s="149">
        <v>-57.586837294332724</v>
      </c>
      <c r="J36" s="126">
        <f t="shared" ref="J36:J99" si="7">IF(I36&lt;80,IF(H36&lt;80,1))</f>
        <v>1</v>
      </c>
      <c r="K36" s="127">
        <v>5202.5473977695165</v>
      </c>
      <c r="L36" s="153">
        <v>5638.7188378631681</v>
      </c>
      <c r="M36" s="152" t="b">
        <f t="shared" ref="M36:M99" si="8">IF(L36&gt;14085,IF(K36&gt;13625,1))</f>
        <v>0</v>
      </c>
      <c r="N36" s="145">
        <v>22.5</v>
      </c>
      <c r="O36" s="155">
        <v>22.5</v>
      </c>
      <c r="P36" s="154">
        <f t="shared" ref="P36:P99" si="9">IF(O36&gt;22.01,IF(N36&gt;22.02,1))</f>
        <v>1</v>
      </c>
      <c r="Q36" s="138">
        <v>0.62577777777777777</v>
      </c>
      <c r="R36" s="148">
        <v>-0.36881268197994177</v>
      </c>
      <c r="S36" s="105">
        <f t="shared" ref="S36:S99" si="10">IF(R36&lt;0.8,IF(Q36&lt;0.8,1))</f>
        <v>1</v>
      </c>
      <c r="T36" s="106">
        <f t="shared" ref="T36:T99" si="11">J36+M36+P36+S36</f>
        <v>3</v>
      </c>
      <c r="U36" s="47"/>
      <c r="V36" s="47"/>
      <c r="W36" s="107"/>
      <c r="X36"/>
      <c r="Y36" s="107"/>
      <c r="Z36" s="113"/>
      <c r="AA36" s="139"/>
      <c r="AB36" s="113"/>
      <c r="AC36" s="113"/>
    </row>
    <row r="37" spans="1:30" s="33" customFormat="1" ht="14.5" x14ac:dyDescent="0.35">
      <c r="A37" s="47">
        <v>935</v>
      </c>
      <c r="B37" s="2" t="s">
        <v>97</v>
      </c>
      <c r="C37" s="141">
        <v>3040</v>
      </c>
      <c r="D37" s="57">
        <v>2985</v>
      </c>
      <c r="E37" s="142">
        <v>636.7927335526316</v>
      </c>
      <c r="F37" s="142">
        <v>-381.81094807370181</v>
      </c>
      <c r="G37" s="123" t="b">
        <f t="shared" si="6"/>
        <v>0</v>
      </c>
      <c r="H37" s="143">
        <v>22.204266641982517</v>
      </c>
      <c r="I37" s="149">
        <v>-58.43232271825255</v>
      </c>
      <c r="J37" s="126">
        <f t="shared" si="7"/>
        <v>1</v>
      </c>
      <c r="K37" s="144">
        <v>10013.716059210527</v>
      </c>
      <c r="L37" s="153">
        <v>11821.117651591288</v>
      </c>
      <c r="M37" s="152" t="b">
        <f t="shared" si="8"/>
        <v>0</v>
      </c>
      <c r="N37" s="145">
        <v>20.5</v>
      </c>
      <c r="O37" s="155">
        <v>21.5</v>
      </c>
      <c r="P37" s="154" t="b">
        <f t="shared" si="9"/>
        <v>0</v>
      </c>
      <c r="Q37" s="138">
        <v>0.18569549536794169</v>
      </c>
      <c r="R37" s="148">
        <v>-0.10906681981604897</v>
      </c>
      <c r="S37" s="105">
        <f t="shared" si="10"/>
        <v>1</v>
      </c>
      <c r="T37" s="106">
        <f t="shared" si="11"/>
        <v>2</v>
      </c>
      <c r="U37" s="47"/>
      <c r="V37" s="47"/>
      <c r="W37" s="107"/>
      <c r="X37"/>
      <c r="Y37" s="107"/>
      <c r="Z37" s="113"/>
      <c r="AA37" s="139"/>
      <c r="AB37" s="113"/>
      <c r="AC37" s="113"/>
      <c r="AD37" s="29"/>
    </row>
    <row r="38" spans="1:30" s="29" customFormat="1" ht="14.5" x14ac:dyDescent="0.35">
      <c r="A38" s="47">
        <v>410</v>
      </c>
      <c r="B38" s="2" t="s">
        <v>80</v>
      </c>
      <c r="C38" s="141">
        <v>18788</v>
      </c>
      <c r="D38" s="57">
        <v>18775</v>
      </c>
      <c r="E38" s="142">
        <v>-214.29756280604644</v>
      </c>
      <c r="F38" s="142">
        <v>-367.26668548601862</v>
      </c>
      <c r="G38" s="123" t="b">
        <f t="shared" si="6"/>
        <v>0</v>
      </c>
      <c r="H38" s="143">
        <v>72.480679467233529</v>
      </c>
      <c r="I38" s="149">
        <v>66.79267224189492</v>
      </c>
      <c r="J38" s="126">
        <f t="shared" si="7"/>
        <v>1</v>
      </c>
      <c r="K38" s="144">
        <v>9874.1388279753046</v>
      </c>
      <c r="L38" s="153">
        <v>10925.919464713714</v>
      </c>
      <c r="M38" s="152" t="b">
        <f t="shared" si="8"/>
        <v>0</v>
      </c>
      <c r="N38" s="145">
        <v>21.5</v>
      </c>
      <c r="O38" s="155">
        <v>21.5</v>
      </c>
      <c r="P38" s="154" t="b">
        <f t="shared" si="9"/>
        <v>0</v>
      </c>
      <c r="Q38" s="138">
        <v>0.38054086468296139</v>
      </c>
      <c r="R38" s="148">
        <v>0.41928465383923808</v>
      </c>
      <c r="S38" s="105">
        <f t="shared" si="10"/>
        <v>1</v>
      </c>
      <c r="T38" s="106">
        <f t="shared" si="11"/>
        <v>2</v>
      </c>
      <c r="U38" s="47"/>
      <c r="V38" s="47"/>
      <c r="W38" s="107"/>
      <c r="X38"/>
      <c r="Y38" s="107"/>
      <c r="Z38" s="113"/>
      <c r="AA38" s="139"/>
      <c r="AB38" s="113"/>
      <c r="AC38" s="113"/>
    </row>
    <row r="39" spans="1:30" s="33" customFormat="1" ht="14.5" x14ac:dyDescent="0.35">
      <c r="A39" s="47">
        <v>691</v>
      </c>
      <c r="B39" s="2" t="s">
        <v>248</v>
      </c>
      <c r="C39" s="141">
        <v>2690</v>
      </c>
      <c r="D39" s="57">
        <v>2636</v>
      </c>
      <c r="E39" s="142">
        <v>-145.25658364312267</v>
      </c>
      <c r="F39" s="142">
        <v>-20</v>
      </c>
      <c r="G39" s="123" t="b">
        <f t="shared" si="6"/>
        <v>0</v>
      </c>
      <c r="H39" s="143">
        <v>162.64260586670733</v>
      </c>
      <c r="I39" s="149">
        <v>120.9</v>
      </c>
      <c r="J39" s="126" t="b">
        <f t="shared" si="7"/>
        <v>0</v>
      </c>
      <c r="K39" s="127">
        <v>12985.364442379183</v>
      </c>
      <c r="L39" s="153">
        <v>12729</v>
      </c>
      <c r="M39" s="152" t="b">
        <f t="shared" si="8"/>
        <v>0</v>
      </c>
      <c r="N39" s="145">
        <v>22.5</v>
      </c>
      <c r="O39" s="155">
        <v>22.5</v>
      </c>
      <c r="P39" s="154">
        <f t="shared" si="9"/>
        <v>1</v>
      </c>
      <c r="Q39" s="138">
        <v>0.62745715789277678</v>
      </c>
      <c r="R39" s="148">
        <v>0.55757624772671532</v>
      </c>
      <c r="S39" s="105">
        <f t="shared" si="10"/>
        <v>1</v>
      </c>
      <c r="T39" s="106">
        <f t="shared" si="11"/>
        <v>2</v>
      </c>
      <c r="U39" s="47"/>
      <c r="V39" s="47"/>
      <c r="W39" s="107"/>
      <c r="X39"/>
      <c r="Y39" s="107"/>
      <c r="Z39" s="113"/>
      <c r="AA39" s="139"/>
      <c r="AB39" s="113"/>
      <c r="AC39" s="113"/>
      <c r="AD39" s="29"/>
    </row>
    <row r="40" spans="1:30" s="33" customFormat="1" ht="14.5" x14ac:dyDescent="0.35">
      <c r="A40" s="47">
        <v>71</v>
      </c>
      <c r="B40" s="2" t="s">
        <v>124</v>
      </c>
      <c r="C40" s="141">
        <v>6613</v>
      </c>
      <c r="D40" s="57">
        <v>6591</v>
      </c>
      <c r="E40" s="142">
        <v>132.74852260698623</v>
      </c>
      <c r="F40" s="142">
        <v>-65.564788347746926</v>
      </c>
      <c r="G40" s="123" t="b">
        <f t="shared" si="6"/>
        <v>0</v>
      </c>
      <c r="H40" s="143">
        <v>64.718778418561811</v>
      </c>
      <c r="I40" s="149">
        <v>73.305458183376146</v>
      </c>
      <c r="J40" s="126">
        <f t="shared" si="7"/>
        <v>1</v>
      </c>
      <c r="K40" s="144">
        <v>8198.7855436261925</v>
      </c>
      <c r="L40" s="153">
        <v>8961.7137247762093</v>
      </c>
      <c r="M40" s="152" t="b">
        <f t="shared" si="8"/>
        <v>0</v>
      </c>
      <c r="N40" s="145">
        <v>22</v>
      </c>
      <c r="O40" s="155">
        <v>22</v>
      </c>
      <c r="P40" s="154" t="b">
        <f t="shared" si="9"/>
        <v>0</v>
      </c>
      <c r="Q40" s="138">
        <v>0.36517082311295596</v>
      </c>
      <c r="R40" s="148">
        <v>0.40815589108760092</v>
      </c>
      <c r="S40" s="105">
        <f t="shared" si="10"/>
        <v>1</v>
      </c>
      <c r="T40" s="106">
        <f t="shared" si="11"/>
        <v>2</v>
      </c>
      <c r="U40" s="47"/>
      <c r="V40" s="47"/>
      <c r="W40" s="107"/>
      <c r="X40"/>
      <c r="Y40" s="107"/>
      <c r="Z40" s="113"/>
      <c r="AA40" s="139"/>
      <c r="AB40" s="113"/>
      <c r="AC40" s="113"/>
      <c r="AD40" s="29"/>
    </row>
    <row r="41" spans="1:30" s="33" customFormat="1" ht="14.5" x14ac:dyDescent="0.35">
      <c r="A41" s="47">
        <v>616</v>
      </c>
      <c r="B41" s="2" t="s">
        <v>246</v>
      </c>
      <c r="C41" s="141">
        <v>1848</v>
      </c>
      <c r="D41" s="57">
        <v>1807</v>
      </c>
      <c r="E41" s="142">
        <v>561.65524350649355</v>
      </c>
      <c r="F41" s="142">
        <v>202.4359324847814</v>
      </c>
      <c r="G41" s="123" t="b">
        <f t="shared" si="6"/>
        <v>0</v>
      </c>
      <c r="H41" s="143">
        <v>7.3976793283277411</v>
      </c>
      <c r="I41" s="149">
        <v>-28.169715349437841</v>
      </c>
      <c r="J41" s="126">
        <f t="shared" si="7"/>
        <v>1</v>
      </c>
      <c r="K41" s="127">
        <v>5861.6193939393943</v>
      </c>
      <c r="L41" s="153">
        <v>6117.8319645821803</v>
      </c>
      <c r="M41" s="152" t="b">
        <f t="shared" si="8"/>
        <v>0</v>
      </c>
      <c r="N41" s="145">
        <v>21.5</v>
      </c>
      <c r="O41" s="155">
        <v>21.5</v>
      </c>
      <c r="P41" s="154" t="b">
        <f t="shared" si="9"/>
        <v>0</v>
      </c>
      <c r="Q41" s="138">
        <v>9.0138039424745867E-2</v>
      </c>
      <c r="R41" s="148">
        <v>-0.10458119420758016</v>
      </c>
      <c r="S41" s="105">
        <f t="shared" si="10"/>
        <v>1</v>
      </c>
      <c r="T41" s="106">
        <f t="shared" si="11"/>
        <v>2</v>
      </c>
      <c r="U41" s="47"/>
      <c r="V41" s="47"/>
      <c r="W41" s="107"/>
      <c r="X41"/>
      <c r="Y41" s="107"/>
      <c r="Z41" s="113"/>
      <c r="AA41" s="139"/>
      <c r="AB41" s="113"/>
      <c r="AC41" s="113"/>
      <c r="AD41" s="29"/>
    </row>
    <row r="42" spans="1:30" s="33" customFormat="1" ht="14.5" x14ac:dyDescent="0.35">
      <c r="A42" s="47">
        <v>69</v>
      </c>
      <c r="B42" s="2" t="s">
        <v>121</v>
      </c>
      <c r="C42" s="141">
        <v>6802</v>
      </c>
      <c r="D42" s="57">
        <v>6687</v>
      </c>
      <c r="E42" s="142">
        <v>509.00216259923553</v>
      </c>
      <c r="F42" s="142">
        <v>294.21845222072676</v>
      </c>
      <c r="G42" s="123" t="b">
        <f t="shared" si="6"/>
        <v>0</v>
      </c>
      <c r="H42" s="143">
        <v>71.903518292638864</v>
      </c>
      <c r="I42" s="149">
        <v>74.304847875799823</v>
      </c>
      <c r="J42" s="126">
        <f t="shared" si="7"/>
        <v>1</v>
      </c>
      <c r="K42" s="127">
        <v>9679.2973478388703</v>
      </c>
      <c r="L42" s="153">
        <v>10391.218525497234</v>
      </c>
      <c r="M42" s="152" t="b">
        <f t="shared" si="8"/>
        <v>0</v>
      </c>
      <c r="N42" s="145">
        <v>22.5</v>
      </c>
      <c r="O42" s="155">
        <v>22.5</v>
      </c>
      <c r="P42" s="154">
        <f t="shared" si="9"/>
        <v>1</v>
      </c>
      <c r="Q42" s="138">
        <v>0.92454867990113454</v>
      </c>
      <c r="R42" s="148">
        <v>0.4537867853257575</v>
      </c>
      <c r="S42" s="105" t="b">
        <f t="shared" si="10"/>
        <v>0</v>
      </c>
      <c r="T42" s="106">
        <f t="shared" si="11"/>
        <v>2</v>
      </c>
      <c r="U42" s="136" t="s">
        <v>341</v>
      </c>
      <c r="V42" s="47"/>
      <c r="W42" s="107"/>
      <c r="X42"/>
      <c r="Y42" s="107"/>
      <c r="Z42" s="113"/>
      <c r="AA42" s="139"/>
      <c r="AB42" s="113"/>
      <c r="AC42" s="113"/>
      <c r="AD42" s="29"/>
    </row>
    <row r="43" spans="1:30" s="33" customFormat="1" ht="14.5" x14ac:dyDescent="0.35">
      <c r="A43" s="47">
        <v>592</v>
      </c>
      <c r="B43" s="2" t="s">
        <v>281</v>
      </c>
      <c r="C43" s="141">
        <v>3678</v>
      </c>
      <c r="D43" s="57">
        <v>3651</v>
      </c>
      <c r="E43" s="142">
        <v>1210.4715769439913</v>
      </c>
      <c r="F43" s="142">
        <v>819.80402355519038</v>
      </c>
      <c r="G43" s="123" t="b">
        <f t="shared" si="6"/>
        <v>0</v>
      </c>
      <c r="H43" s="143">
        <v>77.00316809338031</v>
      </c>
      <c r="I43" s="149">
        <v>37.200710886558589</v>
      </c>
      <c r="J43" s="126">
        <f t="shared" si="7"/>
        <v>1</v>
      </c>
      <c r="K43" s="127">
        <v>8200.5441408374099</v>
      </c>
      <c r="L43" s="153">
        <v>8570.1001150369757</v>
      </c>
      <c r="M43" s="152" t="b">
        <f t="shared" si="8"/>
        <v>0</v>
      </c>
      <c r="N43" s="145">
        <v>21.75</v>
      </c>
      <c r="O43" s="155">
        <v>21.75</v>
      </c>
      <c r="P43" s="154" t="b">
        <f t="shared" si="9"/>
        <v>0</v>
      </c>
      <c r="Q43" s="138">
        <v>0.41327597662235488</v>
      </c>
      <c r="R43" s="148">
        <v>0.25239804144974187</v>
      </c>
      <c r="S43" s="105">
        <f t="shared" si="10"/>
        <v>1</v>
      </c>
      <c r="T43" s="106">
        <f t="shared" si="11"/>
        <v>2</v>
      </c>
      <c r="U43" s="48"/>
      <c r="V43" s="47"/>
      <c r="W43" s="107"/>
      <c r="X43"/>
      <c r="Y43" s="107"/>
      <c r="Z43" s="113"/>
      <c r="AA43" s="139"/>
      <c r="AB43" s="113"/>
      <c r="AC43" s="113"/>
      <c r="AD43" s="29"/>
    </row>
    <row r="44" spans="1:30" s="33" customFormat="1" ht="14.5" x14ac:dyDescent="0.35">
      <c r="A44" s="47">
        <v>977</v>
      </c>
      <c r="B44" s="2" t="s">
        <v>12</v>
      </c>
      <c r="C44" s="141">
        <v>15357</v>
      </c>
      <c r="D44" s="57">
        <v>15293</v>
      </c>
      <c r="E44" s="142">
        <v>720.97694862277785</v>
      </c>
      <c r="F44" s="142">
        <v>846.51664160073233</v>
      </c>
      <c r="G44" s="123" t="b">
        <f t="shared" si="6"/>
        <v>0</v>
      </c>
      <c r="H44" s="143">
        <v>134.78994716127147</v>
      </c>
      <c r="I44" s="149">
        <v>129.9229237983551</v>
      </c>
      <c r="J44" s="126" t="b">
        <f t="shared" si="7"/>
        <v>0</v>
      </c>
      <c r="K44" s="144">
        <v>8989.9032363091774</v>
      </c>
      <c r="L44" s="153">
        <v>8702.1270515922315</v>
      </c>
      <c r="M44" s="152" t="b">
        <f t="shared" si="8"/>
        <v>0</v>
      </c>
      <c r="N44" s="145">
        <v>23</v>
      </c>
      <c r="O44" s="155">
        <v>23</v>
      </c>
      <c r="P44" s="154">
        <f t="shared" si="9"/>
        <v>1</v>
      </c>
      <c r="Q44" s="138">
        <v>0.71527159616211744</v>
      </c>
      <c r="R44" s="148">
        <v>0.68110528280959892</v>
      </c>
      <c r="S44" s="105">
        <f t="shared" si="10"/>
        <v>1</v>
      </c>
      <c r="T44" s="106">
        <f t="shared" si="11"/>
        <v>2</v>
      </c>
      <c r="U44" s="47" t="s">
        <v>324</v>
      </c>
      <c r="V44" s="47"/>
      <c r="W44" s="107"/>
      <c r="X44"/>
      <c r="Y44" s="107"/>
      <c r="Z44" s="113"/>
      <c r="AA44" s="139"/>
      <c r="AB44" s="113"/>
      <c r="AC44" s="113"/>
      <c r="AD44" s="29"/>
    </row>
    <row r="45" spans="1:30" s="33" customFormat="1" ht="14.5" x14ac:dyDescent="0.35">
      <c r="A45" s="47">
        <v>217</v>
      </c>
      <c r="B45" s="2" t="s">
        <v>210</v>
      </c>
      <c r="C45" s="141">
        <v>5390</v>
      </c>
      <c r="D45" s="57">
        <v>5352</v>
      </c>
      <c r="E45" s="142">
        <v>2461.2599072356215</v>
      </c>
      <c r="F45" s="142">
        <v>2129.9222776532138</v>
      </c>
      <c r="G45" s="123" t="b">
        <f t="shared" si="6"/>
        <v>0</v>
      </c>
      <c r="H45" s="143">
        <v>69.223306101078379</v>
      </c>
      <c r="I45" s="149">
        <v>50.962262870351594</v>
      </c>
      <c r="J45" s="126">
        <f t="shared" si="7"/>
        <v>1</v>
      </c>
      <c r="K45" s="127">
        <v>5365.4528070500928</v>
      </c>
      <c r="L45" s="153">
        <v>6067.7791685351267</v>
      </c>
      <c r="M45" s="152" t="b">
        <f t="shared" si="8"/>
        <v>0</v>
      </c>
      <c r="N45" s="145">
        <v>21.5</v>
      </c>
      <c r="O45" s="155">
        <v>21.5</v>
      </c>
      <c r="P45" s="154" t="b">
        <f t="shared" si="9"/>
        <v>0</v>
      </c>
      <c r="Q45" s="138">
        <v>0.68077587822845176</v>
      </c>
      <c r="R45" s="148">
        <v>0.47168345565235614</v>
      </c>
      <c r="S45" s="105">
        <f t="shared" si="10"/>
        <v>1</v>
      </c>
      <c r="T45" s="106">
        <f t="shared" si="11"/>
        <v>2</v>
      </c>
      <c r="U45" s="47"/>
      <c r="V45" s="47"/>
      <c r="W45" s="107"/>
      <c r="X45"/>
      <c r="Y45" s="107"/>
      <c r="Z45" s="113"/>
      <c r="AA45" s="139"/>
      <c r="AB45" s="113"/>
      <c r="AC45" s="113"/>
      <c r="AD45" s="29"/>
    </row>
    <row r="46" spans="1:30" s="29" customFormat="1" ht="14.5" x14ac:dyDescent="0.35">
      <c r="A46" s="47">
        <v>74</v>
      </c>
      <c r="B46" s="2" t="s">
        <v>28</v>
      </c>
      <c r="C46" s="141">
        <v>1083</v>
      </c>
      <c r="D46" s="57">
        <v>1052</v>
      </c>
      <c r="E46" s="142">
        <v>2146.3074792243769</v>
      </c>
      <c r="F46" s="142">
        <v>2239.8431558935363</v>
      </c>
      <c r="G46" s="123" t="b">
        <f t="shared" si="6"/>
        <v>0</v>
      </c>
      <c r="H46" s="143">
        <v>72.297416498303974</v>
      </c>
      <c r="I46" s="149">
        <v>111.16442668520233</v>
      </c>
      <c r="J46" s="126" t="b">
        <f t="shared" si="7"/>
        <v>0</v>
      </c>
      <c r="K46" s="144">
        <v>13432.562936288088</v>
      </c>
      <c r="L46" s="153">
        <v>13923.194629277566</v>
      </c>
      <c r="M46" s="152" t="b">
        <f t="shared" si="8"/>
        <v>0</v>
      </c>
      <c r="N46" s="145">
        <v>23.500000000000004</v>
      </c>
      <c r="O46" s="155">
        <v>23.500000000000004</v>
      </c>
      <c r="P46" s="154">
        <f t="shared" si="9"/>
        <v>1</v>
      </c>
      <c r="Q46" s="138">
        <v>0.39253927694225238</v>
      </c>
      <c r="R46" s="148">
        <v>0.60878460188008565</v>
      </c>
      <c r="S46" s="105">
        <f t="shared" si="10"/>
        <v>1</v>
      </c>
      <c r="T46" s="106">
        <f t="shared" si="11"/>
        <v>2</v>
      </c>
      <c r="U46" s="47"/>
      <c r="V46" s="47"/>
      <c r="W46" s="107"/>
      <c r="X46"/>
      <c r="Y46" s="107"/>
      <c r="Z46" s="113"/>
      <c r="AA46" s="139"/>
      <c r="AB46" s="113"/>
      <c r="AC46" s="113"/>
    </row>
    <row r="47" spans="1:30" s="33" customFormat="1" ht="14.5" x14ac:dyDescent="0.35">
      <c r="A47" s="47">
        <v>765</v>
      </c>
      <c r="B47" s="2" t="s">
        <v>140</v>
      </c>
      <c r="C47" s="141">
        <v>10348</v>
      </c>
      <c r="D47" s="57">
        <v>10354</v>
      </c>
      <c r="E47" s="142">
        <v>4943.0862340548902</v>
      </c>
      <c r="F47" s="142">
        <v>4820.0866476723977</v>
      </c>
      <c r="G47" s="123" t="b">
        <f t="shared" si="6"/>
        <v>0</v>
      </c>
      <c r="H47" s="143">
        <v>37.569165999373695</v>
      </c>
      <c r="I47" s="149">
        <v>45.396102413565245</v>
      </c>
      <c r="J47" s="126">
        <f t="shared" si="7"/>
        <v>1</v>
      </c>
      <c r="K47" s="127">
        <v>6245.5644124468499</v>
      </c>
      <c r="L47" s="153">
        <v>6089.7436430365078</v>
      </c>
      <c r="M47" s="152" t="b">
        <f t="shared" si="8"/>
        <v>0</v>
      </c>
      <c r="N47" s="145">
        <v>19.75</v>
      </c>
      <c r="O47" s="155">
        <v>19.75</v>
      </c>
      <c r="P47" s="154" t="b">
        <f t="shared" si="9"/>
        <v>0</v>
      </c>
      <c r="Q47" s="138">
        <v>0.34508804675798943</v>
      </c>
      <c r="R47" s="148">
        <v>0.55322161078930088</v>
      </c>
      <c r="S47" s="105">
        <f t="shared" si="10"/>
        <v>1</v>
      </c>
      <c r="T47" s="106">
        <f t="shared" si="11"/>
        <v>2</v>
      </c>
      <c r="U47" s="48"/>
      <c r="V47" s="47"/>
      <c r="W47" s="107"/>
      <c r="X47"/>
      <c r="Y47" s="107"/>
      <c r="Z47" s="113"/>
      <c r="AA47" s="139"/>
      <c r="AB47" s="113"/>
      <c r="AC47" s="113"/>
      <c r="AD47" s="29"/>
    </row>
    <row r="48" spans="1:30" s="33" customFormat="1" ht="14.5" x14ac:dyDescent="0.35">
      <c r="A48" s="47">
        <v>216</v>
      </c>
      <c r="B48" s="2" t="s">
        <v>282</v>
      </c>
      <c r="C48" s="141">
        <v>1311</v>
      </c>
      <c r="D48" s="57">
        <v>1269</v>
      </c>
      <c r="E48" s="142">
        <v>5758.3078489702521</v>
      </c>
      <c r="F48" s="142">
        <v>5440</v>
      </c>
      <c r="G48" s="123" t="b">
        <f t="shared" si="6"/>
        <v>0</v>
      </c>
      <c r="H48" s="143">
        <v>53.767996575270907</v>
      </c>
      <c r="I48" s="149">
        <v>55.3</v>
      </c>
      <c r="J48" s="126">
        <f t="shared" si="7"/>
        <v>1</v>
      </c>
      <c r="K48" s="127">
        <v>15272.765194508009</v>
      </c>
      <c r="L48" s="153">
        <v>12660.398936170213</v>
      </c>
      <c r="M48" s="152" t="b">
        <f t="shared" si="8"/>
        <v>0</v>
      </c>
      <c r="N48" s="145">
        <v>21.5</v>
      </c>
      <c r="O48" s="155">
        <v>21.5</v>
      </c>
      <c r="P48" s="154" t="b">
        <f t="shared" si="9"/>
        <v>0</v>
      </c>
      <c r="Q48" s="138">
        <v>0.39254965821909554</v>
      </c>
      <c r="R48" s="148">
        <v>0.5</v>
      </c>
      <c r="S48" s="105">
        <f t="shared" si="10"/>
        <v>1</v>
      </c>
      <c r="T48" s="106">
        <f t="shared" si="11"/>
        <v>2</v>
      </c>
      <c r="U48" s="47"/>
      <c r="V48" s="47"/>
      <c r="W48" s="107"/>
      <c r="X48"/>
      <c r="Y48" s="107"/>
      <c r="Z48" s="113"/>
      <c r="AA48" s="139"/>
      <c r="AB48" s="113"/>
      <c r="AC48" s="113"/>
      <c r="AD48" s="29"/>
    </row>
    <row r="49" spans="1:30" s="33" customFormat="1" ht="14.5" x14ac:dyDescent="0.35">
      <c r="A49" s="47">
        <v>508</v>
      </c>
      <c r="B49" s="2" t="s">
        <v>292</v>
      </c>
      <c r="C49" s="141">
        <v>9563</v>
      </c>
      <c r="D49" s="57">
        <v>9360</v>
      </c>
      <c r="E49" s="142">
        <v>-6.5007685872634084</v>
      </c>
      <c r="F49" s="142">
        <v>-276.9094433760684</v>
      </c>
      <c r="G49" s="123" t="b">
        <f t="shared" si="6"/>
        <v>0</v>
      </c>
      <c r="H49" s="143">
        <v>121.00835003537127</v>
      </c>
      <c r="I49" s="149">
        <v>79.240416823175025</v>
      </c>
      <c r="J49" s="126" t="b">
        <f t="shared" si="7"/>
        <v>0</v>
      </c>
      <c r="K49" s="127">
        <v>7391.9067782076754</v>
      </c>
      <c r="L49" s="153">
        <v>7437.8924572649576</v>
      </c>
      <c r="M49" s="152" t="b">
        <f t="shared" si="8"/>
        <v>0</v>
      </c>
      <c r="N49" s="145">
        <v>22.499999999999996</v>
      </c>
      <c r="O49" s="155">
        <v>22.499999999999996</v>
      </c>
      <c r="P49" s="154">
        <f t="shared" si="9"/>
        <v>1</v>
      </c>
      <c r="Q49" s="138">
        <v>1.0638753722383731</v>
      </c>
      <c r="R49" s="148">
        <v>0.65852373932586106</v>
      </c>
      <c r="S49" s="105" t="b">
        <f t="shared" si="10"/>
        <v>0</v>
      </c>
      <c r="T49" s="106">
        <f t="shared" si="11"/>
        <v>1</v>
      </c>
      <c r="U49" s="47"/>
      <c r="V49" s="47"/>
      <c r="W49" s="107"/>
      <c r="X49"/>
      <c r="Y49" s="107"/>
      <c r="Z49" s="113"/>
      <c r="AA49" s="139"/>
      <c r="AB49" s="113"/>
      <c r="AC49" s="113"/>
      <c r="AD49" s="29"/>
    </row>
    <row r="50" spans="1:30" s="33" customFormat="1" ht="14.5" x14ac:dyDescent="0.35">
      <c r="A50" s="47">
        <v>402</v>
      </c>
      <c r="B50" s="2" t="s">
        <v>178</v>
      </c>
      <c r="C50" s="141">
        <v>9247</v>
      </c>
      <c r="D50" s="57">
        <v>9099</v>
      </c>
      <c r="E50" s="142">
        <v>123.75732237482427</v>
      </c>
      <c r="F50" s="142">
        <v>-180.01539839542806</v>
      </c>
      <c r="G50" s="123" t="b">
        <f t="shared" si="6"/>
        <v>0</v>
      </c>
      <c r="H50" s="143">
        <v>87.728208573765798</v>
      </c>
      <c r="I50" s="149">
        <v>55.862120966575034</v>
      </c>
      <c r="J50" s="126" t="b">
        <f t="shared" si="7"/>
        <v>0</v>
      </c>
      <c r="K50" s="144">
        <v>7055.8410662917713</v>
      </c>
      <c r="L50" s="153">
        <v>7410.4827849214198</v>
      </c>
      <c r="M50" s="152" t="b">
        <f t="shared" si="8"/>
        <v>0</v>
      </c>
      <c r="N50" s="145">
        <v>21.25</v>
      </c>
      <c r="O50" s="155">
        <v>21.25</v>
      </c>
      <c r="P50" s="154" t="b">
        <f t="shared" si="9"/>
        <v>0</v>
      </c>
      <c r="Q50" s="138">
        <v>0.76875767057364242</v>
      </c>
      <c r="R50" s="148">
        <v>0.47250865458258279</v>
      </c>
      <c r="S50" s="105">
        <f t="shared" si="10"/>
        <v>1</v>
      </c>
      <c r="T50" s="106">
        <f t="shared" si="11"/>
        <v>1</v>
      </c>
      <c r="U50" s="47"/>
      <c r="V50" s="47"/>
      <c r="W50" s="107"/>
      <c r="X50"/>
      <c r="Y50" s="107"/>
      <c r="Z50" s="113"/>
      <c r="AA50" s="139"/>
      <c r="AB50" s="113"/>
      <c r="AC50" s="113"/>
      <c r="AD50" s="29"/>
    </row>
    <row r="51" spans="1:30" s="33" customFormat="1" ht="14.5" x14ac:dyDescent="0.35">
      <c r="A51" s="47">
        <v>494</v>
      </c>
      <c r="B51" s="2" t="s">
        <v>77</v>
      </c>
      <c r="C51" s="141">
        <v>8909</v>
      </c>
      <c r="D51" s="57">
        <v>8882</v>
      </c>
      <c r="E51" s="142">
        <v>44.224889437647327</v>
      </c>
      <c r="F51" s="142">
        <v>-80.205057419500122</v>
      </c>
      <c r="G51" s="123" t="b">
        <f t="shared" si="6"/>
        <v>0</v>
      </c>
      <c r="H51" s="143">
        <v>94.224409755269861</v>
      </c>
      <c r="I51" s="149">
        <v>80.349561305013154</v>
      </c>
      <c r="J51" s="126" t="b">
        <f t="shared" si="7"/>
        <v>0</v>
      </c>
      <c r="K51" s="127">
        <v>8151.5391996857115</v>
      </c>
      <c r="L51" s="153">
        <v>8710.2826795766723</v>
      </c>
      <c r="M51" s="152" t="b">
        <f t="shared" si="8"/>
        <v>0</v>
      </c>
      <c r="N51" s="145">
        <v>21.5</v>
      </c>
      <c r="O51" s="155">
        <v>22</v>
      </c>
      <c r="P51" s="154" t="b">
        <f t="shared" si="9"/>
        <v>0</v>
      </c>
      <c r="Q51" s="138">
        <v>0.77177466297154962</v>
      </c>
      <c r="R51" s="148">
        <v>0.52243824679875195</v>
      </c>
      <c r="S51" s="105">
        <f t="shared" si="10"/>
        <v>1</v>
      </c>
      <c r="T51" s="106">
        <f t="shared" si="11"/>
        <v>1</v>
      </c>
      <c r="U51" s="48"/>
      <c r="V51" s="47"/>
      <c r="W51" s="107"/>
      <c r="X51"/>
      <c r="Y51" s="107"/>
      <c r="Z51" s="113"/>
      <c r="AA51" s="139"/>
      <c r="AB51" s="113"/>
      <c r="AC51" s="113"/>
      <c r="AD51" s="29"/>
    </row>
    <row r="52" spans="1:30" s="33" customFormat="1" ht="14.5" x14ac:dyDescent="0.35">
      <c r="A52" s="48">
        <v>20</v>
      </c>
      <c r="B52" s="14" t="s">
        <v>290</v>
      </c>
      <c r="C52" s="141">
        <v>16467</v>
      </c>
      <c r="D52" s="57">
        <v>16473</v>
      </c>
      <c r="E52" s="142">
        <v>67.365297868464197</v>
      </c>
      <c r="F52" s="142">
        <v>-35.221958963151828</v>
      </c>
      <c r="G52" s="123" t="b">
        <f t="shared" si="6"/>
        <v>0</v>
      </c>
      <c r="H52" s="143">
        <v>101.94402841195816</v>
      </c>
      <c r="I52" s="149">
        <v>94.15850191770943</v>
      </c>
      <c r="J52" s="126" t="b">
        <f t="shared" si="7"/>
        <v>0</v>
      </c>
      <c r="K52" s="127">
        <v>6808.0618212181926</v>
      </c>
      <c r="L52" s="153">
        <v>7330.1043543981059</v>
      </c>
      <c r="M52" s="152" t="b">
        <f t="shared" si="8"/>
        <v>0</v>
      </c>
      <c r="N52" s="145">
        <v>22.25</v>
      </c>
      <c r="O52" s="155">
        <v>22</v>
      </c>
      <c r="P52" s="154" t="b">
        <f t="shared" si="9"/>
        <v>0</v>
      </c>
      <c r="Q52" s="138">
        <v>0.73931388871762937</v>
      </c>
      <c r="R52" s="148">
        <v>0.55874579023176996</v>
      </c>
      <c r="S52" s="105">
        <f t="shared" si="10"/>
        <v>1</v>
      </c>
      <c r="T52" s="106">
        <f t="shared" si="11"/>
        <v>1</v>
      </c>
      <c r="U52" s="47"/>
      <c r="V52" s="47"/>
      <c r="W52" s="107"/>
      <c r="X52"/>
      <c r="Y52" s="107"/>
      <c r="Z52" s="113"/>
      <c r="AA52" s="139"/>
      <c r="AB52" s="113"/>
      <c r="AC52" s="113"/>
      <c r="AD52" s="29"/>
    </row>
    <row r="53" spans="1:30" s="33" customFormat="1" ht="14.5" x14ac:dyDescent="0.35">
      <c r="A53" s="47">
        <v>918</v>
      </c>
      <c r="B53" s="2" t="s">
        <v>201</v>
      </c>
      <c r="C53" s="141">
        <v>2271</v>
      </c>
      <c r="D53" s="57">
        <v>2228</v>
      </c>
      <c r="E53" s="142">
        <v>-134.48528401585202</v>
      </c>
      <c r="F53" s="142">
        <v>-19.42435368043089</v>
      </c>
      <c r="G53" s="123" t="b">
        <f t="shared" si="6"/>
        <v>0</v>
      </c>
      <c r="H53" s="143">
        <v>182.31824880825164</v>
      </c>
      <c r="I53" s="149">
        <v>121.82736776015936</v>
      </c>
      <c r="J53" s="126" t="b">
        <f t="shared" si="7"/>
        <v>0</v>
      </c>
      <c r="K53" s="144">
        <v>8243.0955658300318</v>
      </c>
      <c r="L53" s="153">
        <v>8710.9127019748648</v>
      </c>
      <c r="M53" s="152" t="b">
        <f t="shared" si="8"/>
        <v>0</v>
      </c>
      <c r="N53" s="145">
        <v>22.25</v>
      </c>
      <c r="O53" s="155">
        <v>22.25</v>
      </c>
      <c r="P53" s="154">
        <f t="shared" si="9"/>
        <v>1</v>
      </c>
      <c r="Q53" s="138">
        <v>1.025471058877244</v>
      </c>
      <c r="R53" s="148">
        <v>0.74436978002745713</v>
      </c>
      <c r="S53" s="105" t="b">
        <f t="shared" si="10"/>
        <v>0</v>
      </c>
      <c r="T53" s="106">
        <f t="shared" si="11"/>
        <v>1</v>
      </c>
      <c r="U53" s="47" t="s">
        <v>302</v>
      </c>
      <c r="V53" s="47"/>
      <c r="W53" s="107"/>
      <c r="X53"/>
      <c r="Y53" s="107"/>
      <c r="Z53" s="113"/>
      <c r="AA53" s="139"/>
      <c r="AB53" s="113"/>
      <c r="AC53" s="113"/>
      <c r="AD53" s="29"/>
    </row>
    <row r="54" spans="1:30" s="33" customFormat="1" ht="14.5" x14ac:dyDescent="0.35">
      <c r="A54" s="47">
        <v>578</v>
      </c>
      <c r="B54" s="2" t="s">
        <v>169</v>
      </c>
      <c r="C54" s="141">
        <v>3183</v>
      </c>
      <c r="D54" s="57">
        <v>3100</v>
      </c>
      <c r="E54" s="142">
        <v>-141.40157398680489</v>
      </c>
      <c r="F54" s="142">
        <v>-19.359377419354843</v>
      </c>
      <c r="G54" s="123" t="b">
        <f t="shared" si="6"/>
        <v>0</v>
      </c>
      <c r="H54" s="143">
        <v>95.233878404034229</v>
      </c>
      <c r="I54" s="149">
        <v>99.07234355482764</v>
      </c>
      <c r="J54" s="126" t="b">
        <f t="shared" si="7"/>
        <v>0</v>
      </c>
      <c r="K54" s="127">
        <v>12990.278316054037</v>
      </c>
      <c r="L54" s="153">
        <v>13286.360390322581</v>
      </c>
      <c r="M54" s="152" t="b">
        <f t="shared" si="8"/>
        <v>0</v>
      </c>
      <c r="N54" s="145">
        <v>22</v>
      </c>
      <c r="O54" s="155">
        <v>22</v>
      </c>
      <c r="P54" s="154" t="b">
        <f t="shared" si="9"/>
        <v>0</v>
      </c>
      <c r="Q54" s="138">
        <v>0.77335855614265803</v>
      </c>
      <c r="R54" s="148">
        <v>0.63456057967681334</v>
      </c>
      <c r="S54" s="105">
        <f t="shared" si="10"/>
        <v>1</v>
      </c>
      <c r="T54" s="106">
        <f t="shared" si="11"/>
        <v>1</v>
      </c>
      <c r="U54" s="47"/>
      <c r="V54" s="47"/>
      <c r="W54" s="107"/>
      <c r="X54"/>
      <c r="Y54" s="107"/>
      <c r="Z54" s="113"/>
      <c r="AA54" s="139"/>
      <c r="AB54" s="113"/>
      <c r="AC54" s="113"/>
      <c r="AD54" s="29"/>
    </row>
    <row r="55" spans="1:30" s="33" customFormat="1" ht="14.5" x14ac:dyDescent="0.35">
      <c r="A55" s="47">
        <v>186</v>
      </c>
      <c r="B55" s="2" t="s">
        <v>233</v>
      </c>
      <c r="C55" s="141">
        <v>45226</v>
      </c>
      <c r="D55" s="57">
        <v>45630</v>
      </c>
      <c r="E55" s="142">
        <v>97.128403573165869</v>
      </c>
      <c r="F55" s="142">
        <v>37.680412228796847</v>
      </c>
      <c r="G55" s="123" t="b">
        <f t="shared" si="6"/>
        <v>0</v>
      </c>
      <c r="H55" s="143">
        <v>118.92188064942037</v>
      </c>
      <c r="I55" s="149">
        <v>88.85405582043461</v>
      </c>
      <c r="J55" s="126" t="b">
        <f t="shared" si="7"/>
        <v>0</v>
      </c>
      <c r="K55" s="127">
        <v>10887.505967585017</v>
      </c>
      <c r="L55" s="153">
        <v>11661.45913258821</v>
      </c>
      <c r="M55" s="152" t="b">
        <f t="shared" si="8"/>
        <v>0</v>
      </c>
      <c r="N55" s="145">
        <v>20.25</v>
      </c>
      <c r="O55" s="155">
        <v>20.25</v>
      </c>
      <c r="P55" s="154" t="b">
        <f t="shared" si="9"/>
        <v>0</v>
      </c>
      <c r="Q55" s="138">
        <v>0.76364080479584251</v>
      </c>
      <c r="R55" s="148">
        <v>0.55851693055938512</v>
      </c>
      <c r="S55" s="105">
        <f t="shared" si="10"/>
        <v>1</v>
      </c>
      <c r="T55" s="106">
        <f t="shared" si="11"/>
        <v>1</v>
      </c>
      <c r="U55" s="47"/>
      <c r="V55" s="47"/>
      <c r="W55" s="107"/>
      <c r="X55"/>
      <c r="Y55" s="107"/>
      <c r="Z55" s="113"/>
      <c r="AA55" s="139"/>
      <c r="AB55" s="113"/>
      <c r="AC55" s="113"/>
      <c r="AD55" s="29"/>
    </row>
    <row r="56" spans="1:30" s="33" customFormat="1" ht="14.5" x14ac:dyDescent="0.35">
      <c r="A56" s="47">
        <v>846</v>
      </c>
      <c r="B56" s="2" t="s">
        <v>187</v>
      </c>
      <c r="C56" s="141">
        <v>4952</v>
      </c>
      <c r="D56" s="57">
        <v>4862</v>
      </c>
      <c r="E56" s="142">
        <v>-284.8655351373182</v>
      </c>
      <c r="F56" s="142">
        <v>66.062733443027568</v>
      </c>
      <c r="G56" s="123" t="b">
        <f t="shared" si="6"/>
        <v>0</v>
      </c>
      <c r="H56" s="143">
        <v>218.93268498811432</v>
      </c>
      <c r="I56" s="149">
        <v>213.06485739600433</v>
      </c>
      <c r="J56" s="126" t="b">
        <f t="shared" si="7"/>
        <v>0</v>
      </c>
      <c r="K56" s="127">
        <v>5535.8143820678515</v>
      </c>
      <c r="L56" s="153">
        <v>5207.3997058823525</v>
      </c>
      <c r="M56" s="152" t="b">
        <f t="shared" si="8"/>
        <v>0</v>
      </c>
      <c r="N56" s="145">
        <v>22.5</v>
      </c>
      <c r="O56" s="155">
        <v>22.5</v>
      </c>
      <c r="P56" s="154">
        <f t="shared" si="9"/>
        <v>1</v>
      </c>
      <c r="Q56" s="138">
        <v>1.6696944308470323</v>
      </c>
      <c r="R56" s="148">
        <v>1.8168946208859411</v>
      </c>
      <c r="S56" s="105" t="b">
        <f t="shared" si="10"/>
        <v>0</v>
      </c>
      <c r="T56" s="106">
        <f t="shared" si="11"/>
        <v>1</v>
      </c>
      <c r="U56" s="47" t="s">
        <v>302</v>
      </c>
      <c r="V56" s="47"/>
      <c r="W56" s="107"/>
      <c r="X56"/>
      <c r="Y56" s="107"/>
      <c r="Z56" s="113"/>
      <c r="AA56" s="139"/>
      <c r="AB56" s="113"/>
      <c r="AC56" s="113"/>
      <c r="AD56" s="29"/>
    </row>
    <row r="57" spans="1:30" s="33" customFormat="1" ht="14.5" x14ac:dyDescent="0.35">
      <c r="A57" s="47">
        <v>749</v>
      </c>
      <c r="B57" s="2" t="s">
        <v>156</v>
      </c>
      <c r="C57" s="141">
        <v>21293</v>
      </c>
      <c r="D57" s="57">
        <v>21232</v>
      </c>
      <c r="E57" s="142">
        <v>235.797812896257</v>
      </c>
      <c r="F57" s="142">
        <v>95.595809155990963</v>
      </c>
      <c r="G57" s="123" t="b">
        <f t="shared" si="6"/>
        <v>0</v>
      </c>
      <c r="H57" s="143">
        <v>109.54970220873423</v>
      </c>
      <c r="I57" s="149">
        <v>77.909788732746975</v>
      </c>
      <c r="J57" s="126" t="b">
        <f t="shared" si="7"/>
        <v>0</v>
      </c>
      <c r="K57" s="127">
        <v>9937.8234349316681</v>
      </c>
      <c r="L57" s="153">
        <v>11004.752394969857</v>
      </c>
      <c r="M57" s="152" t="b">
        <f t="shared" si="8"/>
        <v>0</v>
      </c>
      <c r="N57" s="145">
        <v>22.000000000000004</v>
      </c>
      <c r="O57" s="155">
        <v>22.000000000000004</v>
      </c>
      <c r="P57" s="154" t="b">
        <f t="shared" si="9"/>
        <v>0</v>
      </c>
      <c r="Q57" s="138">
        <v>0.72086294973543985</v>
      </c>
      <c r="R57" s="148">
        <v>0.56031920100603316</v>
      </c>
      <c r="S57" s="105">
        <f t="shared" si="10"/>
        <v>1</v>
      </c>
      <c r="T57" s="106">
        <f t="shared" si="11"/>
        <v>1</v>
      </c>
      <c r="U57" s="47"/>
      <c r="V57" s="47"/>
      <c r="W57" s="107"/>
      <c r="X57"/>
      <c r="Y57" s="107"/>
      <c r="Z57" s="113"/>
      <c r="AA57" s="139"/>
      <c r="AB57" s="113"/>
      <c r="AC57" s="113"/>
      <c r="AD57" s="29"/>
    </row>
    <row r="58" spans="1:30" s="33" customFormat="1" ht="14.5" x14ac:dyDescent="0.35">
      <c r="A58" s="47">
        <v>145</v>
      </c>
      <c r="B58" s="2" t="s">
        <v>245</v>
      </c>
      <c r="C58" s="141">
        <v>12366</v>
      </c>
      <c r="D58" s="57">
        <v>12369</v>
      </c>
      <c r="E58" s="142">
        <v>422.87246886624615</v>
      </c>
      <c r="F58" s="142">
        <v>149.36251192497375</v>
      </c>
      <c r="G58" s="123" t="b">
        <f t="shared" si="6"/>
        <v>0</v>
      </c>
      <c r="H58" s="143">
        <v>106.86947178792892</v>
      </c>
      <c r="I58" s="149">
        <v>66.351197701868287</v>
      </c>
      <c r="J58" s="126" t="b">
        <f t="shared" si="7"/>
        <v>0</v>
      </c>
      <c r="K58" s="127">
        <v>6985.0555523208795</v>
      </c>
      <c r="L58" s="153">
        <v>7413.9622281510228</v>
      </c>
      <c r="M58" s="152" t="b">
        <f t="shared" si="8"/>
        <v>0</v>
      </c>
      <c r="N58" s="145">
        <v>21</v>
      </c>
      <c r="O58" s="155">
        <v>21</v>
      </c>
      <c r="P58" s="154" t="b">
        <f t="shared" si="9"/>
        <v>0</v>
      </c>
      <c r="Q58" s="138">
        <v>0.57374526889312849</v>
      </c>
      <c r="R58" s="148">
        <v>0.4185850348560724</v>
      </c>
      <c r="S58" s="105">
        <f t="shared" si="10"/>
        <v>1</v>
      </c>
      <c r="T58" s="106">
        <f t="shared" si="11"/>
        <v>1</v>
      </c>
      <c r="U58" s="47"/>
      <c r="V58" s="47"/>
      <c r="W58" s="107"/>
      <c r="X58"/>
      <c r="Y58" s="107"/>
      <c r="Z58" s="113"/>
      <c r="AA58" s="139"/>
      <c r="AB58" s="113"/>
      <c r="AC58" s="113"/>
      <c r="AD58" s="29"/>
    </row>
    <row r="59" spans="1:30" s="33" customFormat="1" ht="14.5" x14ac:dyDescent="0.35">
      <c r="A59" s="47">
        <v>563</v>
      </c>
      <c r="B59" s="2" t="s">
        <v>21</v>
      </c>
      <c r="C59" s="141">
        <v>7102</v>
      </c>
      <c r="D59" s="57">
        <v>7025</v>
      </c>
      <c r="E59" s="142">
        <v>1188.2023908758094</v>
      </c>
      <c r="F59" s="142">
        <v>431.02195017793599</v>
      </c>
      <c r="G59" s="123" t="b">
        <f t="shared" si="6"/>
        <v>0</v>
      </c>
      <c r="H59" s="143">
        <v>106.78366464279989</v>
      </c>
      <c r="I59" s="149">
        <v>-4.1609924093791033</v>
      </c>
      <c r="J59" s="126" t="b">
        <f t="shared" si="7"/>
        <v>0</v>
      </c>
      <c r="K59" s="127">
        <v>8167.2551943114622</v>
      </c>
      <c r="L59" s="153">
        <v>9065.275792170818</v>
      </c>
      <c r="M59" s="152" t="b">
        <f t="shared" si="8"/>
        <v>0</v>
      </c>
      <c r="N59" s="145">
        <v>22</v>
      </c>
      <c r="O59" s="155">
        <v>22</v>
      </c>
      <c r="P59" s="154" t="b">
        <f t="shared" si="9"/>
        <v>0</v>
      </c>
      <c r="Q59" s="138">
        <v>0.71386606459810253</v>
      </c>
      <c r="R59" s="148">
        <v>2.1185579546856726E-3</v>
      </c>
      <c r="S59" s="105">
        <f t="shared" si="10"/>
        <v>1</v>
      </c>
      <c r="T59" s="106">
        <f t="shared" si="11"/>
        <v>1</v>
      </c>
      <c r="U59" s="47" t="s">
        <v>324</v>
      </c>
      <c r="V59" s="47"/>
      <c r="W59" s="107"/>
      <c r="X59"/>
      <c r="Y59" s="107"/>
      <c r="Z59" s="113"/>
      <c r="AA59" s="139"/>
      <c r="AB59" s="113"/>
      <c r="AC59" s="113"/>
      <c r="AD59" s="29"/>
    </row>
    <row r="60" spans="1:30" ht="14.5" x14ac:dyDescent="0.35">
      <c r="A60" s="47">
        <v>615</v>
      </c>
      <c r="B60" s="2" t="s">
        <v>148</v>
      </c>
      <c r="C60" s="141">
        <v>7702</v>
      </c>
      <c r="D60" s="57">
        <v>7603</v>
      </c>
      <c r="E60" s="142">
        <v>634.92625162295496</v>
      </c>
      <c r="F60" s="142">
        <v>462.69470866763118</v>
      </c>
      <c r="G60" s="123" t="b">
        <f t="shared" si="6"/>
        <v>0</v>
      </c>
      <c r="H60" s="143">
        <v>126.91516381248343</v>
      </c>
      <c r="I60" s="149">
        <v>86.775811136828978</v>
      </c>
      <c r="J60" s="126" t="b">
        <f t="shared" si="7"/>
        <v>0</v>
      </c>
      <c r="K60" s="127">
        <v>16848.364233965203</v>
      </c>
      <c r="L60" s="153">
        <v>17533.097119558071</v>
      </c>
      <c r="M60" s="152">
        <f t="shared" si="8"/>
        <v>1</v>
      </c>
      <c r="N60" s="145">
        <v>21</v>
      </c>
      <c r="O60" s="155">
        <v>21</v>
      </c>
      <c r="P60" s="154" t="b">
        <f t="shared" si="9"/>
        <v>0</v>
      </c>
      <c r="Q60" s="138">
        <v>0.84905621357409333</v>
      </c>
      <c r="R60" s="148">
        <v>0.55790997557411848</v>
      </c>
      <c r="S60" s="105" t="b">
        <f t="shared" si="10"/>
        <v>0</v>
      </c>
      <c r="T60" s="106">
        <f t="shared" si="11"/>
        <v>1</v>
      </c>
      <c r="U60" s="47"/>
      <c r="V60" s="47"/>
      <c r="W60" s="107"/>
      <c r="Y60" s="107"/>
      <c r="Z60" s="113"/>
      <c r="AA60" s="139"/>
      <c r="AB60" s="113"/>
      <c r="AC60" s="113"/>
      <c r="AD60" s="29"/>
    </row>
    <row r="61" spans="1:30" s="33" customFormat="1" ht="14.5" x14ac:dyDescent="0.35">
      <c r="A61" s="47">
        <v>81</v>
      </c>
      <c r="B61" s="2" t="s">
        <v>45</v>
      </c>
      <c r="C61" s="141">
        <v>2621</v>
      </c>
      <c r="D61" s="57">
        <v>2574</v>
      </c>
      <c r="E61" s="142">
        <v>754.58310568485308</v>
      </c>
      <c r="F61" s="142">
        <v>485.8784926184926</v>
      </c>
      <c r="G61" s="123" t="b">
        <f t="shared" si="6"/>
        <v>0</v>
      </c>
      <c r="H61" s="143">
        <v>104.65463052819103</v>
      </c>
      <c r="I61" s="149">
        <v>55.095665583178587</v>
      </c>
      <c r="J61" s="126" t="b">
        <f t="shared" si="7"/>
        <v>0</v>
      </c>
      <c r="K61" s="127">
        <v>10783.956890499807</v>
      </c>
      <c r="L61" s="153">
        <v>9230.1546270396284</v>
      </c>
      <c r="M61" s="152" t="b">
        <f t="shared" si="8"/>
        <v>0</v>
      </c>
      <c r="N61" s="145">
        <v>21.5</v>
      </c>
      <c r="O61" s="155">
        <v>21.5</v>
      </c>
      <c r="P61" s="154" t="b">
        <f t="shared" si="9"/>
        <v>0</v>
      </c>
      <c r="Q61" s="138">
        <v>0.77606526779092377</v>
      </c>
      <c r="R61" s="148">
        <v>0.54570926411355913</v>
      </c>
      <c r="S61" s="105">
        <f t="shared" si="10"/>
        <v>1</v>
      </c>
      <c r="T61" s="106">
        <f t="shared" si="11"/>
        <v>1</v>
      </c>
      <c r="U61" s="47" t="s">
        <v>324</v>
      </c>
      <c r="V61" s="47"/>
      <c r="W61" s="107"/>
      <c r="X61"/>
      <c r="Y61" s="107"/>
      <c r="Z61" s="113"/>
      <c r="AA61" s="139"/>
      <c r="AB61" s="113"/>
      <c r="AC61" s="113"/>
      <c r="AD61" s="29"/>
    </row>
    <row r="62" spans="1:30" s="33" customFormat="1" ht="14.5" x14ac:dyDescent="0.35">
      <c r="A62" s="47">
        <v>171</v>
      </c>
      <c r="B62" s="2" t="s">
        <v>211</v>
      </c>
      <c r="C62" s="141">
        <v>4624</v>
      </c>
      <c r="D62" s="57">
        <v>4540</v>
      </c>
      <c r="E62" s="142">
        <v>281.58873269896196</v>
      </c>
      <c r="F62" s="142">
        <v>526.43793392070484</v>
      </c>
      <c r="G62" s="123" t="b">
        <f t="shared" si="6"/>
        <v>0</v>
      </c>
      <c r="H62" s="143">
        <v>163.25750338470036</v>
      </c>
      <c r="I62" s="149">
        <v>136.89768452081631</v>
      </c>
      <c r="J62" s="126" t="b">
        <f t="shared" si="7"/>
        <v>0</v>
      </c>
      <c r="K62" s="127">
        <v>7412.2168382352947</v>
      </c>
      <c r="L62" s="153">
        <v>7558.4015484581496</v>
      </c>
      <c r="M62" s="152" t="b">
        <f t="shared" si="8"/>
        <v>0</v>
      </c>
      <c r="N62" s="145">
        <v>21.25</v>
      </c>
      <c r="O62" s="155">
        <v>21.25</v>
      </c>
      <c r="P62" s="154" t="b">
        <f t="shared" si="9"/>
        <v>0</v>
      </c>
      <c r="Q62" s="138">
        <v>0.75256889971137952</v>
      </c>
      <c r="R62" s="148">
        <v>0.71246533443601678</v>
      </c>
      <c r="S62" s="105">
        <f t="shared" si="10"/>
        <v>1</v>
      </c>
      <c r="T62" s="106">
        <f t="shared" si="11"/>
        <v>1</v>
      </c>
      <c r="U62" s="48"/>
      <c r="V62" s="47"/>
      <c r="W62" s="107"/>
      <c r="X62"/>
      <c r="Y62" s="107"/>
      <c r="Z62" s="113"/>
      <c r="AA62" s="139"/>
      <c r="AB62" s="113"/>
      <c r="AC62" s="113"/>
      <c r="AD62" s="29"/>
    </row>
    <row r="63" spans="1:30" s="33" customFormat="1" ht="14.5" x14ac:dyDescent="0.35">
      <c r="A63" s="47">
        <v>426</v>
      </c>
      <c r="B63" s="2" t="s">
        <v>74</v>
      </c>
      <c r="C63" s="141">
        <v>11979</v>
      </c>
      <c r="D63" s="57">
        <v>11962</v>
      </c>
      <c r="E63" s="142">
        <v>940.95708656816089</v>
      </c>
      <c r="F63" s="142">
        <v>573.41195703059691</v>
      </c>
      <c r="G63" s="123" t="b">
        <f t="shared" si="6"/>
        <v>0</v>
      </c>
      <c r="H63" s="143">
        <v>93.977558744132153</v>
      </c>
      <c r="I63" s="149">
        <v>23.478686610866962</v>
      </c>
      <c r="J63" s="126" t="b">
        <f t="shared" si="7"/>
        <v>0</v>
      </c>
      <c r="K63" s="127">
        <v>5844.7509399782957</v>
      </c>
      <c r="L63" s="153">
        <v>6140.0509973248618</v>
      </c>
      <c r="M63" s="152" t="b">
        <f t="shared" si="8"/>
        <v>0</v>
      </c>
      <c r="N63" s="145">
        <v>21.500000000000004</v>
      </c>
      <c r="O63" s="155">
        <v>21.500000000000004</v>
      </c>
      <c r="P63" s="154" t="b">
        <f t="shared" si="9"/>
        <v>0</v>
      </c>
      <c r="Q63" s="138">
        <v>0.58553164273320268</v>
      </c>
      <c r="R63" s="148">
        <v>0.1906359445005614</v>
      </c>
      <c r="S63" s="105">
        <f t="shared" si="10"/>
        <v>1</v>
      </c>
      <c r="T63" s="106">
        <f t="shared" si="11"/>
        <v>1</v>
      </c>
      <c r="U63" s="47"/>
      <c r="V63" s="47"/>
      <c r="W63" s="107"/>
      <c r="X63"/>
      <c r="Y63" s="107"/>
      <c r="Z63" s="113"/>
      <c r="AA63" s="139"/>
      <c r="AB63" s="113"/>
      <c r="AC63" s="113"/>
      <c r="AD63" s="29"/>
    </row>
    <row r="64" spans="1:30" s="33" customFormat="1" ht="14.5" x14ac:dyDescent="0.35">
      <c r="A64" s="47">
        <v>924</v>
      </c>
      <c r="B64" s="2" t="s">
        <v>108</v>
      </c>
      <c r="C64" s="141">
        <v>3004</v>
      </c>
      <c r="D64" s="57">
        <v>2946</v>
      </c>
      <c r="E64" s="142">
        <v>153.91544607190411</v>
      </c>
      <c r="F64" s="142">
        <v>630.55498981670064</v>
      </c>
      <c r="G64" s="123" t="b">
        <f t="shared" si="6"/>
        <v>0</v>
      </c>
      <c r="H64" s="143">
        <v>117.60749621754647</v>
      </c>
      <c r="I64" s="149">
        <v>209.99593035233923</v>
      </c>
      <c r="J64" s="126" t="b">
        <f t="shared" si="7"/>
        <v>0</v>
      </c>
      <c r="K64" s="144">
        <v>9924.2230359520636</v>
      </c>
      <c r="L64" s="153">
        <v>8987.1130346232185</v>
      </c>
      <c r="M64" s="152" t="b">
        <f t="shared" si="8"/>
        <v>0</v>
      </c>
      <c r="N64" s="145">
        <v>22.5</v>
      </c>
      <c r="O64" s="155">
        <v>22.5</v>
      </c>
      <c r="P64" s="154">
        <f t="shared" si="9"/>
        <v>1</v>
      </c>
      <c r="Q64" s="138">
        <v>0.93446304051071705</v>
      </c>
      <c r="R64" s="148">
        <v>1.6108883482560739</v>
      </c>
      <c r="S64" s="105" t="b">
        <f t="shared" si="10"/>
        <v>0</v>
      </c>
      <c r="T64" s="106">
        <f t="shared" si="11"/>
        <v>1</v>
      </c>
      <c r="U64" s="47"/>
      <c r="V64" s="47"/>
      <c r="W64" s="107"/>
      <c r="X64"/>
      <c r="Y64" s="107"/>
      <c r="Z64" s="113"/>
      <c r="AA64" s="139"/>
      <c r="AB64" s="113"/>
      <c r="AC64" s="113"/>
      <c r="AD64" s="29"/>
    </row>
    <row r="65" spans="1:30" s="33" customFormat="1" ht="14.5" x14ac:dyDescent="0.35">
      <c r="A65" s="47">
        <v>992</v>
      </c>
      <c r="B65" s="2" t="s">
        <v>128</v>
      </c>
      <c r="C65" s="141">
        <v>18318</v>
      </c>
      <c r="D65" s="57">
        <v>18120</v>
      </c>
      <c r="E65" s="142">
        <v>1236.9871792772137</v>
      </c>
      <c r="F65" s="142">
        <v>678.85972626931562</v>
      </c>
      <c r="G65" s="123" t="b">
        <f t="shared" si="6"/>
        <v>0</v>
      </c>
      <c r="H65" s="143">
        <v>89.515447680144021</v>
      </c>
      <c r="I65" s="149">
        <v>51.456152297314283</v>
      </c>
      <c r="J65" s="126" t="b">
        <f t="shared" si="7"/>
        <v>0</v>
      </c>
      <c r="K65" s="127">
        <v>10656.589220984824</v>
      </c>
      <c r="L65" s="153">
        <v>10498.980655629141</v>
      </c>
      <c r="M65" s="152" t="b">
        <f t="shared" si="8"/>
        <v>0</v>
      </c>
      <c r="N65" s="145">
        <v>21.5</v>
      </c>
      <c r="O65" s="155">
        <v>21.5</v>
      </c>
      <c r="P65" s="154" t="b">
        <f t="shared" si="9"/>
        <v>0</v>
      </c>
      <c r="Q65" s="138">
        <v>0.67018733831872157</v>
      </c>
      <c r="R65" s="148">
        <v>0.42826000048626178</v>
      </c>
      <c r="S65" s="105">
        <f t="shared" si="10"/>
        <v>1</v>
      </c>
      <c r="T65" s="106">
        <f t="shared" si="11"/>
        <v>1</v>
      </c>
      <c r="U65" s="47"/>
      <c r="V65" s="47"/>
      <c r="W65" s="107"/>
      <c r="X65"/>
      <c r="Y65" s="107"/>
      <c r="Z65" s="113"/>
      <c r="AA65" s="139"/>
      <c r="AB65" s="113"/>
      <c r="AC65" s="113"/>
      <c r="AD65" s="29"/>
    </row>
    <row r="66" spans="1:30" s="33" customFormat="1" ht="14.5" x14ac:dyDescent="0.35">
      <c r="A66" s="47">
        <v>934</v>
      </c>
      <c r="B66" s="2" t="s">
        <v>64</v>
      </c>
      <c r="C66" s="141">
        <v>2756</v>
      </c>
      <c r="D66" s="57">
        <v>2671</v>
      </c>
      <c r="E66" s="142">
        <v>536.52471335268513</v>
      </c>
      <c r="F66" s="142">
        <v>697.69460876076369</v>
      </c>
      <c r="G66" s="123" t="b">
        <f t="shared" si="6"/>
        <v>0</v>
      </c>
      <c r="H66" s="143">
        <v>149.16340534731262</v>
      </c>
      <c r="I66" s="149">
        <v>151.13907931025412</v>
      </c>
      <c r="J66" s="126" t="b">
        <f t="shared" si="7"/>
        <v>0</v>
      </c>
      <c r="K66" s="144">
        <v>6533.5074637155294</v>
      </c>
      <c r="L66" s="153">
        <v>6758.393118682141</v>
      </c>
      <c r="M66" s="152" t="b">
        <f t="shared" si="8"/>
        <v>0</v>
      </c>
      <c r="N66" s="145">
        <v>22.250000000000004</v>
      </c>
      <c r="O66" s="155">
        <v>22.250000000000004</v>
      </c>
      <c r="P66" s="154">
        <f t="shared" si="9"/>
        <v>1</v>
      </c>
      <c r="Q66" s="138">
        <v>1.4558747898315281</v>
      </c>
      <c r="R66" s="148">
        <v>1.2271975305790226</v>
      </c>
      <c r="S66" s="105" t="b">
        <f t="shared" si="10"/>
        <v>0</v>
      </c>
      <c r="T66" s="106">
        <f t="shared" si="11"/>
        <v>1</v>
      </c>
      <c r="U66" s="47" t="s">
        <v>324</v>
      </c>
      <c r="V66" s="47"/>
      <c r="W66" s="107"/>
      <c r="X66"/>
      <c r="Y66" s="107"/>
      <c r="Z66" s="113"/>
      <c r="AA66" s="139"/>
      <c r="AB66" s="113"/>
      <c r="AC66" s="113"/>
      <c r="AD66" s="29"/>
    </row>
    <row r="67" spans="1:30" s="33" customFormat="1" ht="14.5" x14ac:dyDescent="0.35">
      <c r="A67" s="47">
        <v>892</v>
      </c>
      <c r="B67" s="2" t="s">
        <v>151</v>
      </c>
      <c r="C67" s="141">
        <v>3634</v>
      </c>
      <c r="D67" s="57">
        <v>3592</v>
      </c>
      <c r="E67" s="142">
        <v>696.59475233902037</v>
      </c>
      <c r="F67" s="142">
        <v>702.38819599109127</v>
      </c>
      <c r="G67" s="123" t="b">
        <f t="shared" si="6"/>
        <v>0</v>
      </c>
      <c r="H67" s="143">
        <v>118.40090636175809</v>
      </c>
      <c r="I67" s="149">
        <v>95.109122753172215</v>
      </c>
      <c r="J67" s="126" t="b">
        <f t="shared" si="7"/>
        <v>0</v>
      </c>
      <c r="K67" s="144">
        <v>7531.2336956521731</v>
      </c>
      <c r="L67" s="153">
        <v>7285.7176057906472</v>
      </c>
      <c r="M67" s="152" t="b">
        <f t="shared" si="8"/>
        <v>0</v>
      </c>
      <c r="N67" s="145">
        <v>21.499999999999996</v>
      </c>
      <c r="O67" s="155">
        <v>21.499999999999996</v>
      </c>
      <c r="P67" s="154" t="b">
        <f t="shared" si="9"/>
        <v>0</v>
      </c>
      <c r="Q67" s="138">
        <v>0.78432713061156822</v>
      </c>
      <c r="R67" s="148">
        <v>0.65553184678841259</v>
      </c>
      <c r="S67" s="105">
        <f t="shared" si="10"/>
        <v>1</v>
      </c>
      <c r="T67" s="106">
        <f t="shared" si="11"/>
        <v>1</v>
      </c>
      <c r="U67" s="47"/>
      <c r="V67" s="47"/>
      <c r="W67" s="107"/>
      <c r="X67"/>
      <c r="Y67" s="107"/>
      <c r="Z67" s="113"/>
      <c r="AA67" s="139"/>
      <c r="AB67" s="113"/>
      <c r="AC67" s="113"/>
      <c r="AD67" s="29"/>
    </row>
    <row r="68" spans="1:30" s="33" customFormat="1" ht="14.5" x14ac:dyDescent="0.35">
      <c r="A68" s="47">
        <v>286</v>
      </c>
      <c r="B68" s="2" t="s">
        <v>183</v>
      </c>
      <c r="C68" s="141">
        <v>80454</v>
      </c>
      <c r="D68" s="57">
        <v>79429</v>
      </c>
      <c r="E68" s="142">
        <v>791.68701494021434</v>
      </c>
      <c r="F68" s="142">
        <v>747.16424353825437</v>
      </c>
      <c r="G68" s="123" t="b">
        <f t="shared" si="6"/>
        <v>0</v>
      </c>
      <c r="H68" s="143">
        <v>109.62399872835937</v>
      </c>
      <c r="I68" s="149">
        <v>98.417841446192895</v>
      </c>
      <c r="J68" s="126" t="b">
        <f t="shared" si="7"/>
        <v>0</v>
      </c>
      <c r="K68" s="127">
        <v>7159.9006877221764</v>
      </c>
      <c r="L68" s="153">
        <v>9070.0426160470361</v>
      </c>
      <c r="M68" s="152" t="b">
        <f t="shared" si="8"/>
        <v>0</v>
      </c>
      <c r="N68" s="145">
        <v>21.25</v>
      </c>
      <c r="O68" s="155">
        <v>21.25</v>
      </c>
      <c r="P68" s="154" t="b">
        <f t="shared" si="9"/>
        <v>0</v>
      </c>
      <c r="Q68" s="138">
        <v>0.79725356728007146</v>
      </c>
      <c r="R68" s="148">
        <v>0.68017379876923378</v>
      </c>
      <c r="S68" s="105">
        <f t="shared" si="10"/>
        <v>1</v>
      </c>
      <c r="T68" s="106">
        <f t="shared" si="11"/>
        <v>1</v>
      </c>
      <c r="U68" s="47"/>
      <c r="V68" s="47"/>
      <c r="W68" s="107"/>
      <c r="X68"/>
      <c r="Y68" s="107"/>
      <c r="Z68" s="113"/>
      <c r="AA68" s="139"/>
      <c r="AB68" s="113"/>
      <c r="AC68" s="113"/>
      <c r="AD68" s="29"/>
    </row>
    <row r="69" spans="1:30" s="33" customFormat="1" ht="14.5" x14ac:dyDescent="0.35">
      <c r="A69" s="47">
        <v>52</v>
      </c>
      <c r="B69" s="2" t="s">
        <v>98</v>
      </c>
      <c r="C69" s="141">
        <v>2404</v>
      </c>
      <c r="D69" s="57">
        <v>2346</v>
      </c>
      <c r="E69" s="142">
        <v>694.75973793677213</v>
      </c>
      <c r="F69" s="142">
        <v>779.9641687979539</v>
      </c>
      <c r="G69" s="123" t="b">
        <f t="shared" si="6"/>
        <v>0</v>
      </c>
      <c r="H69" s="143">
        <v>160.56799509068023</v>
      </c>
      <c r="I69" s="149">
        <v>135.2420075958488</v>
      </c>
      <c r="J69" s="126" t="b">
        <f t="shared" si="7"/>
        <v>0</v>
      </c>
      <c r="K69" s="127">
        <v>5719.8353743760399</v>
      </c>
      <c r="L69" s="153">
        <v>6079.9803836317142</v>
      </c>
      <c r="M69" s="152" t="b">
        <f t="shared" si="8"/>
        <v>0</v>
      </c>
      <c r="N69" s="145">
        <v>22.5</v>
      </c>
      <c r="O69" s="155">
        <v>22.5</v>
      </c>
      <c r="P69" s="154">
        <f t="shared" si="9"/>
        <v>1</v>
      </c>
      <c r="Q69" s="138">
        <v>1.3248297515863745</v>
      </c>
      <c r="R69" s="148">
        <v>1.0087952245959204</v>
      </c>
      <c r="S69" s="105" t="b">
        <f t="shared" si="10"/>
        <v>0</v>
      </c>
      <c r="T69" s="106">
        <f t="shared" si="11"/>
        <v>1</v>
      </c>
      <c r="U69" s="47"/>
      <c r="V69" s="47"/>
      <c r="W69" s="107"/>
      <c r="X69"/>
      <c r="Y69" s="107"/>
      <c r="Z69" s="113"/>
      <c r="AA69" s="139"/>
      <c r="AB69" s="113"/>
      <c r="AC69" s="113"/>
      <c r="AD69" s="29"/>
    </row>
    <row r="70" spans="1:30" s="33" customFormat="1" ht="14.5" x14ac:dyDescent="0.35">
      <c r="A70" s="47">
        <v>607</v>
      </c>
      <c r="B70" s="2" t="s">
        <v>266</v>
      </c>
      <c r="C70" s="141">
        <v>4161</v>
      </c>
      <c r="D70" s="57">
        <v>4084</v>
      </c>
      <c r="E70" s="142">
        <v>4188.116803652968</v>
      </c>
      <c r="F70" s="142">
        <v>787.26267140058769</v>
      </c>
      <c r="G70" s="123" t="b">
        <f t="shared" si="6"/>
        <v>0</v>
      </c>
      <c r="H70" s="143">
        <v>43.56551970298662</v>
      </c>
      <c r="I70" s="149">
        <v>74.553783747691554</v>
      </c>
      <c r="J70" s="126">
        <f t="shared" si="7"/>
        <v>1</v>
      </c>
      <c r="K70" s="127">
        <v>1962.4702739726026</v>
      </c>
      <c r="L70" s="153">
        <v>3671.2965181194909</v>
      </c>
      <c r="M70" s="152" t="b">
        <f t="shared" si="8"/>
        <v>0</v>
      </c>
      <c r="N70" s="145">
        <v>20.25</v>
      </c>
      <c r="O70" s="155">
        <v>20.25</v>
      </c>
      <c r="P70" s="154" t="b">
        <f t="shared" si="9"/>
        <v>0</v>
      </c>
      <c r="Q70" s="138">
        <v>1.2318478001162227</v>
      </c>
      <c r="R70" s="148">
        <v>1.097106134380615</v>
      </c>
      <c r="S70" s="105" t="b">
        <f t="shared" si="10"/>
        <v>0</v>
      </c>
      <c r="T70" s="106">
        <f t="shared" si="11"/>
        <v>1</v>
      </c>
      <c r="U70" s="48"/>
      <c r="V70" s="47"/>
      <c r="W70" s="107"/>
      <c r="X70"/>
      <c r="Y70" s="107"/>
      <c r="Z70" s="113"/>
      <c r="AA70" s="139"/>
      <c r="AB70" s="113"/>
      <c r="AC70" s="113"/>
      <c r="AD70" s="29"/>
    </row>
    <row r="71" spans="1:30" s="33" customFormat="1" ht="14.5" x14ac:dyDescent="0.35">
      <c r="A71" s="47">
        <v>504</v>
      </c>
      <c r="B71" s="2" t="s">
        <v>132</v>
      </c>
      <c r="C71" s="141">
        <v>1816</v>
      </c>
      <c r="D71" s="57">
        <v>1764</v>
      </c>
      <c r="E71" s="142">
        <v>1558.7494162995597</v>
      </c>
      <c r="F71" s="142">
        <v>974.71349206349214</v>
      </c>
      <c r="G71" s="123" t="b">
        <f t="shared" si="6"/>
        <v>0</v>
      </c>
      <c r="H71" s="143">
        <v>90.209668879366262</v>
      </c>
      <c r="I71" s="149">
        <v>-1.7902801108164228</v>
      </c>
      <c r="J71" s="126" t="b">
        <f t="shared" si="7"/>
        <v>0</v>
      </c>
      <c r="K71" s="127">
        <v>6577.0587555066077</v>
      </c>
      <c r="L71" s="153">
        <v>7509.8960430838997</v>
      </c>
      <c r="M71" s="152" t="b">
        <f t="shared" si="8"/>
        <v>0</v>
      </c>
      <c r="N71" s="145">
        <v>21.5</v>
      </c>
      <c r="O71" s="155">
        <v>21.5</v>
      </c>
      <c r="P71" s="154" t="b">
        <f t="shared" si="9"/>
        <v>0</v>
      </c>
      <c r="Q71" s="138">
        <v>0.54622841216023532</v>
      </c>
      <c r="R71" s="148">
        <v>1.4496454549634925E-2</v>
      </c>
      <c r="S71" s="105">
        <f t="shared" si="10"/>
        <v>1</v>
      </c>
      <c r="T71" s="106">
        <f t="shared" si="11"/>
        <v>1</v>
      </c>
      <c r="U71" s="47"/>
      <c r="V71" s="47"/>
      <c r="W71" s="107"/>
      <c r="X71"/>
      <c r="Y71" s="107"/>
      <c r="Z71" s="113"/>
      <c r="AA71" s="139"/>
      <c r="AB71" s="113"/>
      <c r="AC71" s="113"/>
      <c r="AD71" s="29"/>
    </row>
    <row r="72" spans="1:30" s="33" customFormat="1" ht="14.5" x14ac:dyDescent="0.35">
      <c r="A72" s="47">
        <v>82</v>
      </c>
      <c r="B72" s="2" t="s">
        <v>265</v>
      </c>
      <c r="C72" s="141">
        <v>9405</v>
      </c>
      <c r="D72" s="57">
        <v>9359</v>
      </c>
      <c r="E72" s="142">
        <v>963.36788729399257</v>
      </c>
      <c r="F72" s="142">
        <v>989.98002991772626</v>
      </c>
      <c r="G72" s="123" t="b">
        <f t="shared" si="6"/>
        <v>0</v>
      </c>
      <c r="H72" s="143">
        <v>99.148565523176956</v>
      </c>
      <c r="I72" s="149">
        <v>105.31230175329188</v>
      </c>
      <c r="J72" s="126" t="b">
        <f t="shared" si="7"/>
        <v>0</v>
      </c>
      <c r="K72" s="144">
        <v>5431.6838904837859</v>
      </c>
      <c r="L72" s="153">
        <v>6288.3411902981088</v>
      </c>
      <c r="M72" s="152" t="b">
        <f t="shared" si="8"/>
        <v>0</v>
      </c>
      <c r="N72" s="145">
        <v>20.75</v>
      </c>
      <c r="O72" s="155">
        <v>20.75</v>
      </c>
      <c r="P72" s="154" t="b">
        <f t="shared" si="9"/>
        <v>0</v>
      </c>
      <c r="Q72" s="138">
        <v>0.70514603648485563</v>
      </c>
      <c r="R72" s="148">
        <v>0.61255475655668357</v>
      </c>
      <c r="S72" s="105">
        <f t="shared" si="10"/>
        <v>1</v>
      </c>
      <c r="T72" s="106">
        <f t="shared" si="11"/>
        <v>1</v>
      </c>
      <c r="U72" s="47"/>
      <c r="V72" s="47"/>
      <c r="W72" s="107"/>
      <c r="X72"/>
      <c r="Y72" s="107"/>
      <c r="Z72" s="113"/>
      <c r="AA72" s="139"/>
      <c r="AB72" s="113"/>
      <c r="AC72" s="113"/>
      <c r="AD72" s="29"/>
    </row>
    <row r="73" spans="1:30" s="33" customFormat="1" ht="14.5" x14ac:dyDescent="0.35">
      <c r="A73" s="47">
        <v>844</v>
      </c>
      <c r="B73" s="2" t="s">
        <v>160</v>
      </c>
      <c r="C73" s="141">
        <v>1479</v>
      </c>
      <c r="D73" s="57">
        <v>1441</v>
      </c>
      <c r="E73" s="142">
        <v>1003.0448478701826</v>
      </c>
      <c r="F73" s="142">
        <v>1024.9784385843163</v>
      </c>
      <c r="G73" s="123" t="b">
        <f t="shared" si="6"/>
        <v>0</v>
      </c>
      <c r="H73" s="143">
        <v>100.9795943663691</v>
      </c>
      <c r="I73" s="149">
        <v>95.300064092776509</v>
      </c>
      <c r="J73" s="126" t="b">
        <f t="shared" si="7"/>
        <v>0</v>
      </c>
      <c r="K73" s="127">
        <v>9101.1691615956734</v>
      </c>
      <c r="L73" s="153">
        <v>9384.3580777238039</v>
      </c>
      <c r="M73" s="152" t="b">
        <f t="shared" si="8"/>
        <v>0</v>
      </c>
      <c r="N73" s="145">
        <v>21.5</v>
      </c>
      <c r="O73" s="155">
        <v>21.5</v>
      </c>
      <c r="P73" s="154" t="b">
        <f t="shared" si="9"/>
        <v>0</v>
      </c>
      <c r="Q73" s="138">
        <v>0.75705155648711964</v>
      </c>
      <c r="R73" s="148">
        <v>0.70714712113410261</v>
      </c>
      <c r="S73" s="105">
        <f t="shared" si="10"/>
        <v>1</v>
      </c>
      <c r="T73" s="106">
        <f t="shared" si="11"/>
        <v>1</v>
      </c>
      <c r="U73" s="48"/>
      <c r="V73" s="47"/>
      <c r="W73" s="107"/>
      <c r="X73"/>
      <c r="Y73" s="107"/>
      <c r="Z73" s="113"/>
      <c r="AA73" s="139"/>
      <c r="AB73" s="113"/>
      <c r="AC73" s="113"/>
      <c r="AD73" s="29"/>
    </row>
    <row r="74" spans="1:30" s="33" customFormat="1" ht="14.5" x14ac:dyDescent="0.35">
      <c r="A74" s="47">
        <v>859</v>
      </c>
      <c r="B74" s="2" t="s">
        <v>191</v>
      </c>
      <c r="C74" s="141">
        <v>6593</v>
      </c>
      <c r="D74" s="57">
        <v>6562</v>
      </c>
      <c r="E74" s="142">
        <v>1087.4528712270589</v>
      </c>
      <c r="F74" s="142">
        <v>1027.877546479732</v>
      </c>
      <c r="G74" s="123" t="b">
        <f t="shared" si="6"/>
        <v>0</v>
      </c>
      <c r="H74" s="143">
        <v>104.54210494640839</v>
      </c>
      <c r="I74" s="149">
        <v>86.485747394983264</v>
      </c>
      <c r="J74" s="126" t="b">
        <f t="shared" si="7"/>
        <v>0</v>
      </c>
      <c r="K74" s="144">
        <v>5813.0152373729707</v>
      </c>
      <c r="L74" s="153">
        <v>6037.3825053337396</v>
      </c>
      <c r="M74" s="152" t="b">
        <f t="shared" si="8"/>
        <v>0</v>
      </c>
      <c r="N74" s="145">
        <v>21.999999999999996</v>
      </c>
      <c r="O74" s="155">
        <v>21.999999999999996</v>
      </c>
      <c r="P74" s="154" t="b">
        <f t="shared" si="9"/>
        <v>0</v>
      </c>
      <c r="Q74" s="138">
        <v>0.73253160427541741</v>
      </c>
      <c r="R74" s="148">
        <v>0.57037816255017071</v>
      </c>
      <c r="S74" s="105">
        <f t="shared" si="10"/>
        <v>1</v>
      </c>
      <c r="T74" s="106">
        <f t="shared" si="11"/>
        <v>1</v>
      </c>
      <c r="U74" s="47"/>
      <c r="V74" s="47"/>
      <c r="W74" s="107"/>
      <c r="X74"/>
      <c r="Y74" s="107"/>
      <c r="Z74" s="113"/>
      <c r="AA74" s="139"/>
      <c r="AB74" s="113"/>
      <c r="AC74" s="113"/>
      <c r="AD74" s="29"/>
    </row>
    <row r="75" spans="1:30" s="33" customFormat="1" ht="14.5" x14ac:dyDescent="0.35">
      <c r="A75" s="47">
        <v>139</v>
      </c>
      <c r="B75" s="2" t="s">
        <v>7</v>
      </c>
      <c r="C75" s="141">
        <v>9912</v>
      </c>
      <c r="D75" s="57">
        <v>9853</v>
      </c>
      <c r="E75" s="142">
        <v>1274.2224253430186</v>
      </c>
      <c r="F75" s="142">
        <v>1096.1172363747082</v>
      </c>
      <c r="G75" s="123" t="b">
        <f t="shared" si="6"/>
        <v>0</v>
      </c>
      <c r="H75" s="143">
        <v>87.502021419793607</v>
      </c>
      <c r="I75" s="149">
        <v>80.485439552545756</v>
      </c>
      <c r="J75" s="126" t="b">
        <f t="shared" si="7"/>
        <v>0</v>
      </c>
      <c r="K75" s="127">
        <v>7254.4865526634394</v>
      </c>
      <c r="L75" s="153">
        <v>7415.2225383132045</v>
      </c>
      <c r="M75" s="152" t="b">
        <f t="shared" si="8"/>
        <v>0</v>
      </c>
      <c r="N75" s="145">
        <v>21.5</v>
      </c>
      <c r="O75" s="155">
        <v>21.5</v>
      </c>
      <c r="P75" s="154" t="b">
        <f t="shared" si="9"/>
        <v>0</v>
      </c>
      <c r="Q75" s="138">
        <v>0.76631354631800175</v>
      </c>
      <c r="R75" s="148">
        <v>0.68033100399990876</v>
      </c>
      <c r="S75" s="105">
        <f t="shared" si="10"/>
        <v>1</v>
      </c>
      <c r="T75" s="106">
        <f t="shared" si="11"/>
        <v>1</v>
      </c>
      <c r="U75" s="47"/>
      <c r="V75" s="47"/>
      <c r="W75" s="107"/>
      <c r="X75"/>
      <c r="Y75" s="107"/>
      <c r="Z75" s="113"/>
      <c r="AA75" s="139"/>
      <c r="AB75" s="113"/>
      <c r="AC75" s="113"/>
      <c r="AD75" s="29"/>
    </row>
    <row r="76" spans="1:30" s="33" customFormat="1" ht="14.5" x14ac:dyDescent="0.35">
      <c r="A76" s="47">
        <v>316</v>
      </c>
      <c r="B76" s="2" t="s">
        <v>66</v>
      </c>
      <c r="C76" s="141">
        <v>4245</v>
      </c>
      <c r="D76" s="57">
        <v>4198</v>
      </c>
      <c r="E76" s="142">
        <v>1167.7345795053004</v>
      </c>
      <c r="F76" s="142">
        <v>1174.5127108146737</v>
      </c>
      <c r="G76" s="123" t="b">
        <f t="shared" si="6"/>
        <v>0</v>
      </c>
      <c r="H76" s="143">
        <v>131.99360501779711</v>
      </c>
      <c r="I76" s="149">
        <v>100.27201858828177</v>
      </c>
      <c r="J76" s="126" t="b">
        <f t="shared" si="7"/>
        <v>0</v>
      </c>
      <c r="K76" s="127">
        <v>7797.1497950530038</v>
      </c>
      <c r="L76" s="153">
        <v>8482.7342615531197</v>
      </c>
      <c r="M76" s="152" t="b">
        <f t="shared" si="8"/>
        <v>0</v>
      </c>
      <c r="N76" s="145">
        <v>22</v>
      </c>
      <c r="O76" s="155">
        <v>22</v>
      </c>
      <c r="P76" s="154" t="b">
        <f t="shared" si="9"/>
        <v>0</v>
      </c>
      <c r="Q76" s="138">
        <v>0.71466272792689323</v>
      </c>
      <c r="R76" s="148">
        <v>0.56346346926403545</v>
      </c>
      <c r="S76" s="105">
        <f t="shared" si="10"/>
        <v>1</v>
      </c>
      <c r="T76" s="106">
        <f t="shared" si="11"/>
        <v>1</v>
      </c>
      <c r="U76" s="48"/>
      <c r="V76" s="47"/>
      <c r="W76" s="107"/>
      <c r="X76"/>
      <c r="Y76" s="107"/>
      <c r="Z76" s="113"/>
      <c r="AA76" s="139"/>
      <c r="AB76" s="113"/>
      <c r="AC76" s="113"/>
      <c r="AD76" s="29"/>
    </row>
    <row r="77" spans="1:30" s="33" customFormat="1" ht="14.5" x14ac:dyDescent="0.35">
      <c r="A77" s="47">
        <v>475</v>
      </c>
      <c r="B77" s="2" t="s">
        <v>149</v>
      </c>
      <c r="C77" s="141">
        <v>5487</v>
      </c>
      <c r="D77" s="57">
        <v>5479</v>
      </c>
      <c r="E77" s="142">
        <v>1101.4483579369419</v>
      </c>
      <c r="F77" s="142">
        <v>1239.8184906004744</v>
      </c>
      <c r="G77" s="123" t="b">
        <f t="shared" si="6"/>
        <v>0</v>
      </c>
      <c r="H77" s="143">
        <v>104.51261537017871</v>
      </c>
      <c r="I77" s="149">
        <v>118.97611069013361</v>
      </c>
      <c r="J77" s="126" t="b">
        <f t="shared" si="7"/>
        <v>0</v>
      </c>
      <c r="K77" s="127">
        <v>7501.5399763076357</v>
      </c>
      <c r="L77" s="153">
        <v>8577.2096386201865</v>
      </c>
      <c r="M77" s="152" t="b">
        <f t="shared" si="8"/>
        <v>0</v>
      </c>
      <c r="N77" s="145">
        <v>21.499999999999996</v>
      </c>
      <c r="O77" s="155">
        <v>21.499999999999996</v>
      </c>
      <c r="P77" s="154" t="b">
        <f t="shared" si="9"/>
        <v>0</v>
      </c>
      <c r="Q77" s="138">
        <v>0.62883523065353775</v>
      </c>
      <c r="R77" s="148">
        <v>0.79323722720408085</v>
      </c>
      <c r="S77" s="105">
        <f t="shared" si="10"/>
        <v>1</v>
      </c>
      <c r="T77" s="106">
        <f t="shared" si="11"/>
        <v>1</v>
      </c>
      <c r="U77" s="47"/>
      <c r="V77" s="47"/>
      <c r="W77" s="107"/>
      <c r="X77"/>
      <c r="Y77" s="107"/>
      <c r="Z77" s="113"/>
      <c r="AA77" s="139"/>
      <c r="AB77" s="113"/>
      <c r="AC77" s="113"/>
      <c r="AD77" s="29"/>
    </row>
    <row r="78" spans="1:30" s="33" customFormat="1" ht="14.5" x14ac:dyDescent="0.35">
      <c r="A78" s="47">
        <v>631</v>
      </c>
      <c r="B78" s="2" t="s">
        <v>41</v>
      </c>
      <c r="C78" s="141">
        <v>1985</v>
      </c>
      <c r="D78" s="57">
        <v>1963</v>
      </c>
      <c r="E78" s="142">
        <v>1653.4425440806046</v>
      </c>
      <c r="F78" s="142">
        <v>1305.2325216505351</v>
      </c>
      <c r="G78" s="123" t="b">
        <f t="shared" si="6"/>
        <v>0</v>
      </c>
      <c r="H78" s="143">
        <v>79.624463612345195</v>
      </c>
      <c r="I78" s="149">
        <v>76.883285133651171</v>
      </c>
      <c r="J78" s="126">
        <f t="shared" si="7"/>
        <v>1</v>
      </c>
      <c r="K78" s="127">
        <v>1712.7854760705291</v>
      </c>
      <c r="L78" s="153">
        <v>2016.7992562404484</v>
      </c>
      <c r="M78" s="152" t="b">
        <f t="shared" si="8"/>
        <v>0</v>
      </c>
      <c r="N78" s="145">
        <v>21.75</v>
      </c>
      <c r="O78" s="155">
        <v>21.75</v>
      </c>
      <c r="P78" s="154" t="b">
        <f t="shared" si="9"/>
        <v>0</v>
      </c>
      <c r="Q78" s="138">
        <v>1.7885115179224478</v>
      </c>
      <c r="R78" s="148">
        <v>1.4804676316689078</v>
      </c>
      <c r="S78" s="105" t="b">
        <f t="shared" si="10"/>
        <v>0</v>
      </c>
      <c r="T78" s="106">
        <f t="shared" si="11"/>
        <v>1</v>
      </c>
      <c r="U78" s="47"/>
      <c r="V78" s="47"/>
      <c r="W78" s="107"/>
      <c r="X78"/>
      <c r="Y78" s="107"/>
      <c r="Z78" s="113"/>
      <c r="AA78" s="139"/>
      <c r="AB78" s="113"/>
      <c r="AC78" s="113"/>
      <c r="AD78" s="29"/>
    </row>
    <row r="79" spans="1:30" s="33" customFormat="1" ht="14.5" x14ac:dyDescent="0.35">
      <c r="A79" s="47">
        <v>236</v>
      </c>
      <c r="B79" s="2" t="s">
        <v>228</v>
      </c>
      <c r="C79" s="141">
        <v>4196</v>
      </c>
      <c r="D79" s="57">
        <v>4198</v>
      </c>
      <c r="E79" s="142">
        <v>1091.5054504289801</v>
      </c>
      <c r="F79" s="142">
        <v>1321.4463673177704</v>
      </c>
      <c r="G79" s="123" t="b">
        <f t="shared" si="6"/>
        <v>0</v>
      </c>
      <c r="H79" s="143">
        <v>98.952898228450763</v>
      </c>
      <c r="I79" s="149">
        <v>118.14282895559647</v>
      </c>
      <c r="J79" s="126" t="b">
        <f t="shared" si="7"/>
        <v>0</v>
      </c>
      <c r="K79" s="144">
        <v>12738.754509056245</v>
      </c>
      <c r="L79" s="153">
        <v>12970.04433539781</v>
      </c>
      <c r="M79" s="152" t="b">
        <f t="shared" si="8"/>
        <v>0</v>
      </c>
      <c r="N79" s="145">
        <v>22</v>
      </c>
      <c r="O79" s="155">
        <v>22</v>
      </c>
      <c r="P79" s="154" t="b">
        <f t="shared" si="9"/>
        <v>0</v>
      </c>
      <c r="Q79" s="138">
        <v>0.56501209127217411</v>
      </c>
      <c r="R79" s="148">
        <v>0.76937233842221242</v>
      </c>
      <c r="S79" s="105">
        <f t="shared" si="10"/>
        <v>1</v>
      </c>
      <c r="T79" s="106">
        <f t="shared" si="11"/>
        <v>1</v>
      </c>
      <c r="U79" s="48"/>
      <c r="V79" s="47"/>
      <c r="W79" s="107"/>
      <c r="X79"/>
      <c r="Y79" s="107"/>
      <c r="Z79" s="113"/>
      <c r="AA79" s="139"/>
      <c r="AB79" s="113"/>
      <c r="AC79" s="113"/>
      <c r="AD79" s="29"/>
    </row>
    <row r="80" spans="1:30" s="33" customFormat="1" ht="14.5" x14ac:dyDescent="0.35">
      <c r="A80" s="47">
        <v>151</v>
      </c>
      <c r="B80" s="2" t="s">
        <v>207</v>
      </c>
      <c r="C80" s="141">
        <v>1891</v>
      </c>
      <c r="D80" s="57">
        <v>1852</v>
      </c>
      <c r="E80" s="142">
        <v>1505.8459175039661</v>
      </c>
      <c r="F80" s="142">
        <v>1611.5795302375809</v>
      </c>
      <c r="G80" s="123" t="b">
        <f t="shared" si="6"/>
        <v>0</v>
      </c>
      <c r="H80" s="143">
        <v>118.66476244468858</v>
      </c>
      <c r="I80" s="149">
        <v>186.73773331996622</v>
      </c>
      <c r="J80" s="126" t="b">
        <f t="shared" si="7"/>
        <v>0</v>
      </c>
      <c r="K80" s="127">
        <v>2963.2578159703858</v>
      </c>
      <c r="L80" s="153">
        <v>3072.1120680345571</v>
      </c>
      <c r="M80" s="152" t="b">
        <f t="shared" si="8"/>
        <v>0</v>
      </c>
      <c r="N80" s="145">
        <v>22.5</v>
      </c>
      <c r="O80" s="155">
        <v>22.5</v>
      </c>
      <c r="P80" s="154">
        <f t="shared" si="9"/>
        <v>1</v>
      </c>
      <c r="Q80" s="138">
        <v>2.2088361067741284</v>
      </c>
      <c r="R80" s="148">
        <v>3.9336135957905762</v>
      </c>
      <c r="S80" s="105" t="b">
        <f t="shared" si="10"/>
        <v>0</v>
      </c>
      <c r="T80" s="106">
        <f t="shared" si="11"/>
        <v>1</v>
      </c>
      <c r="U80" s="47"/>
      <c r="V80" s="47"/>
      <c r="W80" s="107"/>
      <c r="X80"/>
      <c r="Y80" s="107"/>
      <c r="Z80" s="113"/>
      <c r="AA80" s="139"/>
      <c r="AB80" s="113"/>
      <c r="AC80" s="113"/>
      <c r="AD80" s="29"/>
    </row>
    <row r="81" spans="1:30" s="33" customFormat="1" ht="14.5" x14ac:dyDescent="0.35">
      <c r="A81" s="47">
        <v>10</v>
      </c>
      <c r="B81" s="2" t="s">
        <v>202</v>
      </c>
      <c r="C81" s="141">
        <v>11197</v>
      </c>
      <c r="D81" s="57">
        <v>11102</v>
      </c>
      <c r="E81" s="142">
        <v>2387.5066339198002</v>
      </c>
      <c r="F81" s="142">
        <v>2085.1632480634121</v>
      </c>
      <c r="G81" s="123" t="b">
        <f t="shared" si="6"/>
        <v>0</v>
      </c>
      <c r="H81" s="143">
        <v>106.50836328395785</v>
      </c>
      <c r="I81" s="149">
        <v>79.906753616149899</v>
      </c>
      <c r="J81" s="126" t="b">
        <f t="shared" si="7"/>
        <v>0</v>
      </c>
      <c r="K81" s="144">
        <v>8008.6890533178521</v>
      </c>
      <c r="L81" s="153">
        <v>8286.870183750676</v>
      </c>
      <c r="M81" s="152" t="b">
        <f t="shared" si="8"/>
        <v>0</v>
      </c>
      <c r="N81" s="145">
        <v>21.25</v>
      </c>
      <c r="O81" s="155">
        <v>21.25</v>
      </c>
      <c r="P81" s="154" t="b">
        <f t="shared" si="9"/>
        <v>0</v>
      </c>
      <c r="Q81" s="138">
        <v>0.7817235225660718</v>
      </c>
      <c r="R81" s="148">
        <v>0.60629352482196208</v>
      </c>
      <c r="S81" s="105">
        <f t="shared" si="10"/>
        <v>1</v>
      </c>
      <c r="T81" s="106">
        <f t="shared" si="11"/>
        <v>1</v>
      </c>
      <c r="U81" s="76"/>
      <c r="V81" s="47"/>
      <c r="W81" s="107"/>
      <c r="X81"/>
      <c r="Y81" s="107"/>
      <c r="Z81" s="113"/>
      <c r="AA81" s="139"/>
      <c r="AB81" s="113"/>
      <c r="AC81" s="113"/>
      <c r="AD81" s="29"/>
    </row>
    <row r="82" spans="1:30" s="33" customFormat="1" ht="14.5" x14ac:dyDescent="0.35">
      <c r="A82" s="47">
        <v>256</v>
      </c>
      <c r="B82" s="2" t="s">
        <v>278</v>
      </c>
      <c r="C82" s="141">
        <v>1581</v>
      </c>
      <c r="D82" s="57">
        <v>1554</v>
      </c>
      <c r="E82" s="142">
        <v>2257.2080961416823</v>
      </c>
      <c r="F82" s="142">
        <v>2171.8604182754184</v>
      </c>
      <c r="G82" s="123" t="b">
        <f t="shared" si="6"/>
        <v>0</v>
      </c>
      <c r="H82" s="143">
        <v>107.00238782699805</v>
      </c>
      <c r="I82" s="149">
        <v>94.809760032610512</v>
      </c>
      <c r="J82" s="126" t="b">
        <f t="shared" si="7"/>
        <v>0</v>
      </c>
      <c r="K82" s="127">
        <v>9342.3768500948754</v>
      </c>
      <c r="L82" s="153">
        <v>9680.364658944658</v>
      </c>
      <c r="M82" s="152" t="b">
        <f t="shared" si="8"/>
        <v>0</v>
      </c>
      <c r="N82" s="145">
        <v>21.5</v>
      </c>
      <c r="O82" s="155">
        <v>21.5</v>
      </c>
      <c r="P82" s="154" t="b">
        <f t="shared" si="9"/>
        <v>0</v>
      </c>
      <c r="Q82" s="138">
        <v>0.79106826383946682</v>
      </c>
      <c r="R82" s="148">
        <v>0.69974628126715854</v>
      </c>
      <c r="S82" s="105">
        <f t="shared" si="10"/>
        <v>1</v>
      </c>
      <c r="T82" s="106">
        <f t="shared" si="11"/>
        <v>1</v>
      </c>
      <c r="U82" s="47"/>
      <c r="V82" s="47"/>
      <c r="W82" s="107"/>
      <c r="X82"/>
      <c r="Y82" s="107"/>
      <c r="Z82" s="113"/>
      <c r="AA82" s="139"/>
      <c r="AB82" s="113"/>
      <c r="AC82" s="113"/>
      <c r="AD82" s="29"/>
    </row>
    <row r="83" spans="1:30" s="33" customFormat="1" ht="14.5" x14ac:dyDescent="0.35">
      <c r="A83" s="47">
        <v>218</v>
      </c>
      <c r="B83" s="2" t="s">
        <v>172</v>
      </c>
      <c r="C83" s="141">
        <v>1192</v>
      </c>
      <c r="D83" s="57">
        <v>1200</v>
      </c>
      <c r="E83" s="142">
        <v>2102.86802852349</v>
      </c>
      <c r="F83" s="142">
        <v>2320.2462166666664</v>
      </c>
      <c r="G83" s="123" t="b">
        <f t="shared" si="6"/>
        <v>0</v>
      </c>
      <c r="H83" s="143">
        <v>209.37242853686308</v>
      </c>
      <c r="I83" s="149">
        <v>147.89607530636331</v>
      </c>
      <c r="J83" s="126" t="b">
        <f t="shared" si="7"/>
        <v>0</v>
      </c>
      <c r="K83" s="144">
        <v>3193.7210151006716</v>
      </c>
      <c r="L83" s="153">
        <v>3324.6032250000003</v>
      </c>
      <c r="M83" s="152" t="b">
        <f t="shared" si="8"/>
        <v>0</v>
      </c>
      <c r="N83" s="145">
        <v>22.5</v>
      </c>
      <c r="O83" s="155">
        <v>22.5</v>
      </c>
      <c r="P83" s="154">
        <f t="shared" si="9"/>
        <v>1</v>
      </c>
      <c r="Q83" s="138">
        <v>2.577043088208935</v>
      </c>
      <c r="R83" s="148">
        <v>2.0587162246240056</v>
      </c>
      <c r="S83" s="105" t="b">
        <f t="shared" si="10"/>
        <v>0</v>
      </c>
      <c r="T83" s="106">
        <f t="shared" si="11"/>
        <v>1</v>
      </c>
      <c r="U83" s="47"/>
      <c r="V83" s="47"/>
      <c r="W83" s="107"/>
      <c r="X83"/>
      <c r="Y83" s="107"/>
      <c r="Z83" s="113"/>
      <c r="AA83" s="139"/>
      <c r="AB83" s="113"/>
      <c r="AC83" s="113"/>
      <c r="AD83" s="29"/>
    </row>
    <row r="84" spans="1:30" s="33" customFormat="1" ht="14.5" x14ac:dyDescent="0.35">
      <c r="A84" s="47">
        <v>915</v>
      </c>
      <c r="B84" s="2" t="s">
        <v>22</v>
      </c>
      <c r="C84" s="141">
        <v>19973</v>
      </c>
      <c r="D84" s="57">
        <v>19759</v>
      </c>
      <c r="E84" s="142">
        <v>2337.2955595053318</v>
      </c>
      <c r="F84" s="142">
        <v>2442.788721089124</v>
      </c>
      <c r="G84" s="123" t="b">
        <f t="shared" si="6"/>
        <v>0</v>
      </c>
      <c r="H84" s="143">
        <v>150.93764636020467</v>
      </c>
      <c r="I84" s="149">
        <v>110.85963729154098</v>
      </c>
      <c r="J84" s="126" t="b">
        <f t="shared" si="7"/>
        <v>0</v>
      </c>
      <c r="K84" s="127">
        <v>14281.319287538176</v>
      </c>
      <c r="L84" s="153">
        <v>14464.027229110785</v>
      </c>
      <c r="M84" s="152">
        <f t="shared" si="8"/>
        <v>1</v>
      </c>
      <c r="N84" s="145">
        <v>21</v>
      </c>
      <c r="O84" s="155">
        <v>21</v>
      </c>
      <c r="P84" s="154" t="b">
        <f t="shared" si="9"/>
        <v>0</v>
      </c>
      <c r="Q84" s="138">
        <v>0.89538623612189594</v>
      </c>
      <c r="R84" s="148">
        <v>0.6479719116143573</v>
      </c>
      <c r="S84" s="105" t="b">
        <f t="shared" si="10"/>
        <v>0</v>
      </c>
      <c r="T84" s="106">
        <f t="shared" si="11"/>
        <v>1</v>
      </c>
      <c r="U84" s="47"/>
      <c r="V84" s="47"/>
      <c r="W84" s="107"/>
      <c r="X84"/>
      <c r="Y84" s="107"/>
      <c r="Z84" s="113"/>
      <c r="AA84" s="139"/>
      <c r="AB84" s="113"/>
      <c r="AC84" s="113"/>
      <c r="AD84" s="29"/>
    </row>
    <row r="85" spans="1:30" s="33" customFormat="1" ht="14.5" x14ac:dyDescent="0.35">
      <c r="A85" s="47">
        <v>249</v>
      </c>
      <c r="B85" s="2" t="s">
        <v>96</v>
      </c>
      <c r="C85" s="141">
        <v>9443</v>
      </c>
      <c r="D85" s="57">
        <v>9250</v>
      </c>
      <c r="E85" s="142">
        <v>2748.0483956369799</v>
      </c>
      <c r="F85" s="142">
        <v>2738</v>
      </c>
      <c r="G85" s="123" t="b">
        <f t="shared" si="6"/>
        <v>0</v>
      </c>
      <c r="H85" s="143">
        <v>224.34073603327045</v>
      </c>
      <c r="I85" s="149">
        <v>92.8</v>
      </c>
      <c r="J85" s="126" t="b">
        <f t="shared" si="7"/>
        <v>0</v>
      </c>
      <c r="K85" s="144">
        <v>14272.595785237741</v>
      </c>
      <c r="L85" s="153">
        <v>14683.567567567568</v>
      </c>
      <c r="M85" s="152">
        <f t="shared" si="8"/>
        <v>1</v>
      </c>
      <c r="N85" s="145">
        <v>21.5</v>
      </c>
      <c r="O85" s="155">
        <v>21.75</v>
      </c>
      <c r="P85" s="154" t="b">
        <f t="shared" si="9"/>
        <v>0</v>
      </c>
      <c r="Q85" s="138">
        <v>1.7256887391397873</v>
      </c>
      <c r="R85" s="148">
        <v>0.9</v>
      </c>
      <c r="S85" s="105" t="b">
        <f t="shared" si="10"/>
        <v>0</v>
      </c>
      <c r="T85" s="106">
        <f t="shared" si="11"/>
        <v>1</v>
      </c>
      <c r="U85" s="47"/>
      <c r="V85" s="47"/>
      <c r="W85" s="107"/>
      <c r="X85"/>
      <c r="Y85" s="107"/>
      <c r="Z85" s="113"/>
      <c r="AA85" s="139"/>
      <c r="AB85" s="113"/>
      <c r="AC85" s="113"/>
      <c r="AD85" s="29"/>
    </row>
    <row r="86" spans="1:30" s="33" customFormat="1" ht="14.5" x14ac:dyDescent="0.35">
      <c r="A86" s="47">
        <v>890</v>
      </c>
      <c r="B86" s="2" t="s">
        <v>14</v>
      </c>
      <c r="C86" s="141">
        <v>1176</v>
      </c>
      <c r="D86" s="57">
        <v>1180</v>
      </c>
      <c r="E86" s="142">
        <v>2662.2342006802719</v>
      </c>
      <c r="F86" s="142">
        <v>2837.4455254237287</v>
      </c>
      <c r="G86" s="123" t="b">
        <f t="shared" si="6"/>
        <v>0</v>
      </c>
      <c r="H86" s="143">
        <v>76.865855095942564</v>
      </c>
      <c r="I86" s="149">
        <v>94.103767357059297</v>
      </c>
      <c r="J86" s="126" t="b">
        <f t="shared" si="7"/>
        <v>0</v>
      </c>
      <c r="K86" s="144">
        <v>11798.471267006806</v>
      </c>
      <c r="L86" s="153">
        <v>12205.032542372881</v>
      </c>
      <c r="M86" s="152" t="b">
        <f t="shared" si="8"/>
        <v>0</v>
      </c>
      <c r="N86" s="145">
        <v>21</v>
      </c>
      <c r="O86" s="155">
        <v>21</v>
      </c>
      <c r="P86" s="154" t="b">
        <f t="shared" si="9"/>
        <v>0</v>
      </c>
      <c r="Q86" s="138">
        <v>0.46786125026059727</v>
      </c>
      <c r="R86" s="148">
        <v>0.63397891990806055</v>
      </c>
      <c r="S86" s="105">
        <f t="shared" si="10"/>
        <v>1</v>
      </c>
      <c r="T86" s="106">
        <f t="shared" si="11"/>
        <v>1</v>
      </c>
      <c r="U86" s="47" t="s">
        <v>324</v>
      </c>
      <c r="V86" s="47"/>
      <c r="W86" s="107"/>
      <c r="X86"/>
      <c r="Y86" s="107"/>
      <c r="Z86" s="113"/>
      <c r="AA86" s="139"/>
      <c r="AB86" s="113"/>
      <c r="AC86" s="113"/>
      <c r="AD86" s="29"/>
    </row>
    <row r="87" spans="1:30" s="33" customFormat="1" ht="14.5" x14ac:dyDescent="0.35">
      <c r="A87" s="47">
        <v>231</v>
      </c>
      <c r="B87" s="2" t="s">
        <v>287</v>
      </c>
      <c r="C87" s="141">
        <v>1289</v>
      </c>
      <c r="D87" s="57">
        <v>1256</v>
      </c>
      <c r="E87" s="142">
        <v>3190.0468735453837</v>
      </c>
      <c r="F87" s="142">
        <v>3249.4357006369428</v>
      </c>
      <c r="G87" s="123" t="b">
        <f t="shared" si="6"/>
        <v>0</v>
      </c>
      <c r="H87" s="143">
        <v>28.39722667446356</v>
      </c>
      <c r="I87" s="149">
        <v>77.287350991732097</v>
      </c>
      <c r="J87" s="126">
        <f t="shared" si="7"/>
        <v>1</v>
      </c>
      <c r="K87" s="127">
        <v>10607.294142746316</v>
      </c>
      <c r="L87" s="153">
        <v>10933.282388535032</v>
      </c>
      <c r="M87" s="152" t="b">
        <f t="shared" si="8"/>
        <v>0</v>
      </c>
      <c r="N87" s="145">
        <v>22.000000000000004</v>
      </c>
      <c r="O87" s="155">
        <v>23</v>
      </c>
      <c r="P87" s="154" t="b">
        <f t="shared" si="9"/>
        <v>0</v>
      </c>
      <c r="Q87" s="138">
        <v>0.28611797246092752</v>
      </c>
      <c r="R87" s="148">
        <v>0.87223175698737054</v>
      </c>
      <c r="S87" s="105" t="b">
        <f t="shared" si="10"/>
        <v>0</v>
      </c>
      <c r="T87" s="106">
        <f t="shared" si="11"/>
        <v>1</v>
      </c>
      <c r="U87" s="48"/>
      <c r="V87" s="47"/>
      <c r="W87" s="107"/>
      <c r="X87"/>
      <c r="Y87" s="107"/>
      <c r="Z87" s="113"/>
      <c r="AA87" s="139"/>
      <c r="AB87" s="113"/>
      <c r="AC87" s="113"/>
      <c r="AD87" s="29"/>
    </row>
    <row r="88" spans="1:30" s="33" customFormat="1" ht="14.5" x14ac:dyDescent="0.35">
      <c r="A88" s="47">
        <v>49</v>
      </c>
      <c r="B88" s="2" t="s">
        <v>279</v>
      </c>
      <c r="C88" s="141">
        <v>297132</v>
      </c>
      <c r="D88" s="57">
        <v>305274</v>
      </c>
      <c r="E88" s="142">
        <v>2750.7099734124904</v>
      </c>
      <c r="F88" s="142">
        <v>3281.3593256877425</v>
      </c>
      <c r="G88" s="123" t="b">
        <f t="shared" si="6"/>
        <v>0</v>
      </c>
      <c r="H88" s="143">
        <v>146.94861653469036</v>
      </c>
      <c r="I88" s="149">
        <v>126.91226246445764</v>
      </c>
      <c r="J88" s="126" t="b">
        <f t="shared" si="7"/>
        <v>0</v>
      </c>
      <c r="K88" s="144">
        <v>18423.303531191526</v>
      </c>
      <c r="L88" s="153">
        <v>17562.512930383851</v>
      </c>
      <c r="M88" s="152">
        <f t="shared" si="8"/>
        <v>1</v>
      </c>
      <c r="N88" s="145">
        <v>18</v>
      </c>
      <c r="O88" s="155">
        <v>18</v>
      </c>
      <c r="P88" s="154" t="b">
        <f t="shared" si="9"/>
        <v>0</v>
      </c>
      <c r="Q88" s="138">
        <v>0.88646304464699011</v>
      </c>
      <c r="R88" s="148">
        <v>0.81154301233110804</v>
      </c>
      <c r="S88" s="105" t="b">
        <f t="shared" si="10"/>
        <v>0</v>
      </c>
      <c r="T88" s="106">
        <f t="shared" si="11"/>
        <v>1</v>
      </c>
      <c r="U88" s="47"/>
      <c r="V88" s="47"/>
      <c r="W88" s="107"/>
      <c r="X88"/>
      <c r="Y88" s="107"/>
      <c r="Z88" s="113"/>
      <c r="AA88" s="139"/>
      <c r="AB88" s="113"/>
      <c r="AC88" s="113"/>
      <c r="AD88" s="29"/>
    </row>
    <row r="89" spans="1:30" s="33" customFormat="1" ht="14.5" x14ac:dyDescent="0.35">
      <c r="A89" s="47">
        <v>205</v>
      </c>
      <c r="B89" s="2" t="s">
        <v>52</v>
      </c>
      <c r="C89" s="141">
        <v>36493</v>
      </c>
      <c r="D89" s="57">
        <v>36297</v>
      </c>
      <c r="E89" s="142">
        <v>3137.7104340558462</v>
      </c>
      <c r="F89" s="142">
        <v>3534.6292812078132</v>
      </c>
      <c r="G89" s="123" t="b">
        <f t="shared" si="6"/>
        <v>0</v>
      </c>
      <c r="H89" s="143">
        <v>155.03188162989269</v>
      </c>
      <c r="I89" s="149">
        <v>156.41665937766706</v>
      </c>
      <c r="J89" s="126" t="b">
        <f t="shared" si="7"/>
        <v>0</v>
      </c>
      <c r="K89" s="127">
        <v>18100.53922670101</v>
      </c>
      <c r="L89" s="153">
        <v>18903.259994765409</v>
      </c>
      <c r="M89" s="152">
        <f t="shared" si="8"/>
        <v>1</v>
      </c>
      <c r="N89" s="145">
        <v>21</v>
      </c>
      <c r="O89" s="155">
        <v>21</v>
      </c>
      <c r="P89" s="154" t="b">
        <f t="shared" si="9"/>
        <v>0</v>
      </c>
      <c r="Q89" s="138">
        <v>0.90030204850334727</v>
      </c>
      <c r="R89" s="148">
        <v>0.86339619129801992</v>
      </c>
      <c r="S89" s="105" t="b">
        <f t="shared" si="10"/>
        <v>0</v>
      </c>
      <c r="T89" s="106">
        <f t="shared" si="11"/>
        <v>1</v>
      </c>
      <c r="U89" s="47"/>
      <c r="V89" s="47"/>
      <c r="W89" s="107"/>
      <c r="X89"/>
      <c r="Y89" s="107"/>
      <c r="Z89" s="113"/>
      <c r="AA89" s="139"/>
      <c r="AB89" s="113"/>
      <c r="AC89" s="113"/>
      <c r="AD89" s="29"/>
    </row>
    <row r="90" spans="1:30" s="33" customFormat="1" ht="14.5" x14ac:dyDescent="0.35">
      <c r="A90" s="47">
        <v>707</v>
      </c>
      <c r="B90" s="2" t="s">
        <v>18</v>
      </c>
      <c r="C90" s="141">
        <v>2032</v>
      </c>
      <c r="D90" s="57">
        <v>1960</v>
      </c>
      <c r="E90" s="142">
        <v>-1158.4741486220473</v>
      </c>
      <c r="F90" s="142">
        <v>-384.61172959183671</v>
      </c>
      <c r="G90" s="123" t="b">
        <f t="shared" si="6"/>
        <v>0</v>
      </c>
      <c r="H90" s="143">
        <v>69.710697926223148</v>
      </c>
      <c r="I90" s="149">
        <v>278.31855377535885</v>
      </c>
      <c r="J90" s="126" t="b">
        <f t="shared" si="7"/>
        <v>0</v>
      </c>
      <c r="K90" s="127">
        <v>5668.1168011811023</v>
      </c>
      <c r="L90" s="153">
        <v>5931.5779285714289</v>
      </c>
      <c r="M90" s="152" t="b">
        <f t="shared" si="8"/>
        <v>0</v>
      </c>
      <c r="N90" s="145">
        <v>21.500000000000004</v>
      </c>
      <c r="O90" s="155">
        <v>21.500000000000004</v>
      </c>
      <c r="P90" s="154" t="b">
        <f t="shared" si="9"/>
        <v>0</v>
      </c>
      <c r="Q90" s="138">
        <v>0.73156733932562534</v>
      </c>
      <c r="R90" s="148">
        <v>1.892293968431074</v>
      </c>
      <c r="S90" s="105" t="b">
        <f t="shared" si="10"/>
        <v>0</v>
      </c>
      <c r="T90" s="106">
        <f t="shared" si="11"/>
        <v>0</v>
      </c>
      <c r="U90" s="137" t="s">
        <v>341</v>
      </c>
      <c r="V90" s="47"/>
      <c r="W90" s="107"/>
      <c r="X90"/>
      <c r="Y90" s="107"/>
      <c r="Z90" s="113"/>
      <c r="AA90" s="139"/>
      <c r="AB90" s="113"/>
      <c r="AC90" s="113"/>
      <c r="AD90" s="29"/>
    </row>
    <row r="91" spans="1:30" s="33" customFormat="1" ht="14.5" x14ac:dyDescent="0.35">
      <c r="A91" s="47">
        <v>850</v>
      </c>
      <c r="B91" s="2" t="s">
        <v>73</v>
      </c>
      <c r="C91" s="141">
        <v>2387</v>
      </c>
      <c r="D91" s="57">
        <v>2407</v>
      </c>
      <c r="E91" s="142">
        <v>-511.24506074570587</v>
      </c>
      <c r="F91" s="142">
        <v>-276.20683423348567</v>
      </c>
      <c r="G91" s="123" t="b">
        <f t="shared" si="6"/>
        <v>0</v>
      </c>
      <c r="H91" s="143">
        <v>84.754549884601317</v>
      </c>
      <c r="I91" s="149">
        <v>102.66592476096091</v>
      </c>
      <c r="J91" s="126" t="b">
        <f t="shared" si="7"/>
        <v>0</v>
      </c>
      <c r="K91" s="144">
        <v>7627.9878005865112</v>
      </c>
      <c r="L91" s="153">
        <v>6956.8108849189857</v>
      </c>
      <c r="M91" s="152" t="b">
        <f t="shared" si="8"/>
        <v>0</v>
      </c>
      <c r="N91" s="145">
        <v>21</v>
      </c>
      <c r="O91" s="155">
        <v>21</v>
      </c>
      <c r="P91" s="154" t="b">
        <f t="shared" si="9"/>
        <v>0</v>
      </c>
      <c r="Q91" s="138">
        <v>0.5577549241454629</v>
      </c>
      <c r="R91" s="148">
        <v>0.98903170333845691</v>
      </c>
      <c r="S91" s="105" t="b">
        <f t="shared" si="10"/>
        <v>0</v>
      </c>
      <c r="T91" s="106">
        <f t="shared" si="11"/>
        <v>0</v>
      </c>
      <c r="U91" s="47"/>
      <c r="V91" s="47"/>
      <c r="W91" s="107"/>
      <c r="X91"/>
      <c r="Y91" s="107"/>
      <c r="Z91" s="113"/>
      <c r="AA91" s="139"/>
      <c r="AB91" s="113"/>
      <c r="AC91" s="113"/>
      <c r="AD91" s="29"/>
    </row>
    <row r="92" spans="1:30" s="33" customFormat="1" ht="14.5" x14ac:dyDescent="0.35">
      <c r="A92" s="47">
        <v>416</v>
      </c>
      <c r="B92" s="2" t="s">
        <v>165</v>
      </c>
      <c r="C92" s="141">
        <v>2917</v>
      </c>
      <c r="D92" s="57">
        <v>2886</v>
      </c>
      <c r="E92" s="142">
        <v>-266.08132670551936</v>
      </c>
      <c r="F92" s="142">
        <v>-232.99249826749826</v>
      </c>
      <c r="G92" s="123" t="b">
        <f t="shared" si="6"/>
        <v>0</v>
      </c>
      <c r="H92" s="143">
        <v>178.11229532855086</v>
      </c>
      <c r="I92" s="149">
        <v>80.692622677788222</v>
      </c>
      <c r="J92" s="126" t="b">
        <f t="shared" si="7"/>
        <v>0</v>
      </c>
      <c r="K92" s="127">
        <v>5428.6964038395618</v>
      </c>
      <c r="L92" s="153">
        <v>5335.2742169092171</v>
      </c>
      <c r="M92" s="152" t="b">
        <f t="shared" si="8"/>
        <v>0</v>
      </c>
      <c r="N92" s="145">
        <v>21.999999999999996</v>
      </c>
      <c r="O92" s="155">
        <v>21.999999999999996</v>
      </c>
      <c r="P92" s="154" t="b">
        <f t="shared" si="9"/>
        <v>0</v>
      </c>
      <c r="Q92" s="138">
        <v>1.2496438043907829</v>
      </c>
      <c r="R92" s="148">
        <v>0.60092156117920814</v>
      </c>
      <c r="S92" s="105" t="b">
        <f t="shared" si="10"/>
        <v>0</v>
      </c>
      <c r="T92" s="106">
        <f t="shared" si="11"/>
        <v>0</v>
      </c>
      <c r="U92" s="47"/>
      <c r="V92" s="47"/>
      <c r="W92" s="107"/>
      <c r="X92"/>
      <c r="Y92" s="107"/>
      <c r="Z92" s="113"/>
      <c r="AA92" s="139"/>
      <c r="AB92" s="113"/>
      <c r="AC92" s="113"/>
      <c r="AD92" s="29"/>
    </row>
    <row r="93" spans="1:30" s="33" customFormat="1" ht="14.5" x14ac:dyDescent="0.35">
      <c r="A93" s="47">
        <v>275</v>
      </c>
      <c r="B93" s="2" t="s">
        <v>260</v>
      </c>
      <c r="C93" s="141">
        <v>2586</v>
      </c>
      <c r="D93" s="57">
        <v>2521</v>
      </c>
      <c r="E93" s="142">
        <v>-1329.0537277648878</v>
      </c>
      <c r="F93" s="142">
        <v>-219.99144783815944</v>
      </c>
      <c r="G93" s="123" t="b">
        <f t="shared" si="6"/>
        <v>0</v>
      </c>
      <c r="H93" s="143">
        <v>155.90799300525757</v>
      </c>
      <c r="I93" s="149">
        <v>143.26175142415278</v>
      </c>
      <c r="J93" s="126" t="b">
        <f t="shared" si="7"/>
        <v>0</v>
      </c>
      <c r="K93" s="127">
        <v>11892.059609435422</v>
      </c>
      <c r="L93" s="153">
        <v>11507.61140817136</v>
      </c>
      <c r="M93" s="152" t="b">
        <f t="shared" si="8"/>
        <v>0</v>
      </c>
      <c r="N93" s="145">
        <v>22</v>
      </c>
      <c r="O93" s="155">
        <v>22</v>
      </c>
      <c r="P93" s="154" t="b">
        <f t="shared" si="9"/>
        <v>0</v>
      </c>
      <c r="Q93" s="138">
        <v>0.94964169859542513</v>
      </c>
      <c r="R93" s="148">
        <v>0.71471380707555687</v>
      </c>
      <c r="S93" s="105" t="b">
        <f t="shared" si="10"/>
        <v>0</v>
      </c>
      <c r="T93" s="106">
        <f t="shared" si="11"/>
        <v>0</v>
      </c>
      <c r="U93" s="47" t="s">
        <v>302</v>
      </c>
      <c r="V93" s="47"/>
      <c r="W93" s="107"/>
      <c r="X93"/>
      <c r="Y93" s="107"/>
      <c r="Z93" s="113"/>
      <c r="AA93" s="139"/>
      <c r="AB93" s="113"/>
      <c r="AC93" s="113"/>
      <c r="AD93" s="29"/>
    </row>
    <row r="94" spans="1:30" s="33" customFormat="1" ht="14.5" x14ac:dyDescent="0.35">
      <c r="A94" s="47">
        <v>848</v>
      </c>
      <c r="B94" s="2" t="s">
        <v>43</v>
      </c>
      <c r="C94" s="141">
        <v>4241</v>
      </c>
      <c r="D94" s="57">
        <v>4160</v>
      </c>
      <c r="E94" s="142">
        <v>-88.842065550577701</v>
      </c>
      <c r="F94" s="142">
        <v>-74.988778846153849</v>
      </c>
      <c r="G94" s="123" t="b">
        <f t="shared" si="6"/>
        <v>0</v>
      </c>
      <c r="H94" s="143">
        <v>108.86834092547497</v>
      </c>
      <c r="I94" s="149">
        <v>101.51512016597175</v>
      </c>
      <c r="J94" s="126" t="b">
        <f t="shared" si="7"/>
        <v>0</v>
      </c>
      <c r="K94" s="127">
        <v>5673.7313935392604</v>
      </c>
      <c r="L94" s="153">
        <v>7109.8125625000002</v>
      </c>
      <c r="M94" s="152" t="b">
        <f t="shared" si="8"/>
        <v>0</v>
      </c>
      <c r="N94" s="145">
        <v>21.75</v>
      </c>
      <c r="O94" s="155">
        <v>21.75</v>
      </c>
      <c r="P94" s="154" t="b">
        <f t="shared" si="9"/>
        <v>0</v>
      </c>
      <c r="Q94" s="138">
        <v>1.3206324941286027</v>
      </c>
      <c r="R94" s="148">
        <v>0.89499000007376317</v>
      </c>
      <c r="S94" s="105" t="b">
        <f t="shared" si="10"/>
        <v>0</v>
      </c>
      <c r="T94" s="106">
        <f t="shared" si="11"/>
        <v>0</v>
      </c>
      <c r="U94" s="47"/>
      <c r="V94" s="47"/>
      <c r="W94" s="107"/>
      <c r="X94"/>
      <c r="Y94" s="107"/>
      <c r="Z94" s="113"/>
      <c r="AA94" s="139"/>
      <c r="AB94" s="113"/>
      <c r="AC94" s="113"/>
      <c r="AD94" s="29"/>
    </row>
    <row r="95" spans="1:30" s="33" customFormat="1" ht="14.5" x14ac:dyDescent="0.35">
      <c r="A95" s="47">
        <v>626</v>
      </c>
      <c r="B95" s="2" t="s">
        <v>100</v>
      </c>
      <c r="C95" s="141">
        <v>4964</v>
      </c>
      <c r="D95" s="57">
        <v>4835</v>
      </c>
      <c r="E95" s="142">
        <v>596.44889403706691</v>
      </c>
      <c r="F95" s="142">
        <v>-62.105650465356739</v>
      </c>
      <c r="G95" s="123" t="b">
        <f t="shared" si="6"/>
        <v>0</v>
      </c>
      <c r="H95" s="143">
        <v>129.2379301515885</v>
      </c>
      <c r="I95" s="149">
        <v>40.226467569869605</v>
      </c>
      <c r="J95" s="126" t="b">
        <f t="shared" si="7"/>
        <v>0</v>
      </c>
      <c r="K95" s="127">
        <v>10441.471702256245</v>
      </c>
      <c r="L95" s="153">
        <v>10891.397631851087</v>
      </c>
      <c r="M95" s="152" t="b">
        <f t="shared" si="8"/>
        <v>0</v>
      </c>
      <c r="N95" s="145">
        <v>21.75</v>
      </c>
      <c r="O95" s="155">
        <v>21.75</v>
      </c>
      <c r="P95" s="154" t="b">
        <f t="shared" si="9"/>
        <v>0</v>
      </c>
      <c r="Q95" s="138">
        <v>0.94769069842407949</v>
      </c>
      <c r="R95" s="148">
        <v>0.27770879299659085</v>
      </c>
      <c r="S95" s="105" t="b">
        <f t="shared" si="10"/>
        <v>0</v>
      </c>
      <c r="T95" s="106">
        <f t="shared" si="11"/>
        <v>0</v>
      </c>
      <c r="U95" s="47"/>
      <c r="V95" s="47"/>
      <c r="W95" s="107"/>
      <c r="X95"/>
      <c r="Y95" s="107"/>
      <c r="Z95" s="113"/>
      <c r="AA95" s="139"/>
      <c r="AB95" s="113"/>
      <c r="AC95" s="113"/>
      <c r="AD95" s="29"/>
    </row>
    <row r="96" spans="1:30" s="33" customFormat="1" ht="14.5" x14ac:dyDescent="0.35">
      <c r="A96" s="47">
        <v>77</v>
      </c>
      <c r="B96" s="2" t="s">
        <v>94</v>
      </c>
      <c r="C96" s="141">
        <v>4683</v>
      </c>
      <c r="D96" s="57">
        <v>4601</v>
      </c>
      <c r="E96" s="142">
        <v>52.541377322229344</v>
      </c>
      <c r="F96" s="142">
        <v>29.574053466637682</v>
      </c>
      <c r="G96" s="123" t="b">
        <f t="shared" si="6"/>
        <v>0</v>
      </c>
      <c r="H96" s="143">
        <v>138.08170519128399</v>
      </c>
      <c r="I96" s="149">
        <v>93.668077169784695</v>
      </c>
      <c r="J96" s="126" t="b">
        <f t="shared" si="7"/>
        <v>0</v>
      </c>
      <c r="K96" s="127">
        <v>7687.5919154388203</v>
      </c>
      <c r="L96" s="153">
        <v>9375.665418387307</v>
      </c>
      <c r="M96" s="152" t="b">
        <f t="shared" si="8"/>
        <v>0</v>
      </c>
      <c r="N96" s="145">
        <v>22</v>
      </c>
      <c r="O96" s="155">
        <v>22</v>
      </c>
      <c r="P96" s="154" t="b">
        <f t="shared" si="9"/>
        <v>0</v>
      </c>
      <c r="Q96" s="138">
        <v>1.5298544878176163</v>
      </c>
      <c r="R96" s="148">
        <v>1.1850531600812984</v>
      </c>
      <c r="S96" s="105" t="b">
        <f t="shared" si="10"/>
        <v>0</v>
      </c>
      <c r="T96" s="106">
        <f t="shared" si="11"/>
        <v>0</v>
      </c>
      <c r="U96" s="47"/>
      <c r="V96" s="47"/>
      <c r="W96" s="107"/>
      <c r="X96"/>
      <c r="Y96" s="107"/>
      <c r="Z96" s="113"/>
      <c r="AA96" s="139"/>
      <c r="AB96" s="113"/>
      <c r="AC96" s="113"/>
      <c r="AD96" s="29"/>
    </row>
    <row r="97" spans="1:30" s="33" customFormat="1" ht="14.5" x14ac:dyDescent="0.35">
      <c r="A97" s="47">
        <v>399</v>
      </c>
      <c r="B97" s="2" t="s">
        <v>109</v>
      </c>
      <c r="C97" s="141">
        <v>7916</v>
      </c>
      <c r="D97" s="57">
        <v>7817</v>
      </c>
      <c r="E97" s="142">
        <v>45.349418898433555</v>
      </c>
      <c r="F97" s="142">
        <v>54.570921069463992</v>
      </c>
      <c r="G97" s="123" t="b">
        <f t="shared" si="6"/>
        <v>0</v>
      </c>
      <c r="H97" s="143">
        <v>94.517442316566374</v>
      </c>
      <c r="I97" s="149">
        <v>103.62072005618568</v>
      </c>
      <c r="J97" s="126" t="b">
        <f t="shared" si="7"/>
        <v>0</v>
      </c>
      <c r="K97" s="144">
        <v>5467.8679888832739</v>
      </c>
      <c r="L97" s="153">
        <v>6549.9741512089031</v>
      </c>
      <c r="M97" s="152" t="b">
        <f t="shared" si="8"/>
        <v>0</v>
      </c>
      <c r="N97" s="145">
        <v>21.75</v>
      </c>
      <c r="O97" s="155">
        <v>21.75</v>
      </c>
      <c r="P97" s="154" t="b">
        <f t="shared" si="9"/>
        <v>0</v>
      </c>
      <c r="Q97" s="138">
        <v>0.9458215967890411</v>
      </c>
      <c r="R97" s="148">
        <v>0.66800163225282161</v>
      </c>
      <c r="S97" s="105" t="b">
        <f t="shared" si="10"/>
        <v>0</v>
      </c>
      <c r="T97" s="106">
        <f t="shared" si="11"/>
        <v>0</v>
      </c>
      <c r="U97" s="47"/>
      <c r="V97" s="47"/>
      <c r="W97" s="107"/>
      <c r="X97"/>
      <c r="Y97" s="107"/>
      <c r="Z97" s="113"/>
      <c r="AA97" s="139"/>
      <c r="AB97" s="113"/>
      <c r="AC97" s="113"/>
      <c r="AD97" s="29"/>
    </row>
    <row r="98" spans="1:30" s="33" customFormat="1" ht="14.5" x14ac:dyDescent="0.35">
      <c r="A98" s="47">
        <v>50</v>
      </c>
      <c r="B98" s="2" t="s">
        <v>166</v>
      </c>
      <c r="C98" s="141">
        <v>11417</v>
      </c>
      <c r="D98" s="57">
        <v>11276</v>
      </c>
      <c r="E98" s="142">
        <v>307.89596040991506</v>
      </c>
      <c r="F98" s="142">
        <v>54.771504079460797</v>
      </c>
      <c r="G98" s="123" t="b">
        <f t="shared" si="6"/>
        <v>0</v>
      </c>
      <c r="H98" s="143">
        <v>147.17060945823533</v>
      </c>
      <c r="I98" s="149">
        <v>55.40074208746519</v>
      </c>
      <c r="J98" s="126" t="b">
        <f t="shared" si="7"/>
        <v>0</v>
      </c>
      <c r="K98" s="127">
        <v>5274.8582158185163</v>
      </c>
      <c r="L98" s="153">
        <v>5106.6893197942536</v>
      </c>
      <c r="M98" s="152" t="b">
        <f t="shared" si="8"/>
        <v>0</v>
      </c>
      <c r="N98" s="145">
        <v>21</v>
      </c>
      <c r="O98" s="155">
        <v>21</v>
      </c>
      <c r="P98" s="154" t="b">
        <f t="shared" si="9"/>
        <v>0</v>
      </c>
      <c r="Q98" s="138">
        <v>1.2195298818856335</v>
      </c>
      <c r="R98" s="148">
        <v>0.52594677726497996</v>
      </c>
      <c r="S98" s="105" t="b">
        <f t="shared" si="10"/>
        <v>0</v>
      </c>
      <c r="T98" s="106">
        <f t="shared" si="11"/>
        <v>0</v>
      </c>
      <c r="U98" s="47"/>
      <c r="V98" s="47"/>
      <c r="W98" s="107"/>
      <c r="X98"/>
      <c r="Y98" s="107"/>
      <c r="Z98" s="113"/>
      <c r="AA98" s="139"/>
      <c r="AB98" s="113"/>
      <c r="AC98" s="113"/>
      <c r="AD98" s="29"/>
    </row>
    <row r="99" spans="1:30" s="33" customFormat="1" ht="14.5" x14ac:dyDescent="0.35">
      <c r="A99" s="47">
        <v>213</v>
      </c>
      <c r="B99" s="2" t="s">
        <v>82</v>
      </c>
      <c r="C99" s="141">
        <v>5230</v>
      </c>
      <c r="D99" s="57">
        <v>5154</v>
      </c>
      <c r="E99" s="142">
        <v>210.51873804971319</v>
      </c>
      <c r="F99" s="142">
        <v>113.49658711680247</v>
      </c>
      <c r="G99" s="123" t="b">
        <f t="shared" si="6"/>
        <v>0</v>
      </c>
      <c r="H99" s="143">
        <v>-153.32404040810982</v>
      </c>
      <c r="I99" s="149">
        <v>91.581202027251578</v>
      </c>
      <c r="J99" s="126" t="b">
        <f t="shared" si="7"/>
        <v>0</v>
      </c>
      <c r="K99" s="144">
        <v>4901.6657743785845</v>
      </c>
      <c r="L99" s="153">
        <v>4458.7679375242533</v>
      </c>
      <c r="M99" s="152" t="b">
        <f t="shared" si="8"/>
        <v>0</v>
      </c>
      <c r="N99" s="145">
        <v>21.5</v>
      </c>
      <c r="O99" s="155">
        <v>21.5</v>
      </c>
      <c r="P99" s="154" t="b">
        <f t="shared" si="9"/>
        <v>0</v>
      </c>
      <c r="Q99" s="138">
        <v>1.1956016331066142</v>
      </c>
      <c r="R99" s="148">
        <v>0.91858082188663459</v>
      </c>
      <c r="S99" s="105" t="b">
        <f t="shared" si="10"/>
        <v>0</v>
      </c>
      <c r="T99" s="106">
        <f t="shared" si="11"/>
        <v>0</v>
      </c>
      <c r="U99" s="47"/>
      <c r="V99" s="47"/>
      <c r="W99" s="107"/>
      <c r="X99"/>
      <c r="Y99" s="107"/>
      <c r="Z99" s="113"/>
      <c r="AA99" s="139"/>
      <c r="AB99" s="113"/>
      <c r="AC99" s="113"/>
      <c r="AD99" s="29"/>
    </row>
    <row r="100" spans="1:30" s="33" customFormat="1" ht="14.5" x14ac:dyDescent="0.35">
      <c r="A100" s="47">
        <v>577</v>
      </c>
      <c r="B100" s="2" t="s">
        <v>123</v>
      </c>
      <c r="C100" s="141">
        <v>11041</v>
      </c>
      <c r="D100" s="57">
        <v>11138</v>
      </c>
      <c r="E100" s="142">
        <v>152.01657458563537</v>
      </c>
      <c r="F100" s="142">
        <v>122.67370084395763</v>
      </c>
      <c r="G100" s="123" t="b">
        <f t="shared" ref="G100:G163" si="12">IF(E100&lt;-500,IF(F100&lt;-1000,1))</f>
        <v>0</v>
      </c>
      <c r="H100" s="143">
        <v>119.78983527461997</v>
      </c>
      <c r="I100" s="149">
        <v>83.353053959523223</v>
      </c>
      <c r="J100" s="126" t="b">
        <f t="shared" ref="J100:J163" si="13">IF(I100&lt;80,IF(H100&lt;80,1))</f>
        <v>0</v>
      </c>
      <c r="K100" s="127">
        <v>6039.3761434652652</v>
      </c>
      <c r="L100" s="153">
        <v>5757.3663736757053</v>
      </c>
      <c r="M100" s="152" t="b">
        <f t="shared" ref="M100:M163" si="14">IF(L100&gt;14085,IF(K100&gt;13625,1))</f>
        <v>0</v>
      </c>
      <c r="N100" s="145">
        <v>20.75</v>
      </c>
      <c r="O100" s="155">
        <v>20.75</v>
      </c>
      <c r="P100" s="154" t="b">
        <f t="shared" ref="P100:P163" si="15">IF(O100&gt;22.01,IF(N100&gt;22.02,1))</f>
        <v>0</v>
      </c>
      <c r="Q100" s="138">
        <v>0.86080912722545777</v>
      </c>
      <c r="R100" s="148">
        <v>0.63506059511679103</v>
      </c>
      <c r="S100" s="105" t="b">
        <f t="shared" ref="S100:S163" si="16">IF(R100&lt;0.8,IF(Q100&lt;0.8,1))</f>
        <v>0</v>
      </c>
      <c r="T100" s="106">
        <f t="shared" ref="T100:T163" si="17">J100+M100+P100+S100</f>
        <v>0</v>
      </c>
      <c r="U100" s="47"/>
      <c r="V100" s="47"/>
      <c r="W100" s="107"/>
      <c r="X100"/>
      <c r="Y100" s="107"/>
      <c r="Z100" s="113"/>
      <c r="AA100" s="139"/>
      <c r="AB100" s="113"/>
      <c r="AC100" s="113"/>
      <c r="AD100" s="29"/>
    </row>
    <row r="101" spans="1:30" s="33" customFormat="1" ht="14.5" x14ac:dyDescent="0.35">
      <c r="A101" s="47">
        <v>109</v>
      </c>
      <c r="B101" s="2" t="s">
        <v>136</v>
      </c>
      <c r="C101" s="141">
        <v>67971</v>
      </c>
      <c r="D101" s="57">
        <v>68043</v>
      </c>
      <c r="E101" s="142">
        <v>95.155760397816721</v>
      </c>
      <c r="F101" s="142">
        <v>122.80948062254751</v>
      </c>
      <c r="G101" s="123" t="b">
        <f t="shared" si="12"/>
        <v>0</v>
      </c>
      <c r="H101" s="143">
        <v>143.20501226641983</v>
      </c>
      <c r="I101" s="149">
        <v>110.61626794512445</v>
      </c>
      <c r="J101" s="126" t="b">
        <f t="shared" si="13"/>
        <v>0</v>
      </c>
      <c r="K101" s="127">
        <v>8675.3971283341416</v>
      </c>
      <c r="L101" s="153">
        <v>9008.8035675969604</v>
      </c>
      <c r="M101" s="152" t="b">
        <f t="shared" si="14"/>
        <v>0</v>
      </c>
      <c r="N101" s="145">
        <v>21</v>
      </c>
      <c r="O101" s="155">
        <v>21</v>
      </c>
      <c r="P101" s="154" t="b">
        <f t="shared" si="15"/>
        <v>0</v>
      </c>
      <c r="Q101" s="138">
        <v>1.0078279586962049</v>
      </c>
      <c r="R101" s="148">
        <v>0.8246711447324202</v>
      </c>
      <c r="S101" s="105" t="b">
        <f t="shared" si="16"/>
        <v>0</v>
      </c>
      <c r="T101" s="106">
        <f t="shared" si="17"/>
        <v>0</v>
      </c>
      <c r="U101" s="76"/>
      <c r="V101" s="47"/>
      <c r="W101" s="107"/>
      <c r="X101"/>
      <c r="Y101" s="107"/>
      <c r="Z101" s="113"/>
      <c r="AA101" s="139"/>
      <c r="AB101" s="113"/>
      <c r="AC101" s="113"/>
      <c r="AD101" s="29"/>
    </row>
    <row r="102" spans="1:30" s="33" customFormat="1" ht="14.5" x14ac:dyDescent="0.35">
      <c r="A102" s="47">
        <v>182</v>
      </c>
      <c r="B102" s="2" t="s">
        <v>83</v>
      </c>
      <c r="C102" s="141">
        <v>19767</v>
      </c>
      <c r="D102" s="57">
        <v>19347</v>
      </c>
      <c r="E102" s="142">
        <v>627.19593565032631</v>
      </c>
      <c r="F102" s="142">
        <v>149.75618545510932</v>
      </c>
      <c r="G102" s="123" t="b">
        <f t="shared" si="12"/>
        <v>0</v>
      </c>
      <c r="H102" s="143">
        <v>101.37107550162929</v>
      </c>
      <c r="I102" s="149">
        <v>27.831955230332085</v>
      </c>
      <c r="J102" s="126" t="b">
        <f t="shared" si="13"/>
        <v>0</v>
      </c>
      <c r="K102" s="127">
        <v>3604.4211645672081</v>
      </c>
      <c r="L102" s="153">
        <v>3394.235097948002</v>
      </c>
      <c r="M102" s="152" t="b">
        <f t="shared" si="14"/>
        <v>0</v>
      </c>
      <c r="N102" s="145">
        <v>21</v>
      </c>
      <c r="O102" s="155">
        <v>21</v>
      </c>
      <c r="P102" s="154" t="b">
        <f t="shared" si="15"/>
        <v>0</v>
      </c>
      <c r="Q102" s="138">
        <v>1.9214540984467867</v>
      </c>
      <c r="R102" s="148">
        <v>0.62649141645186635</v>
      </c>
      <c r="S102" s="105" t="b">
        <f t="shared" si="16"/>
        <v>0</v>
      </c>
      <c r="T102" s="106">
        <f t="shared" si="17"/>
        <v>0</v>
      </c>
      <c r="U102" s="47"/>
      <c r="V102" s="47"/>
      <c r="W102" s="107"/>
      <c r="X102"/>
      <c r="Y102" s="107"/>
      <c r="Z102" s="113"/>
      <c r="AA102" s="139"/>
      <c r="AB102" s="113"/>
      <c r="AC102" s="113"/>
      <c r="AD102" s="29"/>
    </row>
    <row r="103" spans="1:30" s="33" customFormat="1" ht="14.5" x14ac:dyDescent="0.35">
      <c r="A103" s="47">
        <v>738</v>
      </c>
      <c r="B103" s="2" t="s">
        <v>88</v>
      </c>
      <c r="C103" s="141">
        <v>2959</v>
      </c>
      <c r="D103" s="57">
        <v>2917</v>
      </c>
      <c r="E103" s="142">
        <v>123.60239945927678</v>
      </c>
      <c r="F103" s="142">
        <v>167.22488858416182</v>
      </c>
      <c r="G103" s="123" t="b">
        <f t="shared" si="12"/>
        <v>0</v>
      </c>
      <c r="H103" s="143">
        <v>169.17945562280846</v>
      </c>
      <c r="I103" s="149">
        <v>111.18529533906585</v>
      </c>
      <c r="J103" s="126" t="b">
        <f t="shared" si="13"/>
        <v>0</v>
      </c>
      <c r="K103" s="127">
        <v>5363.6986819871581</v>
      </c>
      <c r="L103" s="153">
        <v>49771.644429208092</v>
      </c>
      <c r="M103" s="152" t="b">
        <f t="shared" si="14"/>
        <v>0</v>
      </c>
      <c r="N103" s="145">
        <v>21.5</v>
      </c>
      <c r="O103" s="155">
        <v>21.5</v>
      </c>
      <c r="P103" s="154" t="b">
        <f t="shared" si="15"/>
        <v>0</v>
      </c>
      <c r="Q103" s="138">
        <v>1.0776233991543591</v>
      </c>
      <c r="R103" s="148">
        <v>0.7773142330673225</v>
      </c>
      <c r="S103" s="105" t="b">
        <f t="shared" si="16"/>
        <v>0</v>
      </c>
      <c r="T103" s="106">
        <f t="shared" si="17"/>
        <v>0</v>
      </c>
      <c r="U103" s="47"/>
      <c r="V103" s="47"/>
      <c r="W103" s="107"/>
      <c r="X103"/>
      <c r="Y103" s="107"/>
      <c r="Z103" s="113"/>
      <c r="AA103" s="139"/>
      <c r="AB103" s="113"/>
      <c r="AC103" s="113"/>
      <c r="AD103" s="29"/>
    </row>
    <row r="104" spans="1:30" s="33" customFormat="1" ht="14.5" x14ac:dyDescent="0.35">
      <c r="A104" s="47">
        <v>831</v>
      </c>
      <c r="B104" s="2" t="s">
        <v>229</v>
      </c>
      <c r="C104" s="141">
        <v>4595</v>
      </c>
      <c r="D104" s="57">
        <v>4559</v>
      </c>
      <c r="E104" s="142">
        <v>196.26245919477694</v>
      </c>
      <c r="F104" s="142">
        <v>171.67302697960079</v>
      </c>
      <c r="G104" s="123" t="b">
        <f t="shared" si="12"/>
        <v>0</v>
      </c>
      <c r="H104" s="143">
        <v>224.58783171561603</v>
      </c>
      <c r="I104" s="149">
        <v>94.917476652744654</v>
      </c>
      <c r="J104" s="126" t="b">
        <f t="shared" si="13"/>
        <v>0</v>
      </c>
      <c r="K104" s="144">
        <v>5237.0809488574532</v>
      </c>
      <c r="L104" s="153">
        <v>4747.9924851941223</v>
      </c>
      <c r="M104" s="152" t="b">
        <f t="shared" si="14"/>
        <v>0</v>
      </c>
      <c r="N104" s="145">
        <v>21</v>
      </c>
      <c r="O104" s="155">
        <v>21</v>
      </c>
      <c r="P104" s="154" t="b">
        <f t="shared" si="15"/>
        <v>0</v>
      </c>
      <c r="Q104" s="138">
        <v>1.8405429617077949</v>
      </c>
      <c r="R104" s="148">
        <v>0.84537414709944525</v>
      </c>
      <c r="S104" s="105" t="b">
        <f t="shared" si="16"/>
        <v>0</v>
      </c>
      <c r="T104" s="106">
        <f t="shared" si="17"/>
        <v>0</v>
      </c>
      <c r="U104" s="47"/>
      <c r="V104" s="47"/>
      <c r="W104" s="107"/>
      <c r="X104"/>
      <c r="Y104" s="107"/>
      <c r="Z104" s="113"/>
      <c r="AA104" s="139"/>
      <c r="AB104" s="113"/>
      <c r="AC104" s="113"/>
      <c r="AD104" s="29"/>
    </row>
    <row r="105" spans="1:30" s="33" customFormat="1" ht="14.5" x14ac:dyDescent="0.35">
      <c r="A105" s="47">
        <v>103</v>
      </c>
      <c r="B105" s="2" t="s">
        <v>76</v>
      </c>
      <c r="C105" s="141">
        <v>2166</v>
      </c>
      <c r="D105" s="57">
        <v>2161</v>
      </c>
      <c r="E105" s="142">
        <v>218.7770683287165</v>
      </c>
      <c r="F105" s="142">
        <v>221.79478482184172</v>
      </c>
      <c r="G105" s="123" t="b">
        <f t="shared" si="12"/>
        <v>0</v>
      </c>
      <c r="H105" s="143">
        <v>107.06594816428611</v>
      </c>
      <c r="I105" s="149">
        <v>102.37594103740358</v>
      </c>
      <c r="J105" s="126" t="b">
        <f t="shared" si="13"/>
        <v>0</v>
      </c>
      <c r="K105" s="127">
        <v>3362.5378578024006</v>
      </c>
      <c r="L105" s="153">
        <v>2991.5343405830636</v>
      </c>
      <c r="M105" s="152" t="b">
        <f t="shared" si="14"/>
        <v>0</v>
      </c>
      <c r="N105" s="145">
        <v>22</v>
      </c>
      <c r="O105" s="155">
        <v>22</v>
      </c>
      <c r="P105" s="154" t="b">
        <f t="shared" si="15"/>
        <v>0</v>
      </c>
      <c r="Q105" s="138">
        <v>1.3535581827984204</v>
      </c>
      <c r="R105" s="148">
        <v>0.99058874496492166</v>
      </c>
      <c r="S105" s="105" t="b">
        <f t="shared" si="16"/>
        <v>0</v>
      </c>
      <c r="T105" s="106">
        <f t="shared" si="17"/>
        <v>0</v>
      </c>
      <c r="U105" s="47"/>
      <c r="V105" s="47"/>
      <c r="W105" s="107"/>
      <c r="X105"/>
      <c r="Y105" s="107"/>
      <c r="Z105" s="113"/>
      <c r="AA105" s="139"/>
      <c r="AB105" s="113"/>
      <c r="AC105" s="113"/>
      <c r="AD105" s="29"/>
    </row>
    <row r="106" spans="1:30" s="33" customFormat="1" ht="14.5" x14ac:dyDescent="0.35">
      <c r="A106" s="47">
        <v>681</v>
      </c>
      <c r="B106" s="2" t="s">
        <v>33</v>
      </c>
      <c r="C106" s="141">
        <v>3330</v>
      </c>
      <c r="D106" s="57">
        <v>3308</v>
      </c>
      <c r="E106" s="142">
        <v>-33.483300300300286</v>
      </c>
      <c r="F106" s="142">
        <v>249.75165659008465</v>
      </c>
      <c r="G106" s="123" t="b">
        <f t="shared" si="12"/>
        <v>0</v>
      </c>
      <c r="H106" s="143">
        <v>124.69184001177599</v>
      </c>
      <c r="I106" s="149">
        <v>160.20960623695009</v>
      </c>
      <c r="J106" s="126" t="b">
        <f t="shared" si="13"/>
        <v>0</v>
      </c>
      <c r="K106" s="127">
        <v>3078.3066576576575</v>
      </c>
      <c r="L106" s="153">
        <v>3669.1609220072551</v>
      </c>
      <c r="M106" s="152" t="b">
        <f t="shared" si="14"/>
        <v>0</v>
      </c>
      <c r="N106" s="145">
        <v>22</v>
      </c>
      <c r="O106" s="155">
        <v>22</v>
      </c>
      <c r="P106" s="154" t="b">
        <f t="shared" si="15"/>
        <v>0</v>
      </c>
      <c r="Q106" s="138">
        <v>1.6017019945332913</v>
      </c>
      <c r="R106" s="148">
        <v>2.0368654083349491</v>
      </c>
      <c r="S106" s="105" t="b">
        <f t="shared" si="16"/>
        <v>0</v>
      </c>
      <c r="T106" s="106">
        <f t="shared" si="17"/>
        <v>0</v>
      </c>
      <c r="U106" s="76"/>
      <c r="V106" s="47"/>
      <c r="W106" s="107"/>
      <c r="X106"/>
      <c r="Y106" s="107"/>
      <c r="Z106" s="113"/>
      <c r="AA106" s="139"/>
      <c r="AB106" s="113"/>
      <c r="AC106" s="113"/>
      <c r="AD106" s="29"/>
    </row>
    <row r="107" spans="1:30" s="33" customFormat="1" ht="14.5" x14ac:dyDescent="0.35">
      <c r="A107" s="47">
        <v>783</v>
      </c>
      <c r="B107" s="2" t="s">
        <v>65</v>
      </c>
      <c r="C107" s="141">
        <v>6588</v>
      </c>
      <c r="D107" s="57">
        <v>6419</v>
      </c>
      <c r="E107" s="142">
        <v>136.87962052216153</v>
      </c>
      <c r="F107" s="142">
        <v>267.34590590434647</v>
      </c>
      <c r="G107" s="123" t="b">
        <f t="shared" si="12"/>
        <v>0</v>
      </c>
      <c r="H107" s="143">
        <v>173.83488346130227</v>
      </c>
      <c r="I107" s="149">
        <v>124.60012976778691</v>
      </c>
      <c r="J107" s="126" t="b">
        <f t="shared" si="13"/>
        <v>0</v>
      </c>
      <c r="K107" s="127">
        <v>2795.3538342440802</v>
      </c>
      <c r="L107" s="153">
        <v>2265.7225938619722</v>
      </c>
      <c r="M107" s="152" t="b">
        <f t="shared" si="14"/>
        <v>0</v>
      </c>
      <c r="N107" s="145">
        <v>21.5</v>
      </c>
      <c r="O107" s="155">
        <v>21.5</v>
      </c>
      <c r="P107" s="154" t="b">
        <f t="shared" si="15"/>
        <v>0</v>
      </c>
      <c r="Q107" s="138">
        <v>2.4129209235137328</v>
      </c>
      <c r="R107" s="148">
        <v>2.1312836239063775</v>
      </c>
      <c r="S107" s="105" t="b">
        <f t="shared" si="16"/>
        <v>0</v>
      </c>
      <c r="T107" s="106">
        <f t="shared" si="17"/>
        <v>0</v>
      </c>
      <c r="U107" s="47"/>
      <c r="V107" s="47"/>
      <c r="W107" s="107"/>
      <c r="X107"/>
      <c r="Y107" s="107"/>
      <c r="Z107" s="113"/>
      <c r="AA107" s="139"/>
      <c r="AB107" s="113"/>
      <c r="AC107" s="113"/>
      <c r="AD107" s="29"/>
    </row>
    <row r="108" spans="1:30" s="33" customFormat="1" ht="14.5" x14ac:dyDescent="0.35">
      <c r="A108" s="47">
        <v>593</v>
      </c>
      <c r="B108" s="2" t="s">
        <v>57</v>
      </c>
      <c r="C108" s="141">
        <v>17253</v>
      </c>
      <c r="D108" s="57">
        <v>17077</v>
      </c>
      <c r="E108" s="142">
        <v>383.02540137947022</v>
      </c>
      <c r="F108" s="142">
        <v>284.91390173918137</v>
      </c>
      <c r="G108" s="123" t="b">
        <f t="shared" si="12"/>
        <v>0</v>
      </c>
      <c r="H108" s="143">
        <v>142.94200687357298</v>
      </c>
      <c r="I108" s="149">
        <v>87.572968974953085</v>
      </c>
      <c r="J108" s="126" t="b">
        <f t="shared" si="13"/>
        <v>0</v>
      </c>
      <c r="K108" s="144">
        <v>7704.0306132266851</v>
      </c>
      <c r="L108" s="153">
        <v>7829.7392691924815</v>
      </c>
      <c r="M108" s="152" t="b">
        <f t="shared" si="14"/>
        <v>0</v>
      </c>
      <c r="N108" s="145">
        <v>22</v>
      </c>
      <c r="O108" s="155">
        <v>22</v>
      </c>
      <c r="P108" s="154" t="b">
        <f t="shared" si="15"/>
        <v>0</v>
      </c>
      <c r="Q108" s="138">
        <v>1.0344790713858667</v>
      </c>
      <c r="R108" s="148">
        <v>0.60242389543148889</v>
      </c>
      <c r="S108" s="105" t="b">
        <f t="shared" si="16"/>
        <v>0</v>
      </c>
      <c r="T108" s="106">
        <f t="shared" si="17"/>
        <v>0</v>
      </c>
      <c r="U108" s="47"/>
      <c r="V108" s="47"/>
      <c r="W108" s="107"/>
      <c r="X108"/>
      <c r="Y108" s="107"/>
      <c r="Z108" s="113"/>
      <c r="AA108" s="139"/>
      <c r="AB108" s="113"/>
      <c r="AC108" s="113"/>
      <c r="AD108" s="29"/>
    </row>
    <row r="109" spans="1:30" s="33" customFormat="1" ht="14.5" x14ac:dyDescent="0.35">
      <c r="A109" s="47">
        <v>239</v>
      </c>
      <c r="B109" s="2" t="s">
        <v>84</v>
      </c>
      <c r="C109" s="141">
        <v>2095</v>
      </c>
      <c r="D109" s="57">
        <v>2029</v>
      </c>
      <c r="E109" s="142">
        <v>194.84598568019092</v>
      </c>
      <c r="F109" s="142">
        <v>339.73666830951203</v>
      </c>
      <c r="G109" s="123" t="b">
        <f t="shared" si="12"/>
        <v>0</v>
      </c>
      <c r="H109" s="143">
        <v>136.40301710977653</v>
      </c>
      <c r="I109" s="149">
        <v>118.5245827852583</v>
      </c>
      <c r="J109" s="126" t="b">
        <f t="shared" si="13"/>
        <v>0</v>
      </c>
      <c r="K109" s="144">
        <v>7924.3949689737474</v>
      </c>
      <c r="L109" s="153">
        <v>7829.1836224741255</v>
      </c>
      <c r="M109" s="152" t="b">
        <f t="shared" si="14"/>
        <v>0</v>
      </c>
      <c r="N109" s="145">
        <v>20.5</v>
      </c>
      <c r="O109" s="155">
        <v>20.5</v>
      </c>
      <c r="P109" s="154" t="b">
        <f t="shared" si="15"/>
        <v>0</v>
      </c>
      <c r="Q109" s="138">
        <v>1.0117374436933613</v>
      </c>
      <c r="R109" s="148">
        <v>0.97645830699360459</v>
      </c>
      <c r="S109" s="105" t="b">
        <f t="shared" si="16"/>
        <v>0</v>
      </c>
      <c r="T109" s="106">
        <f t="shared" si="17"/>
        <v>0</v>
      </c>
      <c r="U109" s="48"/>
      <c r="V109" s="47"/>
      <c r="W109" s="107"/>
      <c r="X109"/>
      <c r="Y109" s="107"/>
      <c r="Z109" s="115"/>
      <c r="AA109" s="139"/>
      <c r="AB109" s="113"/>
      <c r="AC109" s="113"/>
      <c r="AD109" s="29"/>
    </row>
    <row r="110" spans="1:30" s="33" customFormat="1" ht="14.5" x14ac:dyDescent="0.35">
      <c r="A110" s="47">
        <v>172</v>
      </c>
      <c r="B110" s="2" t="s">
        <v>111</v>
      </c>
      <c r="C110" s="141">
        <v>4263</v>
      </c>
      <c r="D110" s="57">
        <v>4171</v>
      </c>
      <c r="E110" s="142">
        <v>391.95399483931499</v>
      </c>
      <c r="F110" s="142">
        <v>369.32490290098303</v>
      </c>
      <c r="G110" s="123" t="b">
        <f t="shared" si="12"/>
        <v>0</v>
      </c>
      <c r="H110" s="143">
        <v>119.31695797824291</v>
      </c>
      <c r="I110" s="149">
        <v>89.21633732995943</v>
      </c>
      <c r="J110" s="126" t="b">
        <f t="shared" si="13"/>
        <v>0</v>
      </c>
      <c r="K110" s="127">
        <v>7277.6053295801094</v>
      </c>
      <c r="L110" s="153">
        <v>7785.7591225125871</v>
      </c>
      <c r="M110" s="152" t="b">
        <f t="shared" si="14"/>
        <v>0</v>
      </c>
      <c r="N110" s="145">
        <v>21</v>
      </c>
      <c r="O110" s="155">
        <v>21</v>
      </c>
      <c r="P110" s="154" t="b">
        <f t="shared" si="15"/>
        <v>0</v>
      </c>
      <c r="Q110" s="138">
        <v>0.88886967102117742</v>
      </c>
      <c r="R110" s="148">
        <v>0.65343579830523002</v>
      </c>
      <c r="S110" s="105" t="b">
        <f t="shared" si="16"/>
        <v>0</v>
      </c>
      <c r="T110" s="106">
        <f t="shared" si="17"/>
        <v>0</v>
      </c>
      <c r="U110" s="48"/>
      <c r="V110" s="47"/>
      <c r="W110" s="107"/>
      <c r="X110"/>
      <c r="Y110" s="107"/>
      <c r="Z110" s="113"/>
      <c r="AA110" s="139"/>
      <c r="AB110" s="113"/>
      <c r="AC110" s="113"/>
      <c r="AD110" s="29"/>
    </row>
    <row r="111" spans="1:30" s="33" customFormat="1" ht="14.5" x14ac:dyDescent="0.35">
      <c r="A111" s="47">
        <v>887</v>
      </c>
      <c r="B111" s="2" t="s">
        <v>159</v>
      </c>
      <c r="C111" s="141">
        <v>4669</v>
      </c>
      <c r="D111" s="57">
        <v>4569</v>
      </c>
      <c r="E111" s="142">
        <v>510.09787963161278</v>
      </c>
      <c r="F111" s="142">
        <v>397.04007222586995</v>
      </c>
      <c r="G111" s="123" t="b">
        <f t="shared" si="12"/>
        <v>0</v>
      </c>
      <c r="H111" s="143">
        <v>120.61143501470441</v>
      </c>
      <c r="I111" s="149">
        <v>86.641757081602421</v>
      </c>
      <c r="J111" s="126" t="b">
        <f t="shared" si="13"/>
        <v>0</v>
      </c>
      <c r="K111" s="144">
        <v>4256.1980938102379</v>
      </c>
      <c r="L111" s="153">
        <v>4542.4315408185603</v>
      </c>
      <c r="M111" s="152" t="b">
        <f t="shared" si="14"/>
        <v>0</v>
      </c>
      <c r="N111" s="145">
        <v>22</v>
      </c>
      <c r="O111" s="155">
        <v>22</v>
      </c>
      <c r="P111" s="154" t="b">
        <f t="shared" si="15"/>
        <v>0</v>
      </c>
      <c r="Q111" s="138">
        <v>1.4662854555528966</v>
      </c>
      <c r="R111" s="148">
        <v>0.82122692712000533</v>
      </c>
      <c r="S111" s="105" t="b">
        <f t="shared" si="16"/>
        <v>0</v>
      </c>
      <c r="T111" s="106">
        <f t="shared" si="17"/>
        <v>0</v>
      </c>
      <c r="U111" s="47"/>
      <c r="V111" s="47"/>
      <c r="W111" s="107"/>
      <c r="X111"/>
      <c r="Y111" s="107"/>
      <c r="Z111" s="113"/>
      <c r="AA111" s="139"/>
      <c r="AB111" s="113"/>
      <c r="AC111" s="113"/>
      <c r="AD111" s="29"/>
    </row>
    <row r="112" spans="1:30" s="33" customFormat="1" ht="14.5" x14ac:dyDescent="0.35">
      <c r="A112" s="47">
        <v>538</v>
      </c>
      <c r="B112" s="2" t="s">
        <v>174</v>
      </c>
      <c r="C112" s="141">
        <v>4689</v>
      </c>
      <c r="D112" s="57">
        <v>4644</v>
      </c>
      <c r="E112" s="142">
        <v>506.98236084452975</v>
      </c>
      <c r="F112" s="142">
        <v>429.33856158484059</v>
      </c>
      <c r="G112" s="123" t="b">
        <f t="shared" si="12"/>
        <v>0</v>
      </c>
      <c r="H112" s="143">
        <v>111.44068834711211</v>
      </c>
      <c r="I112" s="149">
        <v>82.866918164432036</v>
      </c>
      <c r="J112" s="126" t="b">
        <f t="shared" si="13"/>
        <v>0</v>
      </c>
      <c r="K112" s="127">
        <v>4936.3234591597347</v>
      </c>
      <c r="L112" s="153">
        <v>5203.5411154177427</v>
      </c>
      <c r="M112" s="152" t="b">
        <f t="shared" si="14"/>
        <v>0</v>
      </c>
      <c r="N112" s="145">
        <v>21.499999999999996</v>
      </c>
      <c r="O112" s="155">
        <v>21.499999999999996</v>
      </c>
      <c r="P112" s="154" t="b">
        <f t="shared" si="15"/>
        <v>0</v>
      </c>
      <c r="Q112" s="138">
        <v>0.99778592285682466</v>
      </c>
      <c r="R112" s="148">
        <v>0.6836052257830687</v>
      </c>
      <c r="S112" s="105" t="b">
        <f t="shared" si="16"/>
        <v>0</v>
      </c>
      <c r="T112" s="106">
        <f t="shared" si="17"/>
        <v>0</v>
      </c>
      <c r="U112" s="47"/>
      <c r="V112" s="47"/>
      <c r="W112" s="107"/>
      <c r="X112"/>
      <c r="Y112" s="107"/>
      <c r="Z112" s="113"/>
      <c r="AA112" s="139"/>
      <c r="AB112" s="113"/>
      <c r="AC112" s="113"/>
      <c r="AD112" s="29"/>
    </row>
    <row r="113" spans="1:30" s="33" customFormat="1" ht="14.5" x14ac:dyDescent="0.35">
      <c r="A113" s="47">
        <v>105</v>
      </c>
      <c r="B113" s="2" t="s">
        <v>303</v>
      </c>
      <c r="C113" s="141">
        <v>2139</v>
      </c>
      <c r="D113" s="57">
        <v>2094</v>
      </c>
      <c r="E113" s="142">
        <v>-416.54203366058908</v>
      </c>
      <c r="F113" s="142">
        <v>432.12541069723017</v>
      </c>
      <c r="G113" s="123" t="b">
        <f t="shared" si="12"/>
        <v>0</v>
      </c>
      <c r="H113" s="143">
        <v>75.646742467876066</v>
      </c>
      <c r="I113" s="149">
        <v>173.2463629103286</v>
      </c>
      <c r="J113" s="126" t="b">
        <f t="shared" si="13"/>
        <v>0</v>
      </c>
      <c r="K113" s="144">
        <v>5981.6499579242636</v>
      </c>
      <c r="L113" s="153">
        <v>5968.7149426934093</v>
      </c>
      <c r="M113" s="152" t="b">
        <f t="shared" si="14"/>
        <v>0</v>
      </c>
      <c r="N113" s="145">
        <v>21.75</v>
      </c>
      <c r="O113" s="155">
        <v>21.75</v>
      </c>
      <c r="P113" s="154" t="b">
        <f t="shared" si="15"/>
        <v>0</v>
      </c>
      <c r="Q113" s="138">
        <v>0.76138580747849782</v>
      </c>
      <c r="R113" s="148">
        <v>1.9209333060739795</v>
      </c>
      <c r="S113" s="105" t="b">
        <f t="shared" si="16"/>
        <v>0</v>
      </c>
      <c r="T113" s="106">
        <f t="shared" si="17"/>
        <v>0</v>
      </c>
      <c r="U113" s="47" t="s">
        <v>302</v>
      </c>
      <c r="V113" s="47"/>
      <c r="W113" s="107"/>
      <c r="X113"/>
      <c r="Y113" s="107"/>
      <c r="Z113" s="113"/>
      <c r="AA113" s="139"/>
      <c r="AB113" s="113"/>
      <c r="AC113" s="113"/>
      <c r="AD113" s="29"/>
    </row>
    <row r="114" spans="1:30" s="33" customFormat="1" ht="14.5" x14ac:dyDescent="0.35">
      <c r="A114" s="47">
        <v>257</v>
      </c>
      <c r="B114" s="2" t="s">
        <v>197</v>
      </c>
      <c r="C114" s="141">
        <v>40433</v>
      </c>
      <c r="D114" s="57">
        <v>40722</v>
      </c>
      <c r="E114" s="142">
        <v>104.28139391091435</v>
      </c>
      <c r="F114" s="142">
        <v>437.6977277638623</v>
      </c>
      <c r="G114" s="123" t="b">
        <f t="shared" si="12"/>
        <v>0</v>
      </c>
      <c r="H114" s="143">
        <v>93.094427538591162</v>
      </c>
      <c r="I114" s="149">
        <v>174.55917269831184</v>
      </c>
      <c r="J114" s="126" t="b">
        <f t="shared" si="13"/>
        <v>0</v>
      </c>
      <c r="K114" s="127">
        <v>9287.5941134716704</v>
      </c>
      <c r="L114" s="153">
        <v>8622.2553602475309</v>
      </c>
      <c r="M114" s="152" t="b">
        <f t="shared" si="14"/>
        <v>0</v>
      </c>
      <c r="N114" s="145">
        <v>19.75</v>
      </c>
      <c r="O114" s="155">
        <v>19.75</v>
      </c>
      <c r="P114" s="154" t="b">
        <f t="shared" si="15"/>
        <v>0</v>
      </c>
      <c r="Q114" s="138">
        <v>0.6840740045240129</v>
      </c>
      <c r="R114" s="148">
        <v>1.2048815598559575</v>
      </c>
      <c r="S114" s="105" t="b">
        <f t="shared" si="16"/>
        <v>0</v>
      </c>
      <c r="T114" s="106">
        <f t="shared" si="17"/>
        <v>0</v>
      </c>
      <c r="U114" s="47"/>
      <c r="V114" s="47"/>
      <c r="W114" s="107"/>
      <c r="X114"/>
      <c r="Y114" s="107"/>
      <c r="Z114" s="113"/>
      <c r="AA114" s="139"/>
      <c r="AB114" s="113"/>
      <c r="AC114" s="113"/>
      <c r="AD114" s="29"/>
    </row>
    <row r="115" spans="1:30" s="33" customFormat="1" ht="14.5" x14ac:dyDescent="0.35">
      <c r="A115" s="47">
        <v>420</v>
      </c>
      <c r="B115" s="2" t="s">
        <v>219</v>
      </c>
      <c r="C115" s="141">
        <v>9280</v>
      </c>
      <c r="D115" s="57">
        <v>9177</v>
      </c>
      <c r="E115" s="142">
        <v>350.5195603448276</v>
      </c>
      <c r="F115" s="142">
        <v>437.90203443391084</v>
      </c>
      <c r="G115" s="123" t="b">
        <f t="shared" si="12"/>
        <v>0</v>
      </c>
      <c r="H115" s="143">
        <v>117.78413614367409</v>
      </c>
      <c r="I115" s="149">
        <v>138.97344625681686</v>
      </c>
      <c r="J115" s="126" t="b">
        <f t="shared" si="13"/>
        <v>0</v>
      </c>
      <c r="K115" s="127">
        <v>4544.4872273706897</v>
      </c>
      <c r="L115" s="153">
        <v>5074.9154255203221</v>
      </c>
      <c r="M115" s="152" t="b">
        <f t="shared" si="14"/>
        <v>0</v>
      </c>
      <c r="N115" s="145">
        <v>21</v>
      </c>
      <c r="O115" s="155">
        <v>21</v>
      </c>
      <c r="P115" s="154" t="b">
        <f t="shared" si="15"/>
        <v>0</v>
      </c>
      <c r="Q115" s="138">
        <v>1.6051629206470934</v>
      </c>
      <c r="R115" s="148">
        <v>1.7502304542409322</v>
      </c>
      <c r="S115" s="105" t="b">
        <f t="shared" si="16"/>
        <v>0</v>
      </c>
      <c r="T115" s="106">
        <f t="shared" si="17"/>
        <v>0</v>
      </c>
      <c r="U115" s="48"/>
      <c r="V115" s="47"/>
      <c r="W115" s="107"/>
      <c r="X115"/>
      <c r="Y115" s="107"/>
      <c r="Z115" s="113"/>
      <c r="AA115" s="139"/>
      <c r="AB115" s="113"/>
      <c r="AC115" s="113"/>
      <c r="AD115" s="29"/>
    </row>
    <row r="116" spans="1:30" s="33" customFormat="1" ht="14.5" x14ac:dyDescent="0.35">
      <c r="A116" s="47">
        <v>250</v>
      </c>
      <c r="B116" s="2" t="s">
        <v>199</v>
      </c>
      <c r="C116" s="141">
        <v>1808</v>
      </c>
      <c r="D116" s="57">
        <v>1771</v>
      </c>
      <c r="E116" s="142">
        <v>373.27293141592918</v>
      </c>
      <c r="F116" s="142">
        <v>460.63094297007336</v>
      </c>
      <c r="G116" s="123" t="b">
        <f t="shared" si="12"/>
        <v>0</v>
      </c>
      <c r="H116" s="143">
        <v>196.97321716964947</v>
      </c>
      <c r="I116" s="149">
        <v>121.95317956490641</v>
      </c>
      <c r="J116" s="126" t="b">
        <f t="shared" si="13"/>
        <v>0</v>
      </c>
      <c r="K116" s="127">
        <v>6999.3884015486719</v>
      </c>
      <c r="L116" s="153">
        <v>5786.9004121964999</v>
      </c>
      <c r="M116" s="152" t="b">
        <f t="shared" si="14"/>
        <v>0</v>
      </c>
      <c r="N116" s="145">
        <v>21.5</v>
      </c>
      <c r="O116" s="155">
        <v>21.5</v>
      </c>
      <c r="P116" s="154" t="b">
        <f t="shared" si="15"/>
        <v>0</v>
      </c>
      <c r="Q116" s="138">
        <v>1.3671445386169652</v>
      </c>
      <c r="R116" s="148">
        <v>0.92275263773786553</v>
      </c>
      <c r="S116" s="105" t="b">
        <f t="shared" si="16"/>
        <v>0</v>
      </c>
      <c r="T116" s="106">
        <f t="shared" si="17"/>
        <v>0</v>
      </c>
      <c r="U116" s="47"/>
      <c r="V116" s="47"/>
      <c r="W116" s="107"/>
      <c r="X116"/>
      <c r="Y116" s="107"/>
      <c r="Z116" s="113"/>
      <c r="AA116" s="139"/>
      <c r="AB116" s="113"/>
      <c r="AC116" s="113"/>
      <c r="AD116" s="29"/>
    </row>
    <row r="117" spans="1:30" s="33" customFormat="1" ht="14.5" x14ac:dyDescent="0.35">
      <c r="A117" s="47">
        <v>224</v>
      </c>
      <c r="B117" s="2" t="s">
        <v>161</v>
      </c>
      <c r="C117" s="141">
        <v>8717</v>
      </c>
      <c r="D117" s="57">
        <v>8603</v>
      </c>
      <c r="E117" s="142">
        <v>163.91159114374213</v>
      </c>
      <c r="F117" s="142">
        <v>463.67024758805064</v>
      </c>
      <c r="G117" s="123" t="b">
        <f t="shared" si="12"/>
        <v>0</v>
      </c>
      <c r="H117" s="143">
        <v>126.20814603061523</v>
      </c>
      <c r="I117" s="149">
        <v>163.09197658032332</v>
      </c>
      <c r="J117" s="126" t="b">
        <f t="shared" si="13"/>
        <v>0</v>
      </c>
      <c r="K117" s="127">
        <v>7987.1038029138463</v>
      </c>
      <c r="L117" s="153">
        <v>7638.8944635592234</v>
      </c>
      <c r="M117" s="152" t="b">
        <f t="shared" si="14"/>
        <v>0</v>
      </c>
      <c r="N117" s="145">
        <v>21.25</v>
      </c>
      <c r="O117" s="155">
        <v>21.25</v>
      </c>
      <c r="P117" s="154" t="b">
        <f t="shared" si="15"/>
        <v>0</v>
      </c>
      <c r="Q117" s="138">
        <v>0.65251491663481764</v>
      </c>
      <c r="R117" s="148">
        <v>0.88958487251078799</v>
      </c>
      <c r="S117" s="105" t="b">
        <f t="shared" si="16"/>
        <v>0</v>
      </c>
      <c r="T117" s="106">
        <f t="shared" si="17"/>
        <v>0</v>
      </c>
      <c r="U117" s="48"/>
      <c r="V117" s="47"/>
      <c r="W117" s="107"/>
      <c r="X117"/>
      <c r="Y117" s="107"/>
      <c r="Z117" s="113"/>
      <c r="AA117" s="139"/>
      <c r="AB117" s="113"/>
      <c r="AC117" s="113"/>
      <c r="AD117" s="29"/>
    </row>
    <row r="118" spans="1:30" s="33" customFormat="1" ht="14.5" x14ac:dyDescent="0.35">
      <c r="A118" s="47">
        <v>710</v>
      </c>
      <c r="B118" s="2" t="s">
        <v>294</v>
      </c>
      <c r="C118" s="141">
        <v>27484</v>
      </c>
      <c r="D118" s="57">
        <v>27306</v>
      </c>
      <c r="E118" s="142">
        <v>227.88425847765973</v>
      </c>
      <c r="F118" s="142">
        <v>501.34348165238407</v>
      </c>
      <c r="G118" s="123" t="b">
        <f t="shared" si="12"/>
        <v>0</v>
      </c>
      <c r="H118" s="143">
        <v>170.49768252477548</v>
      </c>
      <c r="I118" s="149">
        <v>164.33168139521669</v>
      </c>
      <c r="J118" s="126" t="b">
        <f t="shared" si="13"/>
        <v>0</v>
      </c>
      <c r="K118" s="144">
        <v>5588.8833586814144</v>
      </c>
      <c r="L118" s="153">
        <v>5592.6682454405627</v>
      </c>
      <c r="M118" s="152" t="b">
        <f t="shared" si="14"/>
        <v>0</v>
      </c>
      <c r="N118" s="145">
        <v>22</v>
      </c>
      <c r="O118" s="155">
        <v>22</v>
      </c>
      <c r="P118" s="154" t="b">
        <f t="shared" si="15"/>
        <v>0</v>
      </c>
      <c r="Q118" s="138">
        <v>1.3264710321526976</v>
      </c>
      <c r="R118" s="148">
        <v>1.2744828658655443</v>
      </c>
      <c r="S118" s="105" t="b">
        <f t="shared" si="16"/>
        <v>0</v>
      </c>
      <c r="T118" s="106">
        <f t="shared" si="17"/>
        <v>0</v>
      </c>
      <c r="U118" s="48"/>
      <c r="V118" s="47"/>
      <c r="W118" s="107"/>
      <c r="X118"/>
      <c r="Y118" s="107"/>
      <c r="Z118" s="113"/>
      <c r="AA118" s="139"/>
      <c r="AB118" s="113"/>
      <c r="AC118" s="113"/>
      <c r="AD118" s="29"/>
    </row>
    <row r="119" spans="1:30" s="33" customFormat="1" ht="14.5" x14ac:dyDescent="0.35">
      <c r="A119" s="47">
        <v>165</v>
      </c>
      <c r="B119" s="2" t="s">
        <v>141</v>
      </c>
      <c r="C119" s="141">
        <v>16340</v>
      </c>
      <c r="D119" s="57">
        <v>16280</v>
      </c>
      <c r="E119" s="142">
        <v>503.75675214198287</v>
      </c>
      <c r="F119" s="142">
        <v>510.40347911547912</v>
      </c>
      <c r="G119" s="123" t="b">
        <f t="shared" si="12"/>
        <v>0</v>
      </c>
      <c r="H119" s="143">
        <v>123.42003789223295</v>
      </c>
      <c r="I119" s="149">
        <v>101.23121039580944</v>
      </c>
      <c r="J119" s="126" t="b">
        <f t="shared" si="13"/>
        <v>0</v>
      </c>
      <c r="K119" s="127">
        <v>6978.3734645042823</v>
      </c>
      <c r="L119" s="153">
        <v>7497.7590724815718</v>
      </c>
      <c r="M119" s="152" t="b">
        <f t="shared" si="14"/>
        <v>0</v>
      </c>
      <c r="N119" s="145">
        <v>21</v>
      </c>
      <c r="O119" s="155">
        <v>21</v>
      </c>
      <c r="P119" s="154" t="b">
        <f t="shared" si="15"/>
        <v>0</v>
      </c>
      <c r="Q119" s="138">
        <v>1.1487951940955015</v>
      </c>
      <c r="R119" s="148">
        <v>0.85897292534800029</v>
      </c>
      <c r="S119" s="105" t="b">
        <f t="shared" si="16"/>
        <v>0</v>
      </c>
      <c r="T119" s="106">
        <f t="shared" si="17"/>
        <v>0</v>
      </c>
      <c r="U119" s="47"/>
      <c r="V119" s="47"/>
      <c r="W119" s="107"/>
      <c r="X119"/>
      <c r="Y119" s="107"/>
      <c r="Z119" s="113"/>
      <c r="AA119" s="139"/>
      <c r="AB119" s="113"/>
      <c r="AC119" s="113"/>
      <c r="AD119" s="29"/>
    </row>
    <row r="120" spans="1:30" s="33" customFormat="1" ht="14.5" x14ac:dyDescent="0.35">
      <c r="A120" s="47">
        <v>481</v>
      </c>
      <c r="B120" s="2" t="s">
        <v>226</v>
      </c>
      <c r="C120" s="141">
        <v>9612</v>
      </c>
      <c r="D120" s="57">
        <v>9642</v>
      </c>
      <c r="E120" s="142">
        <v>410.69319600499375</v>
      </c>
      <c r="F120" s="142">
        <v>542.41853246214475</v>
      </c>
      <c r="G120" s="123" t="b">
        <f t="shared" si="12"/>
        <v>0</v>
      </c>
      <c r="H120" s="143">
        <v>126.2347881978082</v>
      </c>
      <c r="I120" s="149">
        <v>125.88891767648622</v>
      </c>
      <c r="J120" s="126" t="b">
        <f t="shared" si="13"/>
        <v>0</v>
      </c>
      <c r="K120" s="144">
        <v>5452.7177923429044</v>
      </c>
      <c r="L120" s="153">
        <v>4936.7511916614812</v>
      </c>
      <c r="M120" s="152" t="b">
        <f t="shared" si="14"/>
        <v>0</v>
      </c>
      <c r="N120" s="145">
        <v>20.75</v>
      </c>
      <c r="O120" s="155">
        <v>20.75</v>
      </c>
      <c r="P120" s="154" t="b">
        <f t="shared" si="15"/>
        <v>0</v>
      </c>
      <c r="Q120" s="138">
        <v>1.0767214645585628</v>
      </c>
      <c r="R120" s="148">
        <v>1.1289445718091971</v>
      </c>
      <c r="S120" s="105" t="b">
        <f t="shared" si="16"/>
        <v>0</v>
      </c>
      <c r="T120" s="106">
        <f t="shared" si="17"/>
        <v>0</v>
      </c>
      <c r="U120" s="48"/>
      <c r="V120" s="47"/>
      <c r="W120" s="107"/>
      <c r="X120"/>
      <c r="Y120" s="107"/>
      <c r="Z120" s="113"/>
      <c r="AA120" s="139"/>
      <c r="AB120" s="113"/>
      <c r="AC120" s="113"/>
      <c r="AD120" s="29"/>
    </row>
    <row r="121" spans="1:30" s="33" customFormat="1" ht="14.5" x14ac:dyDescent="0.35">
      <c r="A121" s="47">
        <v>436</v>
      </c>
      <c r="B121" s="2" t="s">
        <v>158</v>
      </c>
      <c r="C121" s="141">
        <v>2018</v>
      </c>
      <c r="D121" s="57">
        <v>1988</v>
      </c>
      <c r="E121" s="142">
        <v>1086.5246432111001</v>
      </c>
      <c r="F121" s="142">
        <v>577.27353118712279</v>
      </c>
      <c r="G121" s="123" t="b">
        <f t="shared" si="12"/>
        <v>0</v>
      </c>
      <c r="H121" s="143">
        <v>131.0758799876505</v>
      </c>
      <c r="I121" s="149">
        <v>10.504868842675871</v>
      </c>
      <c r="J121" s="126" t="b">
        <f t="shared" si="13"/>
        <v>0</v>
      </c>
      <c r="K121" s="127">
        <v>4647.5014321110011</v>
      </c>
      <c r="L121" s="153">
        <v>5852.3943309859151</v>
      </c>
      <c r="M121" s="152" t="b">
        <f t="shared" si="14"/>
        <v>0</v>
      </c>
      <c r="N121" s="145">
        <v>21</v>
      </c>
      <c r="O121" s="155">
        <v>21</v>
      </c>
      <c r="P121" s="154" t="b">
        <f t="shared" si="15"/>
        <v>0</v>
      </c>
      <c r="Q121" s="138">
        <v>1.4071652967524451</v>
      </c>
      <c r="R121" s="148">
        <v>0.13575597495644701</v>
      </c>
      <c r="S121" s="105" t="b">
        <f t="shared" si="16"/>
        <v>0</v>
      </c>
      <c r="T121" s="106">
        <f t="shared" si="17"/>
        <v>0</v>
      </c>
      <c r="U121" s="47"/>
      <c r="V121" s="47"/>
      <c r="W121" s="107"/>
      <c r="X121"/>
      <c r="Y121" s="107"/>
      <c r="Z121" s="113"/>
      <c r="AA121" s="139"/>
      <c r="AB121" s="113"/>
      <c r="AC121" s="113"/>
      <c r="AD121" s="29"/>
    </row>
    <row r="122" spans="1:30" s="33" customFormat="1" ht="14.5" x14ac:dyDescent="0.35">
      <c r="A122" s="47">
        <v>854</v>
      </c>
      <c r="B122" s="2" t="s">
        <v>23</v>
      </c>
      <c r="C122" s="141">
        <v>3296</v>
      </c>
      <c r="D122" s="57">
        <v>3262</v>
      </c>
      <c r="E122" s="142">
        <v>707.09965716019406</v>
      </c>
      <c r="F122" s="142">
        <v>623.9849386879215</v>
      </c>
      <c r="G122" s="123" t="b">
        <f t="shared" si="12"/>
        <v>0</v>
      </c>
      <c r="H122" s="143">
        <v>141.3218017551709</v>
      </c>
      <c r="I122" s="149">
        <v>116.1309731875505</v>
      </c>
      <c r="J122" s="126" t="b">
        <f t="shared" si="13"/>
        <v>0</v>
      </c>
      <c r="K122" s="127">
        <v>4007.7650303398054</v>
      </c>
      <c r="L122" s="153">
        <v>4387.601845493562</v>
      </c>
      <c r="M122" s="152" t="b">
        <f t="shared" si="14"/>
        <v>0</v>
      </c>
      <c r="N122" s="145">
        <v>21.25</v>
      </c>
      <c r="O122" s="155">
        <v>21.25</v>
      </c>
      <c r="P122" s="154" t="b">
        <f t="shared" si="15"/>
        <v>0</v>
      </c>
      <c r="Q122" s="138">
        <v>1.8140274150917628</v>
      </c>
      <c r="R122" s="148">
        <v>1.4221724246417933</v>
      </c>
      <c r="S122" s="105" t="b">
        <f t="shared" si="16"/>
        <v>0</v>
      </c>
      <c r="T122" s="106">
        <f t="shared" si="17"/>
        <v>0</v>
      </c>
      <c r="U122" s="47" t="s">
        <v>324</v>
      </c>
      <c r="V122" s="47"/>
      <c r="W122" s="107"/>
      <c r="X122"/>
      <c r="Y122" s="107"/>
      <c r="Z122" s="113"/>
      <c r="AA122" s="139"/>
      <c r="AB122" s="113"/>
      <c r="AC122" s="113"/>
      <c r="AD122" s="29"/>
    </row>
    <row r="123" spans="1:30" s="33" customFormat="1" ht="14.5" x14ac:dyDescent="0.35">
      <c r="A123" s="47">
        <v>301</v>
      </c>
      <c r="B123" s="2" t="s">
        <v>284</v>
      </c>
      <c r="C123" s="141">
        <v>20197</v>
      </c>
      <c r="D123" s="57">
        <v>19890</v>
      </c>
      <c r="E123" s="142">
        <v>564.49858840421837</v>
      </c>
      <c r="F123" s="142">
        <v>677.87006535947717</v>
      </c>
      <c r="G123" s="123" t="b">
        <f t="shared" si="12"/>
        <v>0</v>
      </c>
      <c r="H123" s="143">
        <v>88.623610098866351</v>
      </c>
      <c r="I123" s="149">
        <v>107.91867373501751</v>
      </c>
      <c r="J123" s="126" t="b">
        <f t="shared" si="13"/>
        <v>0</v>
      </c>
      <c r="K123" s="127">
        <v>7039.3950977867999</v>
      </c>
      <c r="L123" s="153">
        <v>8581.1567189542493</v>
      </c>
      <c r="M123" s="152" t="b">
        <f t="shared" si="14"/>
        <v>0</v>
      </c>
      <c r="N123" s="145">
        <v>21</v>
      </c>
      <c r="O123" s="155">
        <v>21</v>
      </c>
      <c r="P123" s="154" t="b">
        <f t="shared" si="15"/>
        <v>0</v>
      </c>
      <c r="Q123" s="138">
        <v>0.77422783635097403</v>
      </c>
      <c r="R123" s="148">
        <v>0.83370296868638794</v>
      </c>
      <c r="S123" s="105" t="b">
        <f t="shared" si="16"/>
        <v>0</v>
      </c>
      <c r="T123" s="106">
        <f t="shared" si="17"/>
        <v>0</v>
      </c>
      <c r="U123" s="47"/>
      <c r="V123" s="47"/>
      <c r="W123" s="107"/>
      <c r="X123"/>
      <c r="Y123" s="107"/>
      <c r="Z123" s="113"/>
      <c r="AA123" s="139"/>
      <c r="AB123" s="113"/>
      <c r="AC123" s="113"/>
      <c r="AD123" s="29"/>
    </row>
    <row r="124" spans="1:30" s="33" customFormat="1" ht="14.5" x14ac:dyDescent="0.35">
      <c r="A124" s="47">
        <v>491</v>
      </c>
      <c r="B124" s="2" t="s">
        <v>92</v>
      </c>
      <c r="C124" s="141">
        <v>52122</v>
      </c>
      <c r="D124" s="57">
        <v>51980</v>
      </c>
      <c r="E124" s="142">
        <v>638.17044587698092</v>
      </c>
      <c r="F124" s="142">
        <v>683.86318314736445</v>
      </c>
      <c r="G124" s="123" t="b">
        <f t="shared" si="12"/>
        <v>0</v>
      </c>
      <c r="H124" s="143">
        <v>107.73237557050935</v>
      </c>
      <c r="I124" s="149">
        <v>128.91912692465579</v>
      </c>
      <c r="J124" s="126" t="b">
        <f t="shared" si="13"/>
        <v>0</v>
      </c>
      <c r="K124" s="127">
        <v>11639.043082959208</v>
      </c>
      <c r="L124" s="153">
        <v>11929.919776644861</v>
      </c>
      <c r="M124" s="152" t="b">
        <f t="shared" si="14"/>
        <v>0</v>
      </c>
      <c r="N124" s="145">
        <v>22</v>
      </c>
      <c r="O124" s="155">
        <v>22</v>
      </c>
      <c r="P124" s="154" t="b">
        <f t="shared" si="15"/>
        <v>0</v>
      </c>
      <c r="Q124" s="138">
        <v>0.76568391490059384</v>
      </c>
      <c r="R124" s="148">
        <v>0.92145190174232905</v>
      </c>
      <c r="S124" s="105" t="b">
        <f t="shared" si="16"/>
        <v>0</v>
      </c>
      <c r="T124" s="106">
        <f t="shared" si="17"/>
        <v>0</v>
      </c>
      <c r="U124" s="47"/>
      <c r="V124" s="47"/>
      <c r="W124" s="107"/>
      <c r="X124"/>
      <c r="Y124" s="107"/>
      <c r="Z124" s="113"/>
      <c r="AA124" s="139"/>
      <c r="AB124" s="113"/>
      <c r="AC124" s="113"/>
      <c r="AD124" s="29"/>
    </row>
    <row r="125" spans="1:30" s="33" customFormat="1" ht="14.5" x14ac:dyDescent="0.35">
      <c r="A125" s="47">
        <v>495</v>
      </c>
      <c r="B125" s="2" t="s">
        <v>35</v>
      </c>
      <c r="C125" s="141">
        <v>1488</v>
      </c>
      <c r="D125" s="57">
        <v>1477</v>
      </c>
      <c r="E125" s="142">
        <v>636.13167338709673</v>
      </c>
      <c r="F125" s="142">
        <v>690.70273527420454</v>
      </c>
      <c r="G125" s="123" t="b">
        <f t="shared" si="12"/>
        <v>0</v>
      </c>
      <c r="H125" s="143">
        <v>150.12031286501067</v>
      </c>
      <c r="I125" s="149">
        <v>107.42121377707082</v>
      </c>
      <c r="J125" s="126" t="b">
        <f t="shared" si="13"/>
        <v>0</v>
      </c>
      <c r="K125" s="144">
        <v>3995.3311693548394</v>
      </c>
      <c r="L125" s="153">
        <v>4440.1356059580221</v>
      </c>
      <c r="M125" s="152" t="b">
        <f t="shared" si="14"/>
        <v>0</v>
      </c>
      <c r="N125" s="145">
        <v>22</v>
      </c>
      <c r="O125" s="155">
        <v>22</v>
      </c>
      <c r="P125" s="154" t="b">
        <f t="shared" si="15"/>
        <v>0</v>
      </c>
      <c r="Q125" s="138">
        <v>1.7233958235207565</v>
      </c>
      <c r="R125" s="148">
        <v>1.186877938076238</v>
      </c>
      <c r="S125" s="105" t="b">
        <f t="shared" si="16"/>
        <v>0</v>
      </c>
      <c r="T125" s="106">
        <f t="shared" si="17"/>
        <v>0</v>
      </c>
      <c r="U125" s="47"/>
      <c r="V125" s="47"/>
      <c r="W125" s="107"/>
      <c r="X125"/>
      <c r="Y125" s="107"/>
      <c r="Z125" s="113"/>
      <c r="AA125" s="139"/>
      <c r="AB125" s="113"/>
      <c r="AC125" s="113"/>
      <c r="AD125" s="29"/>
    </row>
    <row r="126" spans="1:30" s="33" customFormat="1" ht="14.5" x14ac:dyDescent="0.35">
      <c r="A126" s="47">
        <v>167</v>
      </c>
      <c r="B126" s="2" t="s">
        <v>171</v>
      </c>
      <c r="C126" s="141">
        <v>77261</v>
      </c>
      <c r="D126" s="57">
        <v>77513</v>
      </c>
      <c r="E126" s="142">
        <v>1046.2125774970555</v>
      </c>
      <c r="F126" s="142">
        <v>694.26164101505549</v>
      </c>
      <c r="G126" s="123" t="b">
        <f t="shared" si="12"/>
        <v>0</v>
      </c>
      <c r="H126" s="143">
        <v>132.71533772979765</v>
      </c>
      <c r="I126" s="149">
        <v>71.71861661835716</v>
      </c>
      <c r="J126" s="126" t="b">
        <f t="shared" si="13"/>
        <v>0</v>
      </c>
      <c r="K126" s="127">
        <v>9146.2943654625215</v>
      </c>
      <c r="L126" s="153">
        <v>9329.9254795969719</v>
      </c>
      <c r="M126" s="152" t="b">
        <f t="shared" si="14"/>
        <v>0</v>
      </c>
      <c r="N126" s="145">
        <v>20.5</v>
      </c>
      <c r="O126" s="155">
        <v>20.5</v>
      </c>
      <c r="P126" s="154" t="b">
        <f t="shared" si="15"/>
        <v>0</v>
      </c>
      <c r="Q126" s="138">
        <v>1.2325624090795282</v>
      </c>
      <c r="R126" s="148">
        <v>0.75578038945788362</v>
      </c>
      <c r="S126" s="105" t="b">
        <f t="shared" si="16"/>
        <v>0</v>
      </c>
      <c r="T126" s="106">
        <f t="shared" si="17"/>
        <v>0</v>
      </c>
      <c r="U126" s="47"/>
      <c r="V126" s="47"/>
      <c r="W126" s="107"/>
      <c r="X126"/>
      <c r="Y126" s="107"/>
      <c r="Z126" s="113"/>
      <c r="AA126" s="139"/>
      <c r="AB126" s="113"/>
      <c r="AC126" s="113"/>
      <c r="AD126" s="29"/>
    </row>
    <row r="127" spans="1:30" s="33" customFormat="1" ht="14.5" x14ac:dyDescent="0.35">
      <c r="A127" s="47">
        <v>232</v>
      </c>
      <c r="B127" s="2" t="s">
        <v>137</v>
      </c>
      <c r="C127" s="141">
        <v>12890</v>
      </c>
      <c r="D127" s="57">
        <v>12750</v>
      </c>
      <c r="E127" s="142">
        <v>596.07545849495739</v>
      </c>
      <c r="F127" s="142">
        <v>698.60363764705892</v>
      </c>
      <c r="G127" s="123" t="b">
        <f t="shared" si="12"/>
        <v>0</v>
      </c>
      <c r="H127" s="143">
        <v>130.96325815368593</v>
      </c>
      <c r="I127" s="149">
        <v>104.49094401797825</v>
      </c>
      <c r="J127" s="126" t="b">
        <f t="shared" si="13"/>
        <v>0</v>
      </c>
      <c r="K127" s="144">
        <v>9067.3451008533757</v>
      </c>
      <c r="L127" s="153">
        <v>9205.6779239215684</v>
      </c>
      <c r="M127" s="152" t="b">
        <f t="shared" si="14"/>
        <v>0</v>
      </c>
      <c r="N127" s="145">
        <v>22</v>
      </c>
      <c r="O127" s="155">
        <v>22</v>
      </c>
      <c r="P127" s="154" t="b">
        <f t="shared" si="15"/>
        <v>0</v>
      </c>
      <c r="Q127" s="138">
        <v>0.9553917218045942</v>
      </c>
      <c r="R127" s="148">
        <v>0.83597763378100254</v>
      </c>
      <c r="S127" s="105" t="b">
        <f t="shared" si="16"/>
        <v>0</v>
      </c>
      <c r="T127" s="106">
        <f t="shared" si="17"/>
        <v>0</v>
      </c>
      <c r="U127" s="48"/>
      <c r="V127" s="47"/>
      <c r="W127" s="107"/>
      <c r="X127"/>
      <c r="Y127" s="107"/>
      <c r="Z127" s="113"/>
      <c r="AA127" s="139"/>
      <c r="AB127" s="113"/>
      <c r="AC127" s="113"/>
      <c r="AD127" s="29"/>
    </row>
    <row r="128" spans="1:30" s="33" customFormat="1" ht="14.5" x14ac:dyDescent="0.35">
      <c r="A128" s="47">
        <v>146</v>
      </c>
      <c r="B128" s="2" t="s">
        <v>142</v>
      </c>
      <c r="C128" s="141">
        <v>4643</v>
      </c>
      <c r="D128" s="57">
        <v>4492</v>
      </c>
      <c r="E128" s="142">
        <v>571.96560844281714</v>
      </c>
      <c r="F128" s="142">
        <v>730.88509127337488</v>
      </c>
      <c r="G128" s="123" t="b">
        <f t="shared" si="12"/>
        <v>0</v>
      </c>
      <c r="H128" s="143">
        <v>121.75520330567937</v>
      </c>
      <c r="I128" s="149">
        <v>131.31232124244201</v>
      </c>
      <c r="J128" s="126" t="b">
        <f t="shared" si="13"/>
        <v>0</v>
      </c>
      <c r="K128" s="127">
        <v>4507.3801895326305</v>
      </c>
      <c r="L128" s="153">
        <v>4963.8292698130008</v>
      </c>
      <c r="M128" s="152" t="b">
        <f t="shared" si="14"/>
        <v>0</v>
      </c>
      <c r="N128" s="145">
        <v>21</v>
      </c>
      <c r="O128" s="155">
        <v>21</v>
      </c>
      <c r="P128" s="154" t="b">
        <f t="shared" si="15"/>
        <v>0</v>
      </c>
      <c r="Q128" s="138">
        <v>2.3305337109802604</v>
      </c>
      <c r="R128" s="148">
        <v>1.4450660918168505</v>
      </c>
      <c r="S128" s="105" t="b">
        <f t="shared" si="16"/>
        <v>0</v>
      </c>
      <c r="T128" s="106">
        <f t="shared" si="17"/>
        <v>0</v>
      </c>
      <c r="U128" s="47"/>
      <c r="V128" s="47"/>
      <c r="W128" s="107"/>
      <c r="X128"/>
      <c r="Y128" s="107"/>
      <c r="Z128" s="113"/>
      <c r="AA128" s="139"/>
      <c r="AB128" s="113"/>
      <c r="AC128" s="113"/>
      <c r="AD128" s="29"/>
    </row>
    <row r="129" spans="1:30" s="33" customFormat="1" ht="14.5" x14ac:dyDescent="0.35">
      <c r="A129" s="47">
        <v>178</v>
      </c>
      <c r="B129" s="2" t="s">
        <v>115</v>
      </c>
      <c r="C129" s="141">
        <v>5887</v>
      </c>
      <c r="D129" s="57">
        <v>5769</v>
      </c>
      <c r="E129" s="142">
        <v>791.61069814846269</v>
      </c>
      <c r="F129" s="142">
        <v>763.23874501646719</v>
      </c>
      <c r="G129" s="123" t="b">
        <f t="shared" si="12"/>
        <v>0</v>
      </c>
      <c r="H129" s="143">
        <v>162.18191264713812</v>
      </c>
      <c r="I129" s="149">
        <v>90.029523861131594</v>
      </c>
      <c r="J129" s="126" t="b">
        <f t="shared" si="13"/>
        <v>0</v>
      </c>
      <c r="K129" s="144">
        <v>7921.9838134873453</v>
      </c>
      <c r="L129" s="153">
        <v>8265.7729901196053</v>
      </c>
      <c r="M129" s="152" t="b">
        <f t="shared" si="14"/>
        <v>0</v>
      </c>
      <c r="N129" s="145">
        <v>20.75</v>
      </c>
      <c r="O129" s="155">
        <v>20.75</v>
      </c>
      <c r="P129" s="154" t="b">
        <f t="shared" si="15"/>
        <v>0</v>
      </c>
      <c r="Q129" s="138">
        <v>1.1855261988665673</v>
      </c>
      <c r="R129" s="148">
        <v>0.78751894497308506</v>
      </c>
      <c r="S129" s="105" t="b">
        <f t="shared" si="16"/>
        <v>0</v>
      </c>
      <c r="T129" s="106">
        <f t="shared" si="17"/>
        <v>0</v>
      </c>
      <c r="U129" s="48"/>
      <c r="V129" s="47"/>
      <c r="W129" s="107"/>
      <c r="X129"/>
      <c r="Y129" s="107"/>
      <c r="Z129" s="113"/>
      <c r="AA129" s="139"/>
      <c r="AB129" s="113"/>
      <c r="AC129" s="115"/>
      <c r="AD129" s="29"/>
    </row>
    <row r="130" spans="1:30" s="33" customFormat="1" ht="14.5" x14ac:dyDescent="0.35">
      <c r="A130" s="47">
        <v>204</v>
      </c>
      <c r="B130" s="2" t="s">
        <v>78</v>
      </c>
      <c r="C130" s="141">
        <v>2778</v>
      </c>
      <c r="D130" s="57">
        <v>2689</v>
      </c>
      <c r="E130" s="142">
        <v>833.16865370770336</v>
      </c>
      <c r="F130" s="142">
        <v>770.17356266269985</v>
      </c>
      <c r="G130" s="123" t="b">
        <f t="shared" si="12"/>
        <v>0</v>
      </c>
      <c r="H130" s="143">
        <v>105.4744064469612</v>
      </c>
      <c r="I130" s="149">
        <v>81.741290546402041</v>
      </c>
      <c r="J130" s="126" t="b">
        <f t="shared" si="13"/>
        <v>0</v>
      </c>
      <c r="K130" s="127">
        <v>6004.8661519078487</v>
      </c>
      <c r="L130" s="153">
        <v>7716.1921978430646</v>
      </c>
      <c r="M130" s="152" t="b">
        <f t="shared" si="14"/>
        <v>0</v>
      </c>
      <c r="N130" s="145">
        <v>22</v>
      </c>
      <c r="O130" s="155">
        <v>22</v>
      </c>
      <c r="P130" s="154" t="b">
        <f t="shared" si="15"/>
        <v>0</v>
      </c>
      <c r="Q130" s="138">
        <v>0.85898940817204306</v>
      </c>
      <c r="R130" s="148">
        <v>0.55165165970660579</v>
      </c>
      <c r="S130" s="105" t="b">
        <f t="shared" si="16"/>
        <v>0</v>
      </c>
      <c r="T130" s="106">
        <f t="shared" si="17"/>
        <v>0</v>
      </c>
      <c r="U130" s="47"/>
      <c r="V130" s="47"/>
      <c r="W130" s="107"/>
      <c r="X130"/>
      <c r="Y130" s="107"/>
      <c r="Z130" s="113"/>
      <c r="AA130" s="139"/>
      <c r="AB130" s="113"/>
      <c r="AC130" s="113"/>
      <c r="AD130" s="29"/>
    </row>
    <row r="131" spans="1:30" s="33" customFormat="1" ht="14.5" x14ac:dyDescent="0.35">
      <c r="A131" s="47">
        <v>562</v>
      </c>
      <c r="B131" s="2" t="s">
        <v>164</v>
      </c>
      <c r="C131" s="141">
        <v>8978</v>
      </c>
      <c r="D131" s="57">
        <v>8935</v>
      </c>
      <c r="E131" s="142">
        <v>657.00804633548682</v>
      </c>
      <c r="F131" s="142">
        <v>772.18971012870725</v>
      </c>
      <c r="G131" s="123" t="b">
        <f t="shared" si="12"/>
        <v>0</v>
      </c>
      <c r="H131" s="143">
        <v>119.66687976890802</v>
      </c>
      <c r="I131" s="149">
        <v>133.61964052109946</v>
      </c>
      <c r="J131" s="126" t="b">
        <f t="shared" si="13"/>
        <v>0</v>
      </c>
      <c r="K131" s="127">
        <v>4092.767518378258</v>
      </c>
      <c r="L131" s="153">
        <v>4314.8996452154443</v>
      </c>
      <c r="M131" s="152" t="b">
        <f t="shared" si="14"/>
        <v>0</v>
      </c>
      <c r="N131" s="145">
        <v>22</v>
      </c>
      <c r="O131" s="155">
        <v>22</v>
      </c>
      <c r="P131" s="154" t="b">
        <f t="shared" si="15"/>
        <v>0</v>
      </c>
      <c r="Q131" s="138">
        <v>1.229763538289532</v>
      </c>
      <c r="R131" s="148">
        <v>1.3411850316385452</v>
      </c>
      <c r="S131" s="105" t="b">
        <f t="shared" si="16"/>
        <v>0</v>
      </c>
      <c r="T131" s="106">
        <f t="shared" si="17"/>
        <v>0</v>
      </c>
      <c r="U131" s="48"/>
      <c r="V131" s="47"/>
      <c r="W131" s="107"/>
      <c r="X131"/>
      <c r="Y131" s="107"/>
      <c r="Z131" s="113"/>
      <c r="AA131" s="139"/>
      <c r="AB131" s="113"/>
      <c r="AC131" s="113"/>
      <c r="AD131" s="29"/>
    </row>
    <row r="132" spans="1:30" s="33" customFormat="1" ht="14.5" x14ac:dyDescent="0.35">
      <c r="A132" s="47">
        <v>908</v>
      </c>
      <c r="B132" s="2" t="s">
        <v>138</v>
      </c>
      <c r="C132" s="141">
        <v>20695</v>
      </c>
      <c r="D132" s="57">
        <v>20703</v>
      </c>
      <c r="E132" s="142">
        <v>1225.7138859627928</v>
      </c>
      <c r="F132" s="142">
        <v>784.76539245519962</v>
      </c>
      <c r="G132" s="123" t="b">
        <f t="shared" si="12"/>
        <v>0</v>
      </c>
      <c r="H132" s="143">
        <v>127.10011117617168</v>
      </c>
      <c r="I132" s="149">
        <v>57.995648905858978</v>
      </c>
      <c r="J132" s="126" t="b">
        <f t="shared" si="13"/>
        <v>0</v>
      </c>
      <c r="K132" s="144">
        <v>8558.2345532737381</v>
      </c>
      <c r="L132" s="153">
        <v>9121.4423329952187</v>
      </c>
      <c r="M132" s="152" t="b">
        <f t="shared" si="14"/>
        <v>0</v>
      </c>
      <c r="N132" s="145">
        <v>20.25</v>
      </c>
      <c r="O132" s="155">
        <v>20.25</v>
      </c>
      <c r="P132" s="154" t="b">
        <f t="shared" si="15"/>
        <v>0</v>
      </c>
      <c r="Q132" s="138">
        <v>1.2322695540553197</v>
      </c>
      <c r="R132" s="148">
        <v>0.58529108977920086</v>
      </c>
      <c r="S132" s="105" t="b">
        <f t="shared" si="16"/>
        <v>0</v>
      </c>
      <c r="T132" s="106">
        <f t="shared" si="17"/>
        <v>0</v>
      </c>
      <c r="U132" s="47"/>
      <c r="V132" s="47"/>
      <c r="W132" s="107"/>
      <c r="X132"/>
      <c r="Y132" s="107"/>
      <c r="Z132" s="113"/>
      <c r="AA132" s="139"/>
      <c r="AB132" s="113"/>
      <c r="AC132" s="113"/>
      <c r="AD132" s="29"/>
    </row>
    <row r="133" spans="1:30" s="33" customFormat="1" ht="14.5" x14ac:dyDescent="0.35">
      <c r="A133" s="47">
        <v>226</v>
      </c>
      <c r="B133" s="2" t="s">
        <v>69</v>
      </c>
      <c r="C133" s="141">
        <v>3774</v>
      </c>
      <c r="D133" s="57">
        <v>3665</v>
      </c>
      <c r="E133" s="142">
        <v>512.00800741918385</v>
      </c>
      <c r="F133" s="142">
        <v>841.38137789904499</v>
      </c>
      <c r="G133" s="123" t="b">
        <f t="shared" si="12"/>
        <v>0</v>
      </c>
      <c r="H133" s="143">
        <v>168.46069487920147</v>
      </c>
      <c r="I133" s="149">
        <v>155.510428228238</v>
      </c>
      <c r="J133" s="126" t="b">
        <f t="shared" si="13"/>
        <v>0</v>
      </c>
      <c r="K133" s="144">
        <v>11457.881934287228</v>
      </c>
      <c r="L133" s="153">
        <v>12599.513290586632</v>
      </c>
      <c r="M133" s="152" t="b">
        <f t="shared" si="14"/>
        <v>0</v>
      </c>
      <c r="N133" s="146">
        <v>21.5</v>
      </c>
      <c r="O133" s="155">
        <v>21.5</v>
      </c>
      <c r="P133" s="154" t="b">
        <f t="shared" si="15"/>
        <v>0</v>
      </c>
      <c r="Q133" s="138">
        <v>1.4810194328972954</v>
      </c>
      <c r="R133" s="148">
        <v>1.3923927139918568</v>
      </c>
      <c r="S133" s="105" t="b">
        <f t="shared" si="16"/>
        <v>0</v>
      </c>
      <c r="T133" s="106">
        <f t="shared" si="17"/>
        <v>0</v>
      </c>
      <c r="U133" s="48"/>
      <c r="V133" s="47"/>
      <c r="W133" s="107"/>
      <c r="X133"/>
      <c r="Y133" s="107"/>
      <c r="Z133" s="113"/>
      <c r="AA133" s="139"/>
      <c r="AB133" s="113"/>
      <c r="AC133" s="113"/>
      <c r="AD133" s="29"/>
    </row>
    <row r="134" spans="1:30" s="33" customFormat="1" ht="14.5" x14ac:dyDescent="0.35">
      <c r="A134" s="47">
        <v>499</v>
      </c>
      <c r="B134" s="2" t="s">
        <v>212</v>
      </c>
      <c r="C134" s="141">
        <v>19536</v>
      </c>
      <c r="D134" s="57">
        <v>19662</v>
      </c>
      <c r="E134" s="142">
        <v>769.5921401515152</v>
      </c>
      <c r="F134" s="142">
        <v>851.18424371884851</v>
      </c>
      <c r="G134" s="123" t="b">
        <f t="shared" si="12"/>
        <v>0</v>
      </c>
      <c r="H134" s="143">
        <v>122.64553300413135</v>
      </c>
      <c r="I134" s="149">
        <v>112.69797213586099</v>
      </c>
      <c r="J134" s="126" t="b">
        <f t="shared" si="13"/>
        <v>0</v>
      </c>
      <c r="K134" s="127">
        <v>6690.6054258804261</v>
      </c>
      <c r="L134" s="153">
        <v>7445.3565247685892</v>
      </c>
      <c r="M134" s="152" t="b">
        <f t="shared" si="14"/>
        <v>0</v>
      </c>
      <c r="N134" s="145">
        <v>20.75</v>
      </c>
      <c r="O134" s="155">
        <v>20.75</v>
      </c>
      <c r="P134" s="154" t="b">
        <f t="shared" si="15"/>
        <v>0</v>
      </c>
      <c r="Q134" s="138">
        <v>0.86737114309407803</v>
      </c>
      <c r="R134" s="148">
        <v>0.87530712203825844</v>
      </c>
      <c r="S134" s="105" t="b">
        <f t="shared" si="16"/>
        <v>0</v>
      </c>
      <c r="T134" s="106">
        <f t="shared" si="17"/>
        <v>0</v>
      </c>
      <c r="U134" s="48"/>
      <c r="V134" s="47"/>
      <c r="W134" s="107"/>
      <c r="X134"/>
      <c r="Y134" s="107"/>
      <c r="Z134" s="113"/>
      <c r="AA134" s="139"/>
      <c r="AB134" s="113"/>
      <c r="AC134" s="113"/>
      <c r="AD134" s="29"/>
    </row>
    <row r="135" spans="1:30" s="33" customFormat="1" ht="14.5" x14ac:dyDescent="0.35">
      <c r="A135" s="47">
        <v>108</v>
      </c>
      <c r="B135" s="2" t="s">
        <v>154</v>
      </c>
      <c r="C135" s="141">
        <v>10337</v>
      </c>
      <c r="D135" s="57">
        <v>10257</v>
      </c>
      <c r="E135" s="142">
        <v>665.26079036470935</v>
      </c>
      <c r="F135" s="142">
        <v>903.96413376230862</v>
      </c>
      <c r="G135" s="123" t="b">
        <f t="shared" si="12"/>
        <v>0</v>
      </c>
      <c r="H135" s="143">
        <v>106.58039665352952</v>
      </c>
      <c r="I135" s="149">
        <v>133.8157544861478</v>
      </c>
      <c r="J135" s="126" t="b">
        <f t="shared" si="13"/>
        <v>0</v>
      </c>
      <c r="K135" s="127">
        <v>6590.3197823352994</v>
      </c>
      <c r="L135" s="153">
        <v>6732.390985668324</v>
      </c>
      <c r="M135" s="152" t="b">
        <f t="shared" si="14"/>
        <v>0</v>
      </c>
      <c r="N135" s="145">
        <v>22.000000000000004</v>
      </c>
      <c r="O135" s="155">
        <v>22.000000000000004</v>
      </c>
      <c r="P135" s="154" t="b">
        <f t="shared" si="15"/>
        <v>0</v>
      </c>
      <c r="Q135" s="138">
        <v>1.0184185908367125</v>
      </c>
      <c r="R135" s="148">
        <v>1.2627982544549079</v>
      </c>
      <c r="S135" s="105" t="b">
        <f t="shared" si="16"/>
        <v>0</v>
      </c>
      <c r="T135" s="106">
        <f t="shared" si="17"/>
        <v>0</v>
      </c>
      <c r="U135" s="47"/>
      <c r="V135" s="47"/>
      <c r="W135" s="107"/>
      <c r="X135"/>
      <c r="Y135" s="107"/>
      <c r="Z135" s="113"/>
      <c r="AA135" s="139"/>
      <c r="AB135" s="113"/>
      <c r="AC135" s="113"/>
      <c r="AD135" s="29"/>
    </row>
    <row r="136" spans="1:30" s="33" customFormat="1" ht="14.5" x14ac:dyDescent="0.35">
      <c r="A136" s="47">
        <v>403</v>
      </c>
      <c r="B136" s="2" t="s">
        <v>89</v>
      </c>
      <c r="C136" s="141">
        <v>2866</v>
      </c>
      <c r="D136" s="57">
        <v>2820</v>
      </c>
      <c r="E136" s="142">
        <v>1074.9399127704116</v>
      </c>
      <c r="F136" s="142">
        <v>914.3473865248227</v>
      </c>
      <c r="G136" s="123" t="b">
        <f t="shared" si="12"/>
        <v>0</v>
      </c>
      <c r="H136" s="143">
        <v>137.16790306727748</v>
      </c>
      <c r="I136" s="149">
        <v>94.847517146066238</v>
      </c>
      <c r="J136" s="126" t="b">
        <f t="shared" si="13"/>
        <v>0</v>
      </c>
      <c r="K136" s="127">
        <v>7111.0216713189111</v>
      </c>
      <c r="L136" s="153">
        <v>7200.0896382978717</v>
      </c>
      <c r="M136" s="152" t="b">
        <f t="shared" si="14"/>
        <v>0</v>
      </c>
      <c r="N136" s="145">
        <v>22</v>
      </c>
      <c r="O136" s="155">
        <v>22</v>
      </c>
      <c r="P136" s="154" t="b">
        <f t="shared" si="15"/>
        <v>0</v>
      </c>
      <c r="Q136" s="138">
        <v>1.0628872196501034</v>
      </c>
      <c r="R136" s="148">
        <v>0.81844538326691318</v>
      </c>
      <c r="S136" s="105" t="b">
        <f t="shared" si="16"/>
        <v>0</v>
      </c>
      <c r="T136" s="106">
        <f t="shared" si="17"/>
        <v>0</v>
      </c>
      <c r="U136" s="47"/>
      <c r="V136" s="47"/>
      <c r="W136" s="107"/>
      <c r="X136"/>
      <c r="Y136" s="107"/>
      <c r="Z136" s="113"/>
      <c r="AA136" s="139"/>
      <c r="AB136" s="113"/>
      <c r="AC136" s="113"/>
      <c r="AD136" s="29"/>
    </row>
    <row r="137" spans="1:30" s="33" customFormat="1" ht="14.5" x14ac:dyDescent="0.35">
      <c r="A137" s="47">
        <v>791</v>
      </c>
      <c r="B137" s="2" t="s">
        <v>296</v>
      </c>
      <c r="C137" s="141">
        <v>5131</v>
      </c>
      <c r="D137" s="57">
        <v>5029</v>
      </c>
      <c r="E137" s="142">
        <v>1095.0635353732216</v>
      </c>
      <c r="F137" s="142">
        <v>915.18890435474248</v>
      </c>
      <c r="G137" s="123" t="b">
        <f t="shared" si="12"/>
        <v>0</v>
      </c>
      <c r="H137" s="143">
        <v>174.48955639271068</v>
      </c>
      <c r="I137" s="149">
        <v>88.606713228788195</v>
      </c>
      <c r="J137" s="126" t="b">
        <f t="shared" si="13"/>
        <v>0</v>
      </c>
      <c r="K137" s="127">
        <v>9917.2496589358798</v>
      </c>
      <c r="L137" s="153">
        <v>27050.04489560549</v>
      </c>
      <c r="M137" s="152" t="b">
        <f t="shared" si="14"/>
        <v>0</v>
      </c>
      <c r="N137" s="145">
        <v>22</v>
      </c>
      <c r="O137" s="155">
        <v>21.75</v>
      </c>
      <c r="P137" s="154" t="b">
        <f t="shared" si="15"/>
        <v>0</v>
      </c>
      <c r="Q137" s="138">
        <v>1.1260855848564169</v>
      </c>
      <c r="R137" s="148">
        <v>0.5881837156637969</v>
      </c>
      <c r="S137" s="105" t="b">
        <f t="shared" si="16"/>
        <v>0</v>
      </c>
      <c r="T137" s="106">
        <f t="shared" si="17"/>
        <v>0</v>
      </c>
      <c r="U137" s="47"/>
      <c r="V137" s="47"/>
      <c r="W137" s="107"/>
      <c r="X137"/>
      <c r="Y137" s="107"/>
      <c r="Z137" s="113"/>
      <c r="AA137" s="139"/>
      <c r="AB137" s="113"/>
      <c r="AC137" s="113"/>
      <c r="AD137" s="29"/>
    </row>
    <row r="138" spans="1:30" s="33" customFormat="1" ht="14.5" x14ac:dyDescent="0.35">
      <c r="A138" s="47">
        <v>624</v>
      </c>
      <c r="B138" s="2" t="s">
        <v>177</v>
      </c>
      <c r="C138" s="141">
        <v>5119</v>
      </c>
      <c r="D138" s="57">
        <v>5117</v>
      </c>
      <c r="E138" s="142">
        <v>720.56238718499719</v>
      </c>
      <c r="F138" s="142">
        <v>930.90090873558734</v>
      </c>
      <c r="G138" s="123" t="b">
        <f t="shared" si="12"/>
        <v>0</v>
      </c>
      <c r="H138" s="143">
        <v>154.34395334635764</v>
      </c>
      <c r="I138" s="149">
        <v>155.28187463406516</v>
      </c>
      <c r="J138" s="126" t="b">
        <f t="shared" si="13"/>
        <v>0</v>
      </c>
      <c r="K138" s="127">
        <v>4300.4760343817152</v>
      </c>
      <c r="L138" s="153">
        <v>4663.0358041821382</v>
      </c>
      <c r="M138" s="152" t="b">
        <f t="shared" si="14"/>
        <v>0</v>
      </c>
      <c r="N138" s="145">
        <v>20.75</v>
      </c>
      <c r="O138" s="155">
        <v>20.75</v>
      </c>
      <c r="P138" s="154" t="b">
        <f t="shared" si="15"/>
        <v>0</v>
      </c>
      <c r="Q138" s="138">
        <v>1.3064270928715069</v>
      </c>
      <c r="R138" s="148">
        <v>1.2076319631478887</v>
      </c>
      <c r="S138" s="105" t="b">
        <f t="shared" si="16"/>
        <v>0</v>
      </c>
      <c r="T138" s="106">
        <f t="shared" si="17"/>
        <v>0</v>
      </c>
      <c r="U138" s="47"/>
      <c r="V138" s="47"/>
      <c r="W138" s="107"/>
      <c r="X138"/>
      <c r="Y138" s="107"/>
      <c r="Z138" s="113"/>
      <c r="AA138" s="139"/>
      <c r="AB138" s="113"/>
      <c r="AC138" s="113"/>
      <c r="AD138" s="29"/>
    </row>
    <row r="139" spans="1:30" s="33" customFormat="1" ht="14.5" x14ac:dyDescent="0.35">
      <c r="A139" s="47">
        <v>531</v>
      </c>
      <c r="B139" s="2" t="s">
        <v>150</v>
      </c>
      <c r="C139" s="141">
        <v>5169</v>
      </c>
      <c r="D139" s="57">
        <v>5072</v>
      </c>
      <c r="E139" s="142">
        <v>809.67240472044875</v>
      </c>
      <c r="F139" s="142">
        <v>952.39475749211351</v>
      </c>
      <c r="G139" s="123" t="b">
        <f t="shared" si="12"/>
        <v>0</v>
      </c>
      <c r="H139" s="143">
        <v>93.074878276693283</v>
      </c>
      <c r="I139" s="149">
        <v>128.53748600582404</v>
      </c>
      <c r="J139" s="126" t="b">
        <f t="shared" si="13"/>
        <v>0</v>
      </c>
      <c r="K139" s="127">
        <v>2523.7877616560263</v>
      </c>
      <c r="L139" s="153">
        <v>2347.2927287066245</v>
      </c>
      <c r="M139" s="152" t="b">
        <f t="shared" si="14"/>
        <v>0</v>
      </c>
      <c r="N139" s="145">
        <v>21.25</v>
      </c>
      <c r="O139" s="155">
        <v>21.75</v>
      </c>
      <c r="P139" s="154" t="b">
        <f t="shared" si="15"/>
        <v>0</v>
      </c>
      <c r="Q139" s="138">
        <v>1.3330462323877434</v>
      </c>
      <c r="R139" s="148">
        <v>1.8683701913419646</v>
      </c>
      <c r="S139" s="105" t="b">
        <f t="shared" si="16"/>
        <v>0</v>
      </c>
      <c r="T139" s="106">
        <f t="shared" si="17"/>
        <v>0</v>
      </c>
      <c r="U139" s="47"/>
      <c r="V139" s="47"/>
      <c r="W139" s="107"/>
      <c r="X139"/>
      <c r="Y139" s="107"/>
      <c r="Z139" s="113"/>
      <c r="AA139" s="139"/>
      <c r="AB139" s="113"/>
      <c r="AC139" s="113"/>
      <c r="AD139" s="29"/>
    </row>
    <row r="140" spans="1:30" s="33" customFormat="1" ht="14.5" x14ac:dyDescent="0.35">
      <c r="A140" s="47">
        <v>445</v>
      </c>
      <c r="B140" s="2" t="s">
        <v>300</v>
      </c>
      <c r="C140" s="141">
        <v>15086</v>
      </c>
      <c r="D140" s="57">
        <v>14991</v>
      </c>
      <c r="E140" s="142">
        <v>900.40396460294301</v>
      </c>
      <c r="F140" s="142">
        <v>956.64099659795875</v>
      </c>
      <c r="G140" s="123" t="b">
        <f t="shared" si="12"/>
        <v>0</v>
      </c>
      <c r="H140" s="143">
        <v>129.48351998324932</v>
      </c>
      <c r="I140" s="149">
        <v>103.71121250673696</v>
      </c>
      <c r="J140" s="126" t="b">
        <f t="shared" si="13"/>
        <v>0</v>
      </c>
      <c r="K140" s="127">
        <v>3506.1084773962616</v>
      </c>
      <c r="L140" s="153">
        <v>3983.3953218597826</v>
      </c>
      <c r="M140" s="152" t="b">
        <f t="shared" si="14"/>
        <v>0</v>
      </c>
      <c r="N140" s="145">
        <v>20.5</v>
      </c>
      <c r="O140" s="155">
        <v>20.5</v>
      </c>
      <c r="P140" s="154" t="b">
        <f t="shared" si="15"/>
        <v>0</v>
      </c>
      <c r="Q140" s="138">
        <v>1.6274554816493461</v>
      </c>
      <c r="R140" s="148">
        <v>1.066658882375211</v>
      </c>
      <c r="S140" s="105" t="b">
        <f t="shared" si="16"/>
        <v>0</v>
      </c>
      <c r="T140" s="106">
        <f t="shared" si="17"/>
        <v>0</v>
      </c>
      <c r="U140" s="48"/>
      <c r="V140" s="47"/>
      <c r="W140" s="107"/>
      <c r="X140"/>
      <c r="Y140" s="107"/>
      <c r="Z140" s="113"/>
      <c r="AA140" s="139"/>
      <c r="AB140" s="113"/>
      <c r="AC140" s="113"/>
      <c r="AD140" s="29"/>
    </row>
    <row r="141" spans="1:30" s="33" customFormat="1" ht="14.5" x14ac:dyDescent="0.35">
      <c r="A141" s="47">
        <v>755</v>
      </c>
      <c r="B141" s="2" t="s">
        <v>59</v>
      </c>
      <c r="C141" s="141">
        <v>6198</v>
      </c>
      <c r="D141" s="57">
        <v>6217</v>
      </c>
      <c r="E141" s="142">
        <v>806.44510487253945</v>
      </c>
      <c r="F141" s="142">
        <v>964.18081389737813</v>
      </c>
      <c r="G141" s="123" t="b">
        <f t="shared" si="12"/>
        <v>0</v>
      </c>
      <c r="H141" s="143">
        <v>184.20416552243776</v>
      </c>
      <c r="I141" s="149">
        <v>120.77210845948814</v>
      </c>
      <c r="J141" s="126" t="b">
        <f t="shared" si="13"/>
        <v>0</v>
      </c>
      <c r="K141" s="127">
        <v>4356.5603888351079</v>
      </c>
      <c r="L141" s="153">
        <v>4409.7813800868589</v>
      </c>
      <c r="M141" s="152" t="b">
        <f t="shared" si="14"/>
        <v>0</v>
      </c>
      <c r="N141" s="145">
        <v>21.5</v>
      </c>
      <c r="O141" s="155">
        <v>21.25</v>
      </c>
      <c r="P141" s="154" t="b">
        <f t="shared" si="15"/>
        <v>0</v>
      </c>
      <c r="Q141" s="138">
        <v>1.3114596824790581</v>
      </c>
      <c r="R141" s="148">
        <v>1.7555671260269281</v>
      </c>
      <c r="S141" s="105" t="b">
        <f t="shared" si="16"/>
        <v>0</v>
      </c>
      <c r="T141" s="106">
        <f t="shared" si="17"/>
        <v>0</v>
      </c>
      <c r="U141" s="47"/>
      <c r="V141" s="47"/>
      <c r="W141" s="107"/>
      <c r="X141"/>
      <c r="Y141" s="107"/>
      <c r="Z141" s="113"/>
      <c r="AA141" s="139"/>
      <c r="AB141" s="113"/>
      <c r="AC141" s="113"/>
      <c r="AD141" s="29"/>
    </row>
    <row r="142" spans="1:30" s="33" customFormat="1" ht="14.5" x14ac:dyDescent="0.35">
      <c r="A142" s="47">
        <v>271</v>
      </c>
      <c r="B142" s="2" t="s">
        <v>162</v>
      </c>
      <c r="C142" s="141">
        <v>6951</v>
      </c>
      <c r="D142" s="57">
        <v>6903</v>
      </c>
      <c r="E142" s="142">
        <v>872.96480506401952</v>
      </c>
      <c r="F142" s="142">
        <v>965.75440677966105</v>
      </c>
      <c r="G142" s="123" t="b">
        <f t="shared" si="12"/>
        <v>0</v>
      </c>
      <c r="H142" s="143">
        <v>153.23157888166389</v>
      </c>
      <c r="I142" s="149">
        <v>119.86883397101811</v>
      </c>
      <c r="J142" s="126" t="b">
        <f t="shared" si="13"/>
        <v>0</v>
      </c>
      <c r="K142" s="127">
        <v>6089.2855876852254</v>
      </c>
      <c r="L142" s="153">
        <v>5465.4850296972327</v>
      </c>
      <c r="M142" s="152" t="b">
        <f t="shared" si="14"/>
        <v>0</v>
      </c>
      <c r="N142" s="145">
        <v>21.75</v>
      </c>
      <c r="O142" s="155">
        <v>21.75</v>
      </c>
      <c r="P142" s="154" t="b">
        <f t="shared" si="15"/>
        <v>0</v>
      </c>
      <c r="Q142" s="138">
        <v>1.2180511667845138</v>
      </c>
      <c r="R142" s="148">
        <v>1.1000743298903131</v>
      </c>
      <c r="S142" s="105" t="b">
        <f t="shared" si="16"/>
        <v>0</v>
      </c>
      <c r="T142" s="106">
        <f t="shared" si="17"/>
        <v>0</v>
      </c>
      <c r="U142" s="47"/>
      <c r="V142" s="47"/>
      <c r="W142" s="107"/>
      <c r="X142"/>
      <c r="Y142" s="107"/>
      <c r="Z142" s="113"/>
      <c r="AA142" s="139"/>
      <c r="AB142" s="113"/>
      <c r="AC142" s="113"/>
      <c r="AD142" s="29"/>
    </row>
    <row r="143" spans="1:30" s="33" customFormat="1" ht="14.5" x14ac:dyDescent="0.35">
      <c r="A143" s="47">
        <v>142</v>
      </c>
      <c r="B143" s="2" t="s">
        <v>116</v>
      </c>
      <c r="C143" s="141">
        <v>6559</v>
      </c>
      <c r="D143" s="57">
        <v>6504</v>
      </c>
      <c r="E143" s="142">
        <v>797.85944046348538</v>
      </c>
      <c r="F143" s="142">
        <v>978.38894065190652</v>
      </c>
      <c r="G143" s="123" t="b">
        <f t="shared" si="12"/>
        <v>0</v>
      </c>
      <c r="H143" s="143">
        <v>220.10239758339685</v>
      </c>
      <c r="I143" s="149">
        <v>183.96512877983318</v>
      </c>
      <c r="J143" s="126" t="b">
        <f t="shared" si="13"/>
        <v>0</v>
      </c>
      <c r="K143" s="127">
        <v>4871.0429958835184</v>
      </c>
      <c r="L143" s="153">
        <v>5197.027755227552</v>
      </c>
      <c r="M143" s="152" t="b">
        <f t="shared" si="14"/>
        <v>0</v>
      </c>
      <c r="N143" s="145">
        <v>21.25</v>
      </c>
      <c r="O143" s="155">
        <v>21.25</v>
      </c>
      <c r="P143" s="154" t="b">
        <f t="shared" si="15"/>
        <v>0</v>
      </c>
      <c r="Q143" s="138">
        <v>2.9600036701531636</v>
      </c>
      <c r="R143" s="148">
        <v>2.7241427411026455</v>
      </c>
      <c r="S143" s="105" t="b">
        <f t="shared" si="16"/>
        <v>0</v>
      </c>
      <c r="T143" s="106">
        <f t="shared" si="17"/>
        <v>0</v>
      </c>
      <c r="U143" s="47"/>
      <c r="V143" s="47"/>
      <c r="W143" s="107"/>
      <c r="X143"/>
      <c r="Y143" s="107"/>
      <c r="Z143" s="113"/>
      <c r="AA143" s="139"/>
      <c r="AB143" s="113"/>
      <c r="AC143" s="113"/>
      <c r="AD143" s="29"/>
    </row>
    <row r="144" spans="1:30" s="33" customFormat="1" ht="14.5" x14ac:dyDescent="0.35">
      <c r="A144" s="47">
        <v>423</v>
      </c>
      <c r="B144" s="2" t="s">
        <v>217</v>
      </c>
      <c r="C144" s="141">
        <v>20291</v>
      </c>
      <c r="D144" s="57">
        <v>20497</v>
      </c>
      <c r="E144" s="142">
        <v>746.17382583411359</v>
      </c>
      <c r="F144" s="142">
        <v>983.49572961896854</v>
      </c>
      <c r="G144" s="123" t="b">
        <f t="shared" si="12"/>
        <v>0</v>
      </c>
      <c r="H144" s="143">
        <v>147.83643941607014</v>
      </c>
      <c r="I144" s="149">
        <v>152.54731105137483</v>
      </c>
      <c r="J144" s="126" t="b">
        <f t="shared" si="13"/>
        <v>0</v>
      </c>
      <c r="K144" s="127">
        <v>4949.8603666650233</v>
      </c>
      <c r="L144" s="153">
        <v>4830.5732033956183</v>
      </c>
      <c r="M144" s="152" t="b">
        <f t="shared" si="14"/>
        <v>0</v>
      </c>
      <c r="N144" s="145">
        <v>19.75</v>
      </c>
      <c r="O144" s="155">
        <v>19.5</v>
      </c>
      <c r="P144" s="154" t="b">
        <f t="shared" si="15"/>
        <v>0</v>
      </c>
      <c r="Q144" s="138">
        <v>1.347047603482721</v>
      </c>
      <c r="R144" s="148">
        <v>1.3651498139358791</v>
      </c>
      <c r="S144" s="105" t="b">
        <f t="shared" si="16"/>
        <v>0</v>
      </c>
      <c r="T144" s="106">
        <f t="shared" si="17"/>
        <v>0</v>
      </c>
      <c r="U144" s="48"/>
      <c r="V144" s="47"/>
      <c r="W144" s="107"/>
      <c r="X144"/>
      <c r="Y144" s="107"/>
      <c r="Z144" s="113"/>
      <c r="AA144" s="139"/>
      <c r="AB144" s="113"/>
      <c r="AC144" s="113"/>
      <c r="AD144" s="29"/>
    </row>
    <row r="145" spans="1:30" s="33" customFormat="1" ht="14.5" x14ac:dyDescent="0.35">
      <c r="A145" s="47">
        <v>740</v>
      </c>
      <c r="B145" s="2" t="s">
        <v>19</v>
      </c>
      <c r="C145" s="141">
        <v>32547</v>
      </c>
      <c r="D145" s="57">
        <v>32085</v>
      </c>
      <c r="E145" s="142">
        <v>698.33677758318743</v>
      </c>
      <c r="F145" s="142">
        <v>994.41713573320862</v>
      </c>
      <c r="G145" s="123" t="b">
        <f t="shared" si="12"/>
        <v>0</v>
      </c>
      <c r="H145" s="143">
        <v>199.89492600642401</v>
      </c>
      <c r="I145" s="149">
        <v>144.7530996631622</v>
      </c>
      <c r="J145" s="126" t="b">
        <f t="shared" si="13"/>
        <v>0</v>
      </c>
      <c r="K145" s="144">
        <v>5977.4204925185104</v>
      </c>
      <c r="L145" s="153">
        <v>6721.6613888109705</v>
      </c>
      <c r="M145" s="152" t="b">
        <f t="shared" si="14"/>
        <v>0</v>
      </c>
      <c r="N145" s="145">
        <v>22.75</v>
      </c>
      <c r="O145" s="155">
        <v>22</v>
      </c>
      <c r="P145" s="154" t="b">
        <f t="shared" si="15"/>
        <v>0</v>
      </c>
      <c r="Q145" s="138">
        <v>1.4649132348292411</v>
      </c>
      <c r="R145" s="148">
        <v>1.1805298407716363</v>
      </c>
      <c r="S145" s="105" t="b">
        <f t="shared" si="16"/>
        <v>0</v>
      </c>
      <c r="T145" s="106">
        <f t="shared" si="17"/>
        <v>0</v>
      </c>
      <c r="U145" s="47"/>
      <c r="V145" s="47"/>
      <c r="W145" s="107"/>
      <c r="X145"/>
      <c r="Y145" s="107"/>
      <c r="Z145" s="113"/>
      <c r="AA145" s="139"/>
      <c r="AB145" s="113"/>
      <c r="AC145" s="113"/>
      <c r="AD145" s="29"/>
    </row>
    <row r="146" spans="1:30" s="33" customFormat="1" ht="14.5" x14ac:dyDescent="0.35">
      <c r="A146" s="47">
        <v>561</v>
      </c>
      <c r="B146" s="2" t="s">
        <v>56</v>
      </c>
      <c r="C146" s="141">
        <v>1337</v>
      </c>
      <c r="D146" s="57">
        <v>1317</v>
      </c>
      <c r="E146" s="142">
        <v>977</v>
      </c>
      <c r="F146" s="142">
        <v>1002.7941002277905</v>
      </c>
      <c r="G146" s="123" t="b">
        <f t="shared" si="12"/>
        <v>0</v>
      </c>
      <c r="H146" s="143">
        <v>196.7</v>
      </c>
      <c r="I146" s="149">
        <v>103.04252391705</v>
      </c>
      <c r="J146" s="126" t="b">
        <f t="shared" si="13"/>
        <v>0</v>
      </c>
      <c r="K146" s="127">
        <v>2831.7127898279732</v>
      </c>
      <c r="L146" s="153">
        <v>3002.860189825361</v>
      </c>
      <c r="M146" s="152" t="b">
        <f t="shared" si="14"/>
        <v>0</v>
      </c>
      <c r="N146" s="145">
        <v>21</v>
      </c>
      <c r="O146" s="155">
        <v>21</v>
      </c>
      <c r="P146" s="154" t="b">
        <f t="shared" si="15"/>
        <v>0</v>
      </c>
      <c r="Q146" s="138"/>
      <c r="R146" s="148">
        <v>1.3209270345958641</v>
      </c>
      <c r="S146" s="105" t="b">
        <f t="shared" si="16"/>
        <v>0</v>
      </c>
      <c r="T146" s="106">
        <f t="shared" si="17"/>
        <v>0</v>
      </c>
      <c r="U146" s="48"/>
      <c r="V146" s="47"/>
      <c r="W146" s="107"/>
      <c r="X146"/>
      <c r="Y146" s="107"/>
      <c r="Z146" s="113"/>
      <c r="AA146" s="139"/>
      <c r="AB146" s="113"/>
      <c r="AC146" s="113"/>
      <c r="AD146" s="29"/>
    </row>
    <row r="147" spans="1:30" s="33" customFormat="1" ht="14.5" x14ac:dyDescent="0.35">
      <c r="A147" s="47">
        <v>202</v>
      </c>
      <c r="B147" s="2" t="s">
        <v>168</v>
      </c>
      <c r="C147" s="141">
        <v>35497</v>
      </c>
      <c r="D147" s="57">
        <v>35848</v>
      </c>
      <c r="E147" s="142">
        <v>939.14370228470011</v>
      </c>
      <c r="F147" s="142">
        <v>1008.4154756192813</v>
      </c>
      <c r="G147" s="123" t="b">
        <f t="shared" si="12"/>
        <v>0</v>
      </c>
      <c r="H147" s="143">
        <v>160.64946174751003</v>
      </c>
      <c r="I147" s="149">
        <v>145.49217301108587</v>
      </c>
      <c r="J147" s="126" t="b">
        <f t="shared" si="13"/>
        <v>0</v>
      </c>
      <c r="K147" s="127">
        <v>4140.6967321182074</v>
      </c>
      <c r="L147" s="153">
        <v>4263.7372693037269</v>
      </c>
      <c r="M147" s="152" t="b">
        <f t="shared" si="14"/>
        <v>0</v>
      </c>
      <c r="N147" s="145">
        <v>20.25</v>
      </c>
      <c r="O147" s="155">
        <v>20.25</v>
      </c>
      <c r="P147" s="154" t="b">
        <f t="shared" si="15"/>
        <v>0</v>
      </c>
      <c r="Q147" s="138">
        <v>1.2850455183625715</v>
      </c>
      <c r="R147" s="148">
        <v>1.2888053582645962</v>
      </c>
      <c r="S147" s="105" t="b">
        <f t="shared" si="16"/>
        <v>0</v>
      </c>
      <c r="T147" s="106">
        <f t="shared" si="17"/>
        <v>0</v>
      </c>
      <c r="U147" s="47"/>
      <c r="V147" s="47"/>
      <c r="W147" s="107"/>
      <c r="X147"/>
      <c r="Y147" s="107"/>
      <c r="Z147" s="113"/>
      <c r="AA147" s="139"/>
      <c r="AB147" s="113"/>
      <c r="AC147" s="113"/>
      <c r="AD147" s="29"/>
    </row>
    <row r="148" spans="1:30" s="33" customFormat="1" ht="14.5" x14ac:dyDescent="0.35">
      <c r="A148" s="47">
        <v>922</v>
      </c>
      <c r="B148" s="2" t="s">
        <v>249</v>
      </c>
      <c r="C148" s="141">
        <v>4444</v>
      </c>
      <c r="D148" s="57">
        <v>4501</v>
      </c>
      <c r="E148" s="142">
        <v>728.53315031503143</v>
      </c>
      <c r="F148" s="142">
        <v>1015.7479537880471</v>
      </c>
      <c r="G148" s="123" t="b">
        <f t="shared" si="12"/>
        <v>0</v>
      </c>
      <c r="H148" s="143">
        <v>146.57201980736085</v>
      </c>
      <c r="I148" s="149">
        <v>183.5448677142129</v>
      </c>
      <c r="J148" s="126" t="b">
        <f t="shared" si="13"/>
        <v>0</v>
      </c>
      <c r="K148" s="127">
        <v>4127.0513321332137</v>
      </c>
      <c r="L148" s="153">
        <v>3799.7949633414796</v>
      </c>
      <c r="M148" s="152" t="b">
        <f t="shared" si="14"/>
        <v>0</v>
      </c>
      <c r="N148" s="145">
        <v>22</v>
      </c>
      <c r="O148" s="155">
        <v>22</v>
      </c>
      <c r="P148" s="154" t="b">
        <f t="shared" si="15"/>
        <v>0</v>
      </c>
      <c r="Q148" s="138">
        <v>1.370157331518582</v>
      </c>
      <c r="R148" s="148">
        <v>1.7418886604128443</v>
      </c>
      <c r="S148" s="105" t="b">
        <f t="shared" si="16"/>
        <v>0</v>
      </c>
      <c r="T148" s="106">
        <f t="shared" si="17"/>
        <v>0</v>
      </c>
      <c r="U148" s="47"/>
      <c r="V148" s="47"/>
      <c r="W148" s="107"/>
      <c r="X148"/>
      <c r="Y148" s="107"/>
      <c r="Z148" s="113"/>
      <c r="AA148" s="139"/>
      <c r="AB148" s="113"/>
      <c r="AC148" s="113"/>
      <c r="AD148" s="29"/>
    </row>
    <row r="149" spans="1:30" s="33" customFormat="1" ht="14.5" x14ac:dyDescent="0.35">
      <c r="A149" s="47">
        <v>418</v>
      </c>
      <c r="B149" s="2" t="s">
        <v>235</v>
      </c>
      <c r="C149" s="141">
        <v>24164</v>
      </c>
      <c r="D149" s="57">
        <v>24580</v>
      </c>
      <c r="E149" s="142">
        <v>1227.6526762953156</v>
      </c>
      <c r="F149" s="142">
        <v>1030.6782811228641</v>
      </c>
      <c r="G149" s="123" t="b">
        <f t="shared" si="12"/>
        <v>0</v>
      </c>
      <c r="H149" s="143">
        <v>140.11687866023794</v>
      </c>
      <c r="I149" s="149">
        <v>88.012539934936058</v>
      </c>
      <c r="J149" s="126" t="b">
        <f t="shared" si="13"/>
        <v>0</v>
      </c>
      <c r="K149" s="127">
        <v>8453.1244442145326</v>
      </c>
      <c r="L149" s="153">
        <v>7360.1003124491463</v>
      </c>
      <c r="M149" s="152" t="b">
        <f t="shared" si="14"/>
        <v>0</v>
      </c>
      <c r="N149" s="145">
        <v>20.5</v>
      </c>
      <c r="O149" s="155">
        <v>20.5</v>
      </c>
      <c r="P149" s="154" t="b">
        <f t="shared" si="15"/>
        <v>0</v>
      </c>
      <c r="Q149" s="138">
        <v>1.1643595695088163</v>
      </c>
      <c r="R149" s="148">
        <v>0.73607913121363111</v>
      </c>
      <c r="S149" s="105" t="b">
        <f t="shared" si="16"/>
        <v>0</v>
      </c>
      <c r="T149" s="106">
        <f t="shared" si="17"/>
        <v>0</v>
      </c>
      <c r="U149" s="48"/>
      <c r="V149" s="47"/>
      <c r="W149" s="107"/>
      <c r="X149"/>
      <c r="Y149" s="107"/>
      <c r="Z149" s="113"/>
      <c r="AA149" s="139"/>
      <c r="AB149" s="113"/>
      <c r="AC149" s="113"/>
      <c r="AD149" s="29"/>
    </row>
    <row r="150" spans="1:30" s="33" customFormat="1" ht="14.5" x14ac:dyDescent="0.35">
      <c r="A150" s="47">
        <v>5</v>
      </c>
      <c r="B150" s="2" t="s">
        <v>71</v>
      </c>
      <c r="C150" s="141">
        <v>9311</v>
      </c>
      <c r="D150" s="57">
        <v>9183</v>
      </c>
      <c r="E150" s="142">
        <v>1081.0471947159274</v>
      </c>
      <c r="F150" s="142">
        <v>1033.1832255254276</v>
      </c>
      <c r="G150" s="123" t="b">
        <f t="shared" si="12"/>
        <v>0</v>
      </c>
      <c r="H150" s="143">
        <v>138.42809009244363</v>
      </c>
      <c r="I150" s="149">
        <v>110.80265529229763</v>
      </c>
      <c r="J150" s="126" t="b">
        <f t="shared" si="13"/>
        <v>0</v>
      </c>
      <c r="K150" s="144">
        <v>5465.7961840833414</v>
      </c>
      <c r="L150" s="153">
        <v>4978.0672917347274</v>
      </c>
      <c r="M150" s="152" t="b">
        <f t="shared" si="14"/>
        <v>0</v>
      </c>
      <c r="N150" s="145">
        <v>21.75</v>
      </c>
      <c r="O150" s="155">
        <v>21.75</v>
      </c>
      <c r="P150" s="154" t="b">
        <f t="shared" si="15"/>
        <v>0</v>
      </c>
      <c r="Q150" s="138">
        <v>1.3587354345176754</v>
      </c>
      <c r="R150" s="148">
        <v>1.2376562240621503</v>
      </c>
      <c r="S150" s="105" t="b">
        <f t="shared" si="16"/>
        <v>0</v>
      </c>
      <c r="T150" s="106">
        <f t="shared" si="17"/>
        <v>0</v>
      </c>
      <c r="U150" s="47"/>
      <c r="V150" s="47"/>
      <c r="W150" s="107"/>
      <c r="X150"/>
      <c r="Y150" s="107"/>
      <c r="Z150" s="113"/>
      <c r="AA150" s="139"/>
      <c r="AB150" s="113"/>
      <c r="AC150" s="113"/>
      <c r="AD150" s="29"/>
    </row>
    <row r="151" spans="1:30" s="33" customFormat="1" ht="14.5" x14ac:dyDescent="0.35">
      <c r="A151" s="47">
        <v>297</v>
      </c>
      <c r="B151" s="2" t="s">
        <v>86</v>
      </c>
      <c r="C151" s="141">
        <v>121543</v>
      </c>
      <c r="D151" s="57">
        <v>122594</v>
      </c>
      <c r="E151" s="142">
        <v>843.15699867536591</v>
      </c>
      <c r="F151" s="142">
        <v>1051.0216981255201</v>
      </c>
      <c r="G151" s="123" t="b">
        <f t="shared" si="12"/>
        <v>0</v>
      </c>
      <c r="H151" s="143">
        <v>146.29371257570071</v>
      </c>
      <c r="I151" s="149">
        <v>131.33425809272322</v>
      </c>
      <c r="J151" s="126" t="b">
        <f t="shared" si="13"/>
        <v>0</v>
      </c>
      <c r="K151" s="144">
        <v>10410.601805040191</v>
      </c>
      <c r="L151" s="153">
        <v>11486.858468277404</v>
      </c>
      <c r="M151" s="152" t="b">
        <f t="shared" si="14"/>
        <v>0</v>
      </c>
      <c r="N151" s="145">
        <v>20.75</v>
      </c>
      <c r="O151" s="155">
        <v>20.75</v>
      </c>
      <c r="P151" s="154" t="b">
        <f t="shared" si="15"/>
        <v>0</v>
      </c>
      <c r="Q151" s="138">
        <v>1.2704932288965591</v>
      </c>
      <c r="R151" s="148">
        <v>1.0722660520193308</v>
      </c>
      <c r="S151" s="105" t="b">
        <f t="shared" si="16"/>
        <v>0</v>
      </c>
      <c r="T151" s="106">
        <f t="shared" si="17"/>
        <v>0</v>
      </c>
      <c r="U151" s="47"/>
      <c r="V151" s="50"/>
      <c r="W151" s="107"/>
      <c r="X151"/>
      <c r="Y151" s="107"/>
      <c r="Z151" s="113"/>
      <c r="AA151" s="139"/>
      <c r="AB151" s="113"/>
      <c r="AC151" s="113"/>
      <c r="AD151" s="29"/>
    </row>
    <row r="152" spans="1:30" s="33" customFormat="1" ht="14.5" x14ac:dyDescent="0.35">
      <c r="A152" s="47">
        <v>444</v>
      </c>
      <c r="B152" s="2" t="s">
        <v>224</v>
      </c>
      <c r="C152" s="141">
        <v>45988</v>
      </c>
      <c r="D152" s="57">
        <v>45811</v>
      </c>
      <c r="E152" s="142">
        <v>769.56898495259645</v>
      </c>
      <c r="F152" s="142">
        <v>1051.4572537163563</v>
      </c>
      <c r="G152" s="123" t="b">
        <f t="shared" si="12"/>
        <v>0</v>
      </c>
      <c r="H152" s="143">
        <v>188.57259268632149</v>
      </c>
      <c r="I152" s="149">
        <v>145.39730706460597</v>
      </c>
      <c r="J152" s="126" t="b">
        <f t="shared" si="13"/>
        <v>0</v>
      </c>
      <c r="K152" s="127">
        <v>6634.1175658867533</v>
      </c>
      <c r="L152" s="153">
        <v>6342.2883078299974</v>
      </c>
      <c r="M152" s="152" t="b">
        <f t="shared" si="14"/>
        <v>0</v>
      </c>
      <c r="N152" s="145">
        <v>20.5</v>
      </c>
      <c r="O152" s="155">
        <v>20.5</v>
      </c>
      <c r="P152" s="154" t="b">
        <f t="shared" si="15"/>
        <v>0</v>
      </c>
      <c r="Q152" s="138">
        <v>1.3345834582825049</v>
      </c>
      <c r="R152" s="148">
        <v>1.1041470984495869</v>
      </c>
      <c r="S152" s="105" t="b">
        <f t="shared" si="16"/>
        <v>0</v>
      </c>
      <c r="T152" s="106">
        <f t="shared" si="17"/>
        <v>0</v>
      </c>
      <c r="U152" s="48"/>
      <c r="V152" s="47"/>
      <c r="W152" s="107"/>
      <c r="X152"/>
      <c r="Y152" s="107"/>
      <c r="Z152" s="113"/>
      <c r="AA152" s="139"/>
      <c r="AB152" s="113"/>
      <c r="AC152" s="113"/>
      <c r="AD152" s="29"/>
    </row>
    <row r="153" spans="1:30" s="33" customFormat="1" ht="14.5" x14ac:dyDescent="0.35">
      <c r="A153" s="47">
        <v>857</v>
      </c>
      <c r="B153" s="2" t="s">
        <v>263</v>
      </c>
      <c r="C153" s="141">
        <v>2420</v>
      </c>
      <c r="D153" s="57">
        <v>2394</v>
      </c>
      <c r="E153" s="142">
        <v>1207.6054256198347</v>
      </c>
      <c r="F153" s="142">
        <v>1066.4470384294068</v>
      </c>
      <c r="G153" s="123" t="b">
        <f t="shared" si="12"/>
        <v>0</v>
      </c>
      <c r="H153" s="143">
        <v>82.197956624083091</v>
      </c>
      <c r="I153" s="149">
        <v>69.128427532184759</v>
      </c>
      <c r="J153" s="126" t="b">
        <f t="shared" si="13"/>
        <v>0</v>
      </c>
      <c r="K153" s="127">
        <v>4493.0609338842978</v>
      </c>
      <c r="L153" s="153">
        <v>4856.8704218880539</v>
      </c>
      <c r="M153" s="152" t="b">
        <f t="shared" si="14"/>
        <v>0</v>
      </c>
      <c r="N153" s="145">
        <v>22</v>
      </c>
      <c r="O153" s="155">
        <v>22</v>
      </c>
      <c r="P153" s="154" t="b">
        <f t="shared" si="15"/>
        <v>0</v>
      </c>
      <c r="Q153" s="138">
        <v>1.1693473991670256</v>
      </c>
      <c r="R153" s="148">
        <v>0.90600533025700014</v>
      </c>
      <c r="S153" s="105" t="b">
        <f t="shared" si="16"/>
        <v>0</v>
      </c>
      <c r="T153" s="106">
        <f t="shared" si="17"/>
        <v>0</v>
      </c>
      <c r="U153" s="47"/>
      <c r="V153" s="47"/>
      <c r="W153" s="107"/>
      <c r="X153"/>
      <c r="Y153" s="107"/>
      <c r="Z153" s="113"/>
      <c r="AA153" s="139"/>
      <c r="AB153" s="113"/>
      <c r="AC153" s="113"/>
      <c r="AD153" s="29"/>
    </row>
    <row r="154" spans="1:30" s="33" customFormat="1" ht="14.5" x14ac:dyDescent="0.35">
      <c r="A154" s="47">
        <v>697</v>
      </c>
      <c r="B154" s="2" t="s">
        <v>46</v>
      </c>
      <c r="C154" s="141">
        <v>1210</v>
      </c>
      <c r="D154" s="57">
        <v>1174</v>
      </c>
      <c r="E154" s="142">
        <v>899.36565289256191</v>
      </c>
      <c r="F154" s="142">
        <v>1070.9311073253834</v>
      </c>
      <c r="G154" s="123" t="b">
        <f t="shared" si="12"/>
        <v>0</v>
      </c>
      <c r="H154" s="143">
        <v>108.04600550073123</v>
      </c>
      <c r="I154" s="149">
        <v>100.04220479606344</v>
      </c>
      <c r="J154" s="126" t="b">
        <f t="shared" si="13"/>
        <v>0</v>
      </c>
      <c r="K154" s="127">
        <v>7610.9366859504125</v>
      </c>
      <c r="L154" s="153">
        <v>7339.7193526405445</v>
      </c>
      <c r="M154" s="152" t="b">
        <f t="shared" si="14"/>
        <v>0</v>
      </c>
      <c r="N154" s="145">
        <v>21.5</v>
      </c>
      <c r="O154" s="155">
        <v>22</v>
      </c>
      <c r="P154" s="154" t="b">
        <f t="shared" si="15"/>
        <v>0</v>
      </c>
      <c r="Q154" s="138">
        <v>0.86343007444415043</v>
      </c>
      <c r="R154" s="148">
        <v>1.0384529842976276</v>
      </c>
      <c r="S154" s="105" t="b">
        <f t="shared" si="16"/>
        <v>0</v>
      </c>
      <c r="T154" s="106">
        <f t="shared" si="17"/>
        <v>0</v>
      </c>
      <c r="U154" s="48"/>
      <c r="V154" s="47"/>
      <c r="W154" s="107"/>
      <c r="X154"/>
      <c r="Y154" s="107"/>
      <c r="Z154" s="113"/>
      <c r="AA154" s="139"/>
      <c r="AB154" s="113"/>
      <c r="AC154" s="113"/>
      <c r="AD154" s="29"/>
    </row>
    <row r="155" spans="1:30" s="33" customFormat="1" ht="14.5" x14ac:dyDescent="0.35">
      <c r="A155" s="47">
        <v>143</v>
      </c>
      <c r="B155" s="2" t="s">
        <v>29</v>
      </c>
      <c r="C155" s="141">
        <v>6877</v>
      </c>
      <c r="D155" s="57">
        <v>6804</v>
      </c>
      <c r="E155" s="142">
        <v>1161.1529911298533</v>
      </c>
      <c r="F155" s="142">
        <v>1087.7862448559672</v>
      </c>
      <c r="G155" s="123" t="b">
        <f t="shared" si="12"/>
        <v>0</v>
      </c>
      <c r="H155" s="143">
        <v>167.56199074880286</v>
      </c>
      <c r="I155" s="149">
        <v>110.50054824581694</v>
      </c>
      <c r="J155" s="126" t="b">
        <f t="shared" si="13"/>
        <v>0</v>
      </c>
      <c r="K155" s="127">
        <v>7922.6030332994042</v>
      </c>
      <c r="L155" s="153">
        <v>7988.2091225749555</v>
      </c>
      <c r="M155" s="152" t="b">
        <f t="shared" si="14"/>
        <v>0</v>
      </c>
      <c r="N155" s="145">
        <v>22</v>
      </c>
      <c r="O155" s="155">
        <v>22</v>
      </c>
      <c r="P155" s="154" t="b">
        <f t="shared" si="15"/>
        <v>0</v>
      </c>
      <c r="Q155" s="138">
        <v>1.2725830782864191</v>
      </c>
      <c r="R155" s="148">
        <v>0.94179798112481161</v>
      </c>
      <c r="S155" s="105" t="b">
        <f t="shared" si="16"/>
        <v>0</v>
      </c>
      <c r="T155" s="106">
        <f t="shared" si="17"/>
        <v>0</v>
      </c>
      <c r="U155" s="48"/>
      <c r="V155" s="47"/>
      <c r="W155" s="107"/>
      <c r="X155"/>
      <c r="Y155" s="107"/>
      <c r="Z155" s="113"/>
      <c r="AA155" s="139"/>
      <c r="AB155" s="113"/>
      <c r="AC155" s="113"/>
      <c r="AD155" s="29"/>
    </row>
    <row r="156" spans="1:30" s="33" customFormat="1" ht="14.5" x14ac:dyDescent="0.35">
      <c r="A156" s="47">
        <v>536</v>
      </c>
      <c r="B156" s="2" t="s">
        <v>215</v>
      </c>
      <c r="C156" s="141">
        <v>34884</v>
      </c>
      <c r="D156" s="57">
        <v>35346</v>
      </c>
      <c r="E156" s="142">
        <v>816.59858387799568</v>
      </c>
      <c r="F156" s="142">
        <v>1088.5516926950716</v>
      </c>
      <c r="G156" s="123" t="b">
        <f t="shared" si="12"/>
        <v>0</v>
      </c>
      <c r="H156" s="143">
        <v>166.26876535883025</v>
      </c>
      <c r="I156" s="149">
        <v>150.22172209030842</v>
      </c>
      <c r="J156" s="126" t="b">
        <f t="shared" si="13"/>
        <v>0</v>
      </c>
      <c r="K156" s="127">
        <v>6452.101008485266</v>
      </c>
      <c r="L156" s="153">
        <v>6557.9633064561758</v>
      </c>
      <c r="M156" s="152" t="b">
        <f t="shared" si="14"/>
        <v>0</v>
      </c>
      <c r="N156" s="145">
        <v>21</v>
      </c>
      <c r="O156" s="155">
        <v>21</v>
      </c>
      <c r="P156" s="154" t="b">
        <f t="shared" si="15"/>
        <v>0</v>
      </c>
      <c r="Q156" s="138">
        <v>1.5671969946893198</v>
      </c>
      <c r="R156" s="148">
        <v>1.4744123366331705</v>
      </c>
      <c r="S156" s="105" t="b">
        <f t="shared" si="16"/>
        <v>0</v>
      </c>
      <c r="T156" s="106">
        <f t="shared" si="17"/>
        <v>0</v>
      </c>
      <c r="U156" s="47"/>
      <c r="V156" s="47"/>
      <c r="W156" s="107"/>
      <c r="X156"/>
      <c r="Y156" s="107"/>
      <c r="Z156" s="113"/>
      <c r="AA156" s="139"/>
      <c r="AB156" s="113"/>
      <c r="AC156" s="113"/>
      <c r="AD156" s="29"/>
    </row>
    <row r="157" spans="1:30" s="33" customFormat="1" ht="14.5" x14ac:dyDescent="0.35">
      <c r="A157" s="47">
        <v>179</v>
      </c>
      <c r="B157" s="2" t="s">
        <v>258</v>
      </c>
      <c r="C157" s="141">
        <v>144473</v>
      </c>
      <c r="D157" s="57">
        <v>145887</v>
      </c>
      <c r="E157" s="142">
        <v>706.02136994455714</v>
      </c>
      <c r="F157" s="142">
        <v>1094.8370847985084</v>
      </c>
      <c r="G157" s="123" t="b">
        <f t="shared" si="12"/>
        <v>0</v>
      </c>
      <c r="H157" s="143">
        <v>101.95055231122171</v>
      </c>
      <c r="I157" s="149">
        <v>110.74928646055911</v>
      </c>
      <c r="J157" s="126" t="b">
        <f t="shared" si="13"/>
        <v>0</v>
      </c>
      <c r="K157" s="127">
        <v>9222.0370723941487</v>
      </c>
      <c r="L157" s="153">
        <v>9145.9317340818561</v>
      </c>
      <c r="M157" s="152" t="b">
        <f t="shared" si="14"/>
        <v>0</v>
      </c>
      <c r="N157" s="145">
        <v>20</v>
      </c>
      <c r="O157" s="155">
        <v>20</v>
      </c>
      <c r="P157" s="154" t="b">
        <f t="shared" si="15"/>
        <v>0</v>
      </c>
      <c r="Q157" s="138">
        <v>0.88198483850014398</v>
      </c>
      <c r="R157" s="148">
        <v>1.0403460792024892</v>
      </c>
      <c r="S157" s="105" t="b">
        <f t="shared" si="16"/>
        <v>0</v>
      </c>
      <c r="T157" s="106">
        <f t="shared" si="17"/>
        <v>0</v>
      </c>
      <c r="U157" s="47"/>
      <c r="V157" s="47"/>
      <c r="W157" s="107"/>
      <c r="X157"/>
      <c r="Y157" s="107"/>
      <c r="Z157" s="113"/>
      <c r="AA157" s="139"/>
      <c r="AB157" s="113"/>
      <c r="AC157" s="113"/>
      <c r="AD157" s="29"/>
    </row>
    <row r="158" spans="1:30" s="33" customFormat="1" ht="14.5" x14ac:dyDescent="0.35">
      <c r="A158" s="47">
        <v>609</v>
      </c>
      <c r="B158" s="2" t="s">
        <v>119</v>
      </c>
      <c r="C158" s="141">
        <v>83482</v>
      </c>
      <c r="D158" s="57">
        <v>83205</v>
      </c>
      <c r="E158" s="142">
        <v>807.75866426295488</v>
      </c>
      <c r="F158" s="142">
        <v>1130.9411302205397</v>
      </c>
      <c r="G158" s="123" t="b">
        <f t="shared" si="12"/>
        <v>0</v>
      </c>
      <c r="H158" s="143">
        <v>127.32351930733275</v>
      </c>
      <c r="I158" s="149">
        <v>141.06354297586606</v>
      </c>
      <c r="J158" s="126" t="b">
        <f t="shared" si="13"/>
        <v>0</v>
      </c>
      <c r="K158" s="127">
        <v>9702.5972271866995</v>
      </c>
      <c r="L158" s="153">
        <v>9111.4733042485423</v>
      </c>
      <c r="M158" s="152" t="b">
        <f t="shared" si="14"/>
        <v>0</v>
      </c>
      <c r="N158" s="145">
        <v>21.000000000000004</v>
      </c>
      <c r="O158" s="155">
        <v>21.000000000000004</v>
      </c>
      <c r="P158" s="154" t="b">
        <f t="shared" si="15"/>
        <v>0</v>
      </c>
      <c r="Q158" s="138">
        <v>1.1019986896866409</v>
      </c>
      <c r="R158" s="148">
        <v>1.1756928233059343</v>
      </c>
      <c r="S158" s="105" t="b">
        <f t="shared" si="16"/>
        <v>0</v>
      </c>
      <c r="T158" s="106">
        <f t="shared" si="17"/>
        <v>0</v>
      </c>
      <c r="U158" s="47"/>
      <c r="V158" s="47"/>
      <c r="W158" s="107"/>
      <c r="X158"/>
      <c r="Y158" s="107"/>
      <c r="Z158" s="113"/>
      <c r="AA158" s="139"/>
      <c r="AB158" s="113"/>
      <c r="AC158" s="113"/>
      <c r="AD158" s="29"/>
    </row>
    <row r="159" spans="1:30" s="33" customFormat="1" ht="14.5" x14ac:dyDescent="0.35">
      <c r="A159" s="47">
        <v>500</v>
      </c>
      <c r="B159" s="2" t="s">
        <v>200</v>
      </c>
      <c r="C159" s="141">
        <v>10426</v>
      </c>
      <c r="D159" s="57">
        <v>10486</v>
      </c>
      <c r="E159" s="142">
        <v>1173.8073393439479</v>
      </c>
      <c r="F159" s="142">
        <v>1158.8149713904252</v>
      </c>
      <c r="G159" s="123" t="b">
        <f t="shared" si="12"/>
        <v>0</v>
      </c>
      <c r="H159" s="143">
        <v>140.68269425806866</v>
      </c>
      <c r="I159" s="149">
        <v>94.434340125270936</v>
      </c>
      <c r="J159" s="126" t="b">
        <f t="shared" si="13"/>
        <v>0</v>
      </c>
      <c r="K159" s="127">
        <v>4816.06084883944</v>
      </c>
      <c r="L159" s="153">
        <v>5932.9854835018123</v>
      </c>
      <c r="M159" s="152" t="b">
        <f t="shared" si="14"/>
        <v>0</v>
      </c>
      <c r="N159" s="145">
        <v>19.5</v>
      </c>
      <c r="O159" s="155">
        <v>19.5</v>
      </c>
      <c r="P159" s="154" t="b">
        <f t="shared" si="15"/>
        <v>0</v>
      </c>
      <c r="Q159" s="138">
        <v>1.5620657316096647</v>
      </c>
      <c r="R159" s="148">
        <v>1.4603761115620915</v>
      </c>
      <c r="S159" s="105" t="b">
        <f t="shared" si="16"/>
        <v>0</v>
      </c>
      <c r="T159" s="106">
        <f t="shared" si="17"/>
        <v>0</v>
      </c>
      <c r="U159" s="48"/>
      <c r="V159" s="47"/>
      <c r="W159" s="107"/>
      <c r="X159"/>
      <c r="Y159" s="107"/>
      <c r="Z159" s="113"/>
      <c r="AA159" s="139"/>
      <c r="AB159" s="113"/>
      <c r="AC159" s="113"/>
      <c r="AD159" s="29"/>
    </row>
    <row r="160" spans="1:30" s="33" customFormat="1" ht="14.5" x14ac:dyDescent="0.35">
      <c r="A160" s="47">
        <v>734</v>
      </c>
      <c r="B160" s="2" t="s">
        <v>288</v>
      </c>
      <c r="C160" s="141">
        <v>51400</v>
      </c>
      <c r="D160" s="57">
        <v>50933</v>
      </c>
      <c r="E160" s="142">
        <v>1052.8658223735408</v>
      </c>
      <c r="F160" s="142">
        <v>1187.6809838415172</v>
      </c>
      <c r="G160" s="123" t="b">
        <f t="shared" si="12"/>
        <v>0</v>
      </c>
      <c r="H160" s="143">
        <v>158.32694601219183</v>
      </c>
      <c r="I160" s="149">
        <v>128.84180205253855</v>
      </c>
      <c r="J160" s="126" t="b">
        <f t="shared" si="13"/>
        <v>0</v>
      </c>
      <c r="K160" s="127">
        <v>3424.2717859922182</v>
      </c>
      <c r="L160" s="153">
        <v>3601.3838923684052</v>
      </c>
      <c r="M160" s="152" t="b">
        <f t="shared" si="14"/>
        <v>0</v>
      </c>
      <c r="N160" s="145">
        <v>20.75</v>
      </c>
      <c r="O160" s="155">
        <v>20.75</v>
      </c>
      <c r="P160" s="154" t="b">
        <f t="shared" si="15"/>
        <v>0</v>
      </c>
      <c r="Q160" s="138">
        <v>2.0182083437102203</v>
      </c>
      <c r="R160" s="148">
        <v>1.6741670576118801</v>
      </c>
      <c r="S160" s="105" t="b">
        <f t="shared" si="16"/>
        <v>0</v>
      </c>
      <c r="T160" s="106">
        <f t="shared" si="17"/>
        <v>0</v>
      </c>
      <c r="U160" s="48"/>
      <c r="V160" s="47"/>
      <c r="W160" s="107"/>
      <c r="X160"/>
      <c r="Y160" s="107"/>
      <c r="Z160" s="113"/>
      <c r="AA160" s="139"/>
      <c r="AB160" s="113"/>
      <c r="AC160" s="113"/>
      <c r="AD160" s="29"/>
    </row>
    <row r="161" spans="1:30" s="33" customFormat="1" ht="14.5" x14ac:dyDescent="0.35">
      <c r="A161" s="47">
        <v>102</v>
      </c>
      <c r="B161" s="2" t="s">
        <v>38</v>
      </c>
      <c r="C161" s="141">
        <v>9870</v>
      </c>
      <c r="D161" s="57">
        <v>9745</v>
      </c>
      <c r="E161" s="142">
        <v>919.68703951367786</v>
      </c>
      <c r="F161" s="142">
        <v>1189.7350087224218</v>
      </c>
      <c r="G161" s="123" t="b">
        <f t="shared" si="12"/>
        <v>0</v>
      </c>
      <c r="H161" s="143">
        <v>117.32628976028494</v>
      </c>
      <c r="I161" s="149">
        <v>76.126643294856279</v>
      </c>
      <c r="J161" s="126" t="b">
        <f t="shared" si="13"/>
        <v>0</v>
      </c>
      <c r="K161" s="127">
        <v>3795.1429493414385</v>
      </c>
      <c r="L161" s="153">
        <v>3495.3265777321703</v>
      </c>
      <c r="M161" s="152" t="b">
        <f t="shared" si="14"/>
        <v>0</v>
      </c>
      <c r="N161" s="145">
        <v>21</v>
      </c>
      <c r="O161" s="155">
        <v>21</v>
      </c>
      <c r="P161" s="154" t="b">
        <f t="shared" si="15"/>
        <v>0</v>
      </c>
      <c r="Q161" s="138">
        <v>1.6060147661939406</v>
      </c>
      <c r="R161" s="148">
        <v>1.0387297052647972</v>
      </c>
      <c r="S161" s="105" t="b">
        <f t="shared" si="16"/>
        <v>0</v>
      </c>
      <c r="T161" s="106">
        <f t="shared" si="17"/>
        <v>0</v>
      </c>
      <c r="U161" s="47"/>
      <c r="V161" s="47"/>
      <c r="W161" s="107"/>
      <c r="X161"/>
      <c r="Y161" s="107"/>
      <c r="Z161" s="113"/>
      <c r="AA161" s="139"/>
      <c r="AB161" s="113"/>
      <c r="AC161" s="113"/>
      <c r="AD161" s="29"/>
    </row>
    <row r="162" spans="1:30" s="33" customFormat="1" ht="14.5" x14ac:dyDescent="0.35">
      <c r="A162" s="47">
        <v>751</v>
      </c>
      <c r="B162" s="2" t="s">
        <v>70</v>
      </c>
      <c r="C162" s="141">
        <v>2904</v>
      </c>
      <c r="D162" s="57">
        <v>2877</v>
      </c>
      <c r="E162" s="142">
        <v>629.14462121212125</v>
      </c>
      <c r="F162" s="142">
        <v>1190.9446784845325</v>
      </c>
      <c r="G162" s="123" t="b">
        <f t="shared" si="12"/>
        <v>0</v>
      </c>
      <c r="H162" s="143">
        <v>126.35027709707691</v>
      </c>
      <c r="I162" s="149">
        <v>226.78887545675269</v>
      </c>
      <c r="J162" s="126" t="b">
        <f t="shared" si="13"/>
        <v>0</v>
      </c>
      <c r="K162" s="127">
        <v>3216.8721349862258</v>
      </c>
      <c r="L162" s="153">
        <v>2606.9777337504343</v>
      </c>
      <c r="M162" s="152" t="b">
        <f t="shared" si="14"/>
        <v>0</v>
      </c>
      <c r="N162" s="145">
        <v>22</v>
      </c>
      <c r="O162" s="155">
        <v>22</v>
      </c>
      <c r="P162" s="154" t="b">
        <f t="shared" si="15"/>
        <v>0</v>
      </c>
      <c r="Q162" s="138">
        <v>2.0789263455347182</v>
      </c>
      <c r="R162" s="148">
        <v>3.8858801453103986</v>
      </c>
      <c r="S162" s="105" t="b">
        <f t="shared" si="16"/>
        <v>0</v>
      </c>
      <c r="T162" s="106">
        <f t="shared" si="17"/>
        <v>0</v>
      </c>
      <c r="U162" s="47"/>
      <c r="V162" s="47"/>
      <c r="W162" s="107"/>
      <c r="X162"/>
      <c r="Y162" s="107"/>
      <c r="Z162" s="113"/>
      <c r="AA162" s="139"/>
      <c r="AB162" s="113"/>
      <c r="AC162" s="115"/>
      <c r="AD162" s="29"/>
    </row>
    <row r="163" spans="1:30" s="33" customFormat="1" ht="14.5" x14ac:dyDescent="0.35">
      <c r="A163" s="47">
        <v>430</v>
      </c>
      <c r="B163" s="2" t="s">
        <v>112</v>
      </c>
      <c r="C163" s="141">
        <v>15628</v>
      </c>
      <c r="D163" s="57">
        <v>15392</v>
      </c>
      <c r="E163" s="142">
        <v>1081.3669522651651</v>
      </c>
      <c r="F163" s="142">
        <v>1194.4252169958418</v>
      </c>
      <c r="G163" s="123" t="b">
        <f t="shared" si="12"/>
        <v>0</v>
      </c>
      <c r="H163" s="143">
        <v>166.65813146981122</v>
      </c>
      <c r="I163" s="149">
        <v>145.77319830067961</v>
      </c>
      <c r="J163" s="126" t="b">
        <f t="shared" si="13"/>
        <v>0</v>
      </c>
      <c r="K163" s="127">
        <v>3144.9215254671103</v>
      </c>
      <c r="L163" s="153">
        <v>3646.5105951143451</v>
      </c>
      <c r="M163" s="152" t="b">
        <f t="shared" si="14"/>
        <v>0</v>
      </c>
      <c r="N163" s="145">
        <v>21</v>
      </c>
      <c r="O163" s="155">
        <v>21</v>
      </c>
      <c r="P163" s="154" t="b">
        <f t="shared" si="15"/>
        <v>0</v>
      </c>
      <c r="Q163" s="138">
        <v>2.3625267715623788</v>
      </c>
      <c r="R163" s="148">
        <v>1.9558441194315037</v>
      </c>
      <c r="S163" s="105" t="b">
        <f t="shared" si="16"/>
        <v>0</v>
      </c>
      <c r="T163" s="106">
        <f t="shared" si="17"/>
        <v>0</v>
      </c>
      <c r="U163" s="48"/>
      <c r="V163" s="47"/>
      <c r="W163" s="107"/>
      <c r="X163"/>
      <c r="Y163" s="107"/>
      <c r="Z163" s="113"/>
      <c r="AA163" s="139"/>
      <c r="AB163" s="113"/>
      <c r="AC163" s="113"/>
      <c r="AD163" s="29"/>
    </row>
    <row r="164" spans="1:30" s="33" customFormat="1" ht="14.5" x14ac:dyDescent="0.35">
      <c r="A164" s="47">
        <v>636</v>
      </c>
      <c r="B164" s="2" t="s">
        <v>247</v>
      </c>
      <c r="C164" s="141">
        <v>8222</v>
      </c>
      <c r="D164" s="57">
        <v>8154</v>
      </c>
      <c r="E164" s="142">
        <v>1075.5728654828508</v>
      </c>
      <c r="F164" s="142">
        <v>1199.7684854059357</v>
      </c>
      <c r="G164" s="123" t="b">
        <f t="shared" ref="G164:G227" si="18">IF(E164&lt;-500,IF(F164&lt;-1000,1))</f>
        <v>0</v>
      </c>
      <c r="H164" s="143">
        <v>176.40166943043664</v>
      </c>
      <c r="I164" s="149">
        <v>118.43670840306164</v>
      </c>
      <c r="J164" s="126" t="b">
        <f t="shared" ref="J164:J227" si="19">IF(I164&lt;80,IF(H164&lt;80,1))</f>
        <v>0</v>
      </c>
      <c r="K164" s="127">
        <v>3142.2145974215518</v>
      </c>
      <c r="L164" s="153">
        <v>5467.4236436104984</v>
      </c>
      <c r="M164" s="152" t="b">
        <f t="shared" ref="M164:M227" si="20">IF(L164&gt;14085,IF(K164&gt;13625,1))</f>
        <v>0</v>
      </c>
      <c r="N164" s="145">
        <v>21.25</v>
      </c>
      <c r="O164" s="155">
        <v>21.25</v>
      </c>
      <c r="P164" s="154" t="b">
        <f t="shared" ref="P164:P227" si="21">IF(O164&gt;22.01,IF(N164&gt;22.02,1))</f>
        <v>0</v>
      </c>
      <c r="Q164" s="138">
        <v>2.8992995853335812</v>
      </c>
      <c r="R164" s="148">
        <v>1.8443731333067239</v>
      </c>
      <c r="S164" s="105" t="b">
        <f t="shared" ref="S164:S227" si="22">IF(R164&lt;0.8,IF(Q164&lt;0.8,1))</f>
        <v>0</v>
      </c>
      <c r="T164" s="106">
        <f t="shared" ref="T164:T227" si="23">J164+M164+P164+S164</f>
        <v>0</v>
      </c>
      <c r="U164" s="47"/>
      <c r="V164" s="47"/>
      <c r="W164" s="107"/>
      <c r="X164"/>
      <c r="Y164" s="107"/>
      <c r="Z164" s="113"/>
      <c r="AA164" s="139"/>
      <c r="AB164" s="113"/>
      <c r="AC164" s="113"/>
      <c r="AD164" s="29"/>
    </row>
    <row r="165" spans="1:30" s="33" customFormat="1" ht="14.5" x14ac:dyDescent="0.35">
      <c r="A165" s="47">
        <v>729</v>
      </c>
      <c r="B165" s="2" t="s">
        <v>190</v>
      </c>
      <c r="C165" s="141">
        <v>9117</v>
      </c>
      <c r="D165" s="57">
        <v>8975</v>
      </c>
      <c r="E165" s="142">
        <v>1097.1326379291434</v>
      </c>
      <c r="F165" s="142">
        <v>1206.0594562674096</v>
      </c>
      <c r="G165" s="123" t="b">
        <f t="shared" si="18"/>
        <v>0</v>
      </c>
      <c r="H165" s="143">
        <v>124.66830274620277</v>
      </c>
      <c r="I165" s="149">
        <v>110.68202710747673</v>
      </c>
      <c r="J165" s="126" t="b">
        <f t="shared" si="19"/>
        <v>0</v>
      </c>
      <c r="K165" s="127">
        <v>7867.5276878359118</v>
      </c>
      <c r="L165" s="153">
        <v>9272.3747186629516</v>
      </c>
      <c r="M165" s="152" t="b">
        <f t="shared" si="20"/>
        <v>0</v>
      </c>
      <c r="N165" s="145">
        <v>22.000000000000004</v>
      </c>
      <c r="O165" s="155">
        <v>22.000000000000004</v>
      </c>
      <c r="P165" s="154" t="b">
        <f t="shared" si="21"/>
        <v>0</v>
      </c>
      <c r="Q165" s="138">
        <v>1.2578069638947882</v>
      </c>
      <c r="R165" s="148">
        <v>1.4308726864532404</v>
      </c>
      <c r="S165" s="105" t="b">
        <f t="shared" si="22"/>
        <v>0</v>
      </c>
      <c r="T165" s="106">
        <f t="shared" si="23"/>
        <v>0</v>
      </c>
      <c r="U165" s="47"/>
      <c r="V165" s="47"/>
      <c r="W165" s="107"/>
      <c r="X165"/>
      <c r="Y165" s="107"/>
      <c r="Z165" s="113"/>
      <c r="AA165" s="139"/>
      <c r="AB165" s="113"/>
      <c r="AC165" s="113"/>
      <c r="AD165" s="29"/>
    </row>
    <row r="166" spans="1:30" s="33" customFormat="1" ht="14.5" x14ac:dyDescent="0.35">
      <c r="A166" s="47">
        <v>287</v>
      </c>
      <c r="B166" s="2" t="s">
        <v>32</v>
      </c>
      <c r="C166" s="141">
        <v>6380</v>
      </c>
      <c r="D166" s="57">
        <v>6242</v>
      </c>
      <c r="E166" s="142">
        <v>1442.2373573667712</v>
      </c>
      <c r="F166" s="142">
        <v>1219.937635373278</v>
      </c>
      <c r="G166" s="123" t="b">
        <f t="shared" si="18"/>
        <v>0</v>
      </c>
      <c r="H166" s="143">
        <v>123.74413761388374</v>
      </c>
      <c r="I166" s="149">
        <v>79.021645492688876</v>
      </c>
      <c r="J166" s="126" t="b">
        <f t="shared" si="19"/>
        <v>0</v>
      </c>
      <c r="K166" s="144">
        <v>7302.2084169278996</v>
      </c>
      <c r="L166" s="153">
        <v>9408.3954838192894</v>
      </c>
      <c r="M166" s="152" t="b">
        <f t="shared" si="20"/>
        <v>0</v>
      </c>
      <c r="N166" s="145">
        <v>21.5</v>
      </c>
      <c r="O166" s="155">
        <v>21.5</v>
      </c>
      <c r="P166" s="154" t="b">
        <f t="shared" si="21"/>
        <v>0</v>
      </c>
      <c r="Q166" s="138">
        <v>0.84376546949494635</v>
      </c>
      <c r="R166" s="148">
        <v>0.50407308192517253</v>
      </c>
      <c r="S166" s="105" t="b">
        <f t="shared" si="22"/>
        <v>0</v>
      </c>
      <c r="T166" s="106">
        <f t="shared" si="23"/>
        <v>0</v>
      </c>
      <c r="U166" s="48"/>
      <c r="V166" s="47"/>
      <c r="W166" s="107"/>
      <c r="X166"/>
      <c r="Y166" s="107"/>
      <c r="Z166" s="113"/>
      <c r="AA166" s="139"/>
      <c r="AB166" s="113"/>
      <c r="AC166" s="113"/>
      <c r="AD166" s="29"/>
    </row>
    <row r="167" spans="1:30" s="33" customFormat="1" ht="14.5" x14ac:dyDescent="0.35">
      <c r="A167" s="47">
        <v>686</v>
      </c>
      <c r="B167" s="2" t="s">
        <v>91</v>
      </c>
      <c r="C167" s="141">
        <v>3033</v>
      </c>
      <c r="D167" s="57">
        <v>2964</v>
      </c>
      <c r="E167" s="142">
        <v>975.36710187932738</v>
      </c>
      <c r="F167" s="142">
        <v>1233.1085290148446</v>
      </c>
      <c r="G167" s="123" t="b">
        <f t="shared" si="18"/>
        <v>0</v>
      </c>
      <c r="H167" s="143">
        <v>130.85386343644026</v>
      </c>
      <c r="I167" s="149">
        <v>133.22739154647752</v>
      </c>
      <c r="J167" s="126" t="b">
        <f t="shared" si="19"/>
        <v>0</v>
      </c>
      <c r="K167" s="127">
        <v>8361.0989020771503</v>
      </c>
      <c r="L167" s="153">
        <v>7524.374827935223</v>
      </c>
      <c r="M167" s="152" t="b">
        <f t="shared" si="20"/>
        <v>0</v>
      </c>
      <c r="N167" s="145">
        <v>22.000000000000004</v>
      </c>
      <c r="O167" s="155">
        <v>22.5</v>
      </c>
      <c r="P167" s="154" t="b">
        <f t="shared" si="21"/>
        <v>0</v>
      </c>
      <c r="Q167" s="138">
        <v>0.9352032253022643</v>
      </c>
      <c r="R167" s="148">
        <v>1.0509496234065996</v>
      </c>
      <c r="S167" s="105" t="b">
        <f t="shared" si="22"/>
        <v>0</v>
      </c>
      <c r="T167" s="106">
        <f t="shared" si="23"/>
        <v>0</v>
      </c>
      <c r="U167" s="47"/>
      <c r="V167" s="47"/>
      <c r="W167" s="107"/>
      <c r="X167"/>
      <c r="Y167" s="107"/>
      <c r="Z167" s="113"/>
      <c r="AA167" s="139"/>
      <c r="AB167" s="113"/>
      <c r="AC167" s="113"/>
      <c r="AD167" s="29"/>
    </row>
    <row r="168" spans="1:30" s="33" customFormat="1" ht="14.5" x14ac:dyDescent="0.35">
      <c r="A168" s="47">
        <v>678</v>
      </c>
      <c r="B168" s="2" t="s">
        <v>51</v>
      </c>
      <c r="C168" s="141">
        <v>24260</v>
      </c>
      <c r="D168" s="57">
        <v>24073</v>
      </c>
      <c r="E168" s="142">
        <v>1343.3893652102226</v>
      </c>
      <c r="F168" s="142">
        <v>1236.3141777094672</v>
      </c>
      <c r="G168" s="123" t="b">
        <f t="shared" si="18"/>
        <v>0</v>
      </c>
      <c r="H168" s="143">
        <v>132.78199775128689</v>
      </c>
      <c r="I168" s="149">
        <v>93.632476013471347</v>
      </c>
      <c r="J168" s="126" t="b">
        <f t="shared" si="19"/>
        <v>0</v>
      </c>
      <c r="K168" s="144">
        <v>12138.873990107171</v>
      </c>
      <c r="L168" s="153">
        <v>12521.954188925352</v>
      </c>
      <c r="M168" s="152" t="b">
        <f t="shared" si="20"/>
        <v>0</v>
      </c>
      <c r="N168" s="145">
        <v>21.25</v>
      </c>
      <c r="O168" s="155">
        <v>21.25</v>
      </c>
      <c r="P168" s="154" t="b">
        <f t="shared" si="21"/>
        <v>0</v>
      </c>
      <c r="Q168" s="138">
        <v>0.81738132335723923</v>
      </c>
      <c r="R168" s="148">
        <v>0.55018379618047852</v>
      </c>
      <c r="S168" s="105" t="b">
        <f t="shared" si="22"/>
        <v>0</v>
      </c>
      <c r="T168" s="106">
        <f t="shared" si="23"/>
        <v>0</v>
      </c>
      <c r="U168" s="47"/>
      <c r="V168" s="47"/>
      <c r="W168" s="107"/>
      <c r="X168"/>
      <c r="Y168" s="107"/>
      <c r="Z168" s="113"/>
      <c r="AA168" s="139"/>
      <c r="AB168" s="113"/>
      <c r="AC168" s="113"/>
      <c r="AD168" s="29"/>
    </row>
    <row r="169" spans="1:30" s="33" customFormat="1" ht="14.5" x14ac:dyDescent="0.35">
      <c r="A169" s="47">
        <v>927</v>
      </c>
      <c r="B169" s="2" t="s">
        <v>117</v>
      </c>
      <c r="C169" s="141">
        <v>29239</v>
      </c>
      <c r="D169" s="57">
        <v>28913</v>
      </c>
      <c r="E169" s="142">
        <v>954.26127466739626</v>
      </c>
      <c r="F169" s="142">
        <v>1247.9392646906235</v>
      </c>
      <c r="G169" s="123" t="b">
        <f t="shared" si="18"/>
        <v>0</v>
      </c>
      <c r="H169" s="143">
        <v>149.16648548728267</v>
      </c>
      <c r="I169" s="149">
        <v>160.58611742796234</v>
      </c>
      <c r="J169" s="126" t="b">
        <f t="shared" si="19"/>
        <v>0</v>
      </c>
      <c r="K169" s="127">
        <v>4732.5122825678036</v>
      </c>
      <c r="L169" s="153">
        <v>5093.6409030539899</v>
      </c>
      <c r="M169" s="152" t="b">
        <f t="shared" si="20"/>
        <v>0</v>
      </c>
      <c r="N169" s="145">
        <v>20.5</v>
      </c>
      <c r="O169" s="155">
        <v>20.5</v>
      </c>
      <c r="P169" s="154" t="b">
        <f t="shared" si="21"/>
        <v>0</v>
      </c>
      <c r="Q169" s="138">
        <v>1.391365530513911</v>
      </c>
      <c r="R169" s="148">
        <v>1.3154143374634464</v>
      </c>
      <c r="S169" s="105" t="b">
        <f t="shared" si="22"/>
        <v>0</v>
      </c>
      <c r="T169" s="106">
        <f t="shared" si="23"/>
        <v>0</v>
      </c>
      <c r="U169" s="76"/>
      <c r="V169" s="47"/>
      <c r="W169" s="107"/>
      <c r="X169"/>
      <c r="Y169" s="107"/>
      <c r="Z169" s="113"/>
      <c r="AA169" s="139"/>
      <c r="AB169" s="113"/>
      <c r="AC169" s="113"/>
      <c r="AD169" s="29"/>
    </row>
    <row r="170" spans="1:30" s="33" customFormat="1" ht="14.5" x14ac:dyDescent="0.35">
      <c r="A170" s="47">
        <v>778</v>
      </c>
      <c r="B170" s="2" t="s">
        <v>34</v>
      </c>
      <c r="C170" s="141">
        <v>6891</v>
      </c>
      <c r="D170" s="57">
        <v>6763</v>
      </c>
      <c r="E170" s="142">
        <v>1067.6183964591496</v>
      </c>
      <c r="F170" s="142">
        <v>1248.4389457341417</v>
      </c>
      <c r="G170" s="123" t="b">
        <f t="shared" si="18"/>
        <v>0</v>
      </c>
      <c r="H170" s="143">
        <v>113.7283871303526</v>
      </c>
      <c r="I170" s="149">
        <v>111.23074123198018</v>
      </c>
      <c r="J170" s="126" t="b">
        <f t="shared" si="19"/>
        <v>0</v>
      </c>
      <c r="K170" s="127">
        <v>9646.8279291829913</v>
      </c>
      <c r="L170" s="153">
        <v>9800.3897708117711</v>
      </c>
      <c r="M170" s="152" t="b">
        <f t="shared" si="20"/>
        <v>0</v>
      </c>
      <c r="N170" s="145">
        <v>21.749999999999996</v>
      </c>
      <c r="O170" s="155">
        <v>21.749999999999996</v>
      </c>
      <c r="P170" s="154" t="b">
        <f t="shared" si="21"/>
        <v>0</v>
      </c>
      <c r="Q170" s="138">
        <v>0.88571677704625185</v>
      </c>
      <c r="R170" s="148">
        <v>0.88717243322448447</v>
      </c>
      <c r="S170" s="105" t="b">
        <f t="shared" si="22"/>
        <v>0</v>
      </c>
      <c r="T170" s="106">
        <f t="shared" si="23"/>
        <v>0</v>
      </c>
      <c r="U170" s="48"/>
      <c r="V170" s="47"/>
      <c r="W170" s="107"/>
      <c r="X170"/>
      <c r="Y170" s="107"/>
      <c r="Z170" s="113"/>
      <c r="AA170" s="139"/>
      <c r="AB170" s="113"/>
      <c r="AC170" s="113"/>
      <c r="AD170" s="29"/>
    </row>
    <row r="171" spans="1:30" s="33" customFormat="1" ht="14.5" x14ac:dyDescent="0.35">
      <c r="A171" s="47">
        <v>434</v>
      </c>
      <c r="B171" s="2" t="s">
        <v>49</v>
      </c>
      <c r="C171" s="141">
        <v>14643</v>
      </c>
      <c r="D171" s="57">
        <v>14568</v>
      </c>
      <c r="E171" s="142">
        <v>1092.3254531175305</v>
      </c>
      <c r="F171" s="142">
        <v>1249.6465286930256</v>
      </c>
      <c r="G171" s="123" t="b">
        <f t="shared" si="18"/>
        <v>0</v>
      </c>
      <c r="H171" s="143">
        <v>138.94398597152585</v>
      </c>
      <c r="I171" s="149">
        <v>124.56618576603627</v>
      </c>
      <c r="J171" s="126" t="b">
        <f t="shared" si="19"/>
        <v>0</v>
      </c>
      <c r="K171" s="127">
        <v>14616.388447039542</v>
      </c>
      <c r="L171" s="153">
        <v>7828.7049409665015</v>
      </c>
      <c r="M171" s="152" t="b">
        <f t="shared" si="20"/>
        <v>0</v>
      </c>
      <c r="N171" s="145">
        <v>20.25</v>
      </c>
      <c r="O171" s="155">
        <v>20.25</v>
      </c>
      <c r="P171" s="154" t="b">
        <f t="shared" si="21"/>
        <v>0</v>
      </c>
      <c r="Q171" s="138">
        <v>0.99454318670185593</v>
      </c>
      <c r="R171" s="148">
        <v>0.9604474106182217</v>
      </c>
      <c r="S171" s="105" t="b">
        <f t="shared" si="22"/>
        <v>0</v>
      </c>
      <c r="T171" s="106">
        <f t="shared" si="23"/>
        <v>0</v>
      </c>
      <c r="U171" s="47"/>
      <c r="V171" s="47"/>
      <c r="W171" s="107"/>
      <c r="X171"/>
      <c r="Y171" s="107"/>
      <c r="Z171" s="113"/>
      <c r="AA171" s="139"/>
      <c r="AB171" s="113"/>
      <c r="AC171" s="113"/>
      <c r="AD171" s="29"/>
    </row>
    <row r="172" spans="1:30" s="33" customFormat="1" ht="14.5" x14ac:dyDescent="0.35">
      <c r="A172" s="47">
        <v>244</v>
      </c>
      <c r="B172" s="2" t="s">
        <v>147</v>
      </c>
      <c r="C172" s="141">
        <v>19116</v>
      </c>
      <c r="D172" s="57">
        <v>19300</v>
      </c>
      <c r="E172" s="142">
        <v>1173.6777380205065</v>
      </c>
      <c r="F172" s="142">
        <v>1288.1092383419686</v>
      </c>
      <c r="G172" s="123" t="b">
        <f t="shared" si="18"/>
        <v>0</v>
      </c>
      <c r="H172" s="143">
        <v>106.5730670142494</v>
      </c>
      <c r="I172" s="149">
        <v>124.97147655246583</v>
      </c>
      <c r="J172" s="126" t="b">
        <f t="shared" si="19"/>
        <v>0</v>
      </c>
      <c r="K172" s="127">
        <v>4916.2246306758734</v>
      </c>
      <c r="L172" s="153">
        <v>4961.281310362695</v>
      </c>
      <c r="M172" s="152" t="b">
        <f t="shared" si="20"/>
        <v>0</v>
      </c>
      <c r="N172" s="145">
        <v>20.5</v>
      </c>
      <c r="O172" s="155">
        <v>20.5</v>
      </c>
      <c r="P172" s="154" t="b">
        <f t="shared" si="21"/>
        <v>0</v>
      </c>
      <c r="Q172" s="138">
        <v>0.964772073847323</v>
      </c>
      <c r="R172" s="148">
        <v>1.0907588923711449</v>
      </c>
      <c r="S172" s="105" t="b">
        <f t="shared" si="22"/>
        <v>0</v>
      </c>
      <c r="T172" s="106">
        <f t="shared" si="23"/>
        <v>0</v>
      </c>
      <c r="U172" s="47"/>
      <c r="V172" s="47"/>
      <c r="W172" s="107"/>
      <c r="X172"/>
      <c r="Y172" s="107"/>
      <c r="Z172" s="113"/>
      <c r="AA172" s="139"/>
      <c r="AB172" s="113"/>
      <c r="AC172" s="113"/>
      <c r="AD172" s="29"/>
    </row>
    <row r="173" spans="1:30" s="33" customFormat="1" ht="14.5" x14ac:dyDescent="0.35">
      <c r="A173" s="47">
        <v>614</v>
      </c>
      <c r="B173" s="2" t="s">
        <v>126</v>
      </c>
      <c r="C173" s="141">
        <v>3066</v>
      </c>
      <c r="D173" s="57">
        <v>2999</v>
      </c>
      <c r="E173" s="142">
        <v>1528.979967384214</v>
      </c>
      <c r="F173" s="142">
        <v>1288.8616772257419</v>
      </c>
      <c r="G173" s="123" t="b">
        <f t="shared" si="18"/>
        <v>0</v>
      </c>
      <c r="H173" s="143">
        <v>156.62341964464673</v>
      </c>
      <c r="I173" s="149">
        <v>60.515686058593531</v>
      </c>
      <c r="J173" s="126" t="b">
        <f t="shared" si="19"/>
        <v>0</v>
      </c>
      <c r="K173" s="127">
        <v>5817.6142954990219</v>
      </c>
      <c r="L173" s="153">
        <v>6760.6664821607192</v>
      </c>
      <c r="M173" s="152" t="b">
        <f t="shared" si="20"/>
        <v>0</v>
      </c>
      <c r="N173" s="145">
        <v>21.75</v>
      </c>
      <c r="O173" s="155">
        <v>21.75</v>
      </c>
      <c r="P173" s="154" t="b">
        <f t="shared" si="21"/>
        <v>0</v>
      </c>
      <c r="Q173" s="138">
        <v>1.4037164087182739</v>
      </c>
      <c r="R173" s="148">
        <v>0.55913453454305106</v>
      </c>
      <c r="S173" s="105" t="b">
        <f t="shared" si="22"/>
        <v>0</v>
      </c>
      <c r="T173" s="106">
        <f t="shared" si="23"/>
        <v>0</v>
      </c>
      <c r="U173" s="48"/>
      <c r="V173" s="47"/>
      <c r="W173" s="107"/>
      <c r="X173"/>
      <c r="Y173" s="107"/>
      <c r="Z173" s="113"/>
      <c r="AA173" s="139"/>
      <c r="AB173" s="113"/>
      <c r="AC173" s="113"/>
      <c r="AD173" s="29"/>
    </row>
    <row r="174" spans="1:30" s="33" customFormat="1" ht="14.5" x14ac:dyDescent="0.35">
      <c r="A174" s="47">
        <v>86</v>
      </c>
      <c r="B174" s="2" t="s">
        <v>129</v>
      </c>
      <c r="C174" s="141">
        <v>8143</v>
      </c>
      <c r="D174" s="57">
        <v>8031</v>
      </c>
      <c r="E174" s="142">
        <v>1257.5488787916001</v>
      </c>
      <c r="F174" s="142">
        <v>1318</v>
      </c>
      <c r="G174" s="123" t="b">
        <f t="shared" si="18"/>
        <v>0</v>
      </c>
      <c r="H174" s="143">
        <v>161.88810761448676</v>
      </c>
      <c r="I174" s="149">
        <v>110.8</v>
      </c>
      <c r="J174" s="126" t="b">
        <f t="shared" si="19"/>
        <v>0</v>
      </c>
      <c r="K174" s="144">
        <v>4041.6138192312419</v>
      </c>
      <c r="L174" s="153">
        <v>4367.7326970489348</v>
      </c>
      <c r="M174" s="152" t="b">
        <f t="shared" si="20"/>
        <v>0</v>
      </c>
      <c r="N174" s="145">
        <v>21.5</v>
      </c>
      <c r="O174" s="155">
        <v>21.5</v>
      </c>
      <c r="P174" s="154" t="b">
        <f t="shared" si="21"/>
        <v>0</v>
      </c>
      <c r="Q174" s="138">
        <v>1.2707421810905144</v>
      </c>
      <c r="R174" s="148">
        <v>0.87674124393792729</v>
      </c>
      <c r="S174" s="105" t="b">
        <f t="shared" si="22"/>
        <v>0</v>
      </c>
      <c r="T174" s="106">
        <f t="shared" si="23"/>
        <v>0</v>
      </c>
      <c r="U174" s="47"/>
      <c r="V174" s="47"/>
      <c r="W174" s="107"/>
      <c r="X174"/>
      <c r="Y174" s="107"/>
      <c r="Z174" s="113"/>
      <c r="AA174" s="139"/>
      <c r="AB174" s="113"/>
      <c r="AC174" s="113"/>
      <c r="AD174" s="29"/>
    </row>
    <row r="175" spans="1:30" s="33" customFormat="1" ht="14.5" x14ac:dyDescent="0.35">
      <c r="A175" s="47">
        <v>400</v>
      </c>
      <c r="B175" s="2" t="s">
        <v>101</v>
      </c>
      <c r="C175" s="141">
        <v>8456</v>
      </c>
      <c r="D175" s="57">
        <v>8366</v>
      </c>
      <c r="E175" s="142">
        <v>1244.0626454588457</v>
      </c>
      <c r="F175" s="142">
        <v>1339.7583134114273</v>
      </c>
      <c r="G175" s="123" t="b">
        <f t="shared" si="18"/>
        <v>0</v>
      </c>
      <c r="H175" s="143">
        <v>136.49710109184039</v>
      </c>
      <c r="I175" s="149">
        <v>128.65090607107729</v>
      </c>
      <c r="J175" s="126" t="b">
        <f t="shared" si="19"/>
        <v>0</v>
      </c>
      <c r="K175" s="127">
        <v>5850.7983301797549</v>
      </c>
      <c r="L175" s="153">
        <v>6027.1916088931393</v>
      </c>
      <c r="M175" s="152" t="b">
        <f t="shared" si="20"/>
        <v>0</v>
      </c>
      <c r="N175" s="145">
        <v>20.75</v>
      </c>
      <c r="O175" s="155">
        <v>20.75</v>
      </c>
      <c r="P175" s="154" t="b">
        <f t="shared" si="21"/>
        <v>0</v>
      </c>
      <c r="Q175" s="138">
        <v>1.2739350787590531</v>
      </c>
      <c r="R175" s="148">
        <v>1.2378685923092088</v>
      </c>
      <c r="S175" s="105" t="b">
        <f t="shared" si="22"/>
        <v>0</v>
      </c>
      <c r="T175" s="106">
        <f t="shared" si="23"/>
        <v>0</v>
      </c>
      <c r="U175" s="47"/>
      <c r="V175" s="47"/>
      <c r="W175" s="107"/>
      <c r="X175"/>
      <c r="Y175" s="107"/>
      <c r="Z175" s="113"/>
      <c r="AA175" s="139"/>
      <c r="AB175" s="113"/>
      <c r="AC175" s="113"/>
      <c r="AD175" s="29"/>
    </row>
    <row r="176" spans="1:30" s="33" customFormat="1" ht="14.5" x14ac:dyDescent="0.35">
      <c r="A176" s="47">
        <v>263</v>
      </c>
      <c r="B176" s="2" t="s">
        <v>222</v>
      </c>
      <c r="C176" s="141">
        <v>7759</v>
      </c>
      <c r="D176" s="57">
        <v>7597</v>
      </c>
      <c r="E176" s="142">
        <v>1069.9516007217424</v>
      </c>
      <c r="F176" s="142">
        <v>1345.4282901145186</v>
      </c>
      <c r="G176" s="123" t="b">
        <f t="shared" si="18"/>
        <v>0</v>
      </c>
      <c r="H176" s="143">
        <v>178.60607670477339</v>
      </c>
      <c r="I176" s="149">
        <v>132.48018368372428</v>
      </c>
      <c r="J176" s="126" t="b">
        <f t="shared" si="19"/>
        <v>0</v>
      </c>
      <c r="K176" s="127">
        <v>7885.8722812218066</v>
      </c>
      <c r="L176" s="153">
        <v>7895.1809964459653</v>
      </c>
      <c r="M176" s="152" t="b">
        <f t="shared" si="20"/>
        <v>0</v>
      </c>
      <c r="N176" s="145">
        <v>21.75</v>
      </c>
      <c r="O176" s="155">
        <v>21.75</v>
      </c>
      <c r="P176" s="154" t="b">
        <f t="shared" si="21"/>
        <v>0</v>
      </c>
      <c r="Q176" s="138">
        <v>1.4265338976289934</v>
      </c>
      <c r="R176" s="148">
        <v>1.2649251373973462</v>
      </c>
      <c r="S176" s="105" t="b">
        <f t="shared" si="22"/>
        <v>0</v>
      </c>
      <c r="T176" s="106">
        <f t="shared" si="23"/>
        <v>0</v>
      </c>
      <c r="U176" s="48"/>
      <c r="V176" s="47"/>
      <c r="W176" s="107"/>
      <c r="X176"/>
      <c r="Y176" s="107"/>
      <c r="Z176" s="113"/>
      <c r="AA176" s="139"/>
      <c r="AB176" s="113"/>
      <c r="AC176" s="113"/>
      <c r="AD176" s="29"/>
    </row>
    <row r="177" spans="1:30" s="33" customFormat="1" ht="14.5" x14ac:dyDescent="0.35">
      <c r="A177" s="47">
        <v>946</v>
      </c>
      <c r="B177" s="2" t="s">
        <v>299</v>
      </c>
      <c r="C177" s="141">
        <v>6376</v>
      </c>
      <c r="D177" s="57">
        <v>6287</v>
      </c>
      <c r="E177" s="142">
        <v>1245.6935382685069</v>
      </c>
      <c r="F177" s="142">
        <v>1347.9438523938286</v>
      </c>
      <c r="G177" s="123" t="b">
        <f t="shared" si="18"/>
        <v>0</v>
      </c>
      <c r="H177" s="143">
        <v>155.67105126687696</v>
      </c>
      <c r="I177" s="149">
        <v>122.44159561049398</v>
      </c>
      <c r="J177" s="126" t="b">
        <f t="shared" si="19"/>
        <v>0</v>
      </c>
      <c r="K177" s="127">
        <v>6348.3306148055199</v>
      </c>
      <c r="L177" s="153">
        <v>8040.2148878638463</v>
      </c>
      <c r="M177" s="152" t="b">
        <f t="shared" si="20"/>
        <v>0</v>
      </c>
      <c r="N177" s="145">
        <v>21.5</v>
      </c>
      <c r="O177" s="155">
        <v>21.5</v>
      </c>
      <c r="P177" s="154" t="b">
        <f t="shared" si="21"/>
        <v>0</v>
      </c>
      <c r="Q177" s="138">
        <v>0.83571443334583284</v>
      </c>
      <c r="R177" s="148">
        <v>0.68047008808376408</v>
      </c>
      <c r="S177" s="105" t="b">
        <f t="shared" si="22"/>
        <v>0</v>
      </c>
      <c r="T177" s="106">
        <f t="shared" si="23"/>
        <v>0</v>
      </c>
      <c r="U177" s="48"/>
      <c r="V177" s="47"/>
      <c r="W177" s="107"/>
      <c r="X177"/>
      <c r="Y177" s="107"/>
      <c r="Z177" s="113"/>
      <c r="AA177" s="139"/>
      <c r="AB177" s="113"/>
      <c r="AC177" s="113"/>
      <c r="AD177" s="29"/>
    </row>
    <row r="178" spans="1:30" s="33" customFormat="1" ht="14.5" x14ac:dyDescent="0.35">
      <c r="A178" s="47">
        <v>407</v>
      </c>
      <c r="B178" s="2" t="s">
        <v>206</v>
      </c>
      <c r="C178" s="141">
        <v>2580</v>
      </c>
      <c r="D178" s="57">
        <v>2518</v>
      </c>
      <c r="E178" s="142">
        <v>1173.4882403100776</v>
      </c>
      <c r="F178" s="142">
        <v>1360.8965131056393</v>
      </c>
      <c r="G178" s="123" t="b">
        <f t="shared" si="18"/>
        <v>0</v>
      </c>
      <c r="H178" s="143">
        <v>178.67864653454691</v>
      </c>
      <c r="I178" s="149">
        <v>127.29085750263249</v>
      </c>
      <c r="J178" s="126" t="b">
        <f t="shared" si="19"/>
        <v>0</v>
      </c>
      <c r="K178" s="127">
        <v>6952.8847635658894</v>
      </c>
      <c r="L178" s="153">
        <v>5118.5748014297069</v>
      </c>
      <c r="M178" s="152" t="b">
        <f t="shared" si="20"/>
        <v>0</v>
      </c>
      <c r="N178" s="145">
        <v>21.5</v>
      </c>
      <c r="O178" s="155">
        <v>21.5</v>
      </c>
      <c r="P178" s="154" t="b">
        <f t="shared" si="21"/>
        <v>0</v>
      </c>
      <c r="Q178" s="138">
        <v>1.244700814072818</v>
      </c>
      <c r="R178" s="148">
        <v>1.2541246541234705</v>
      </c>
      <c r="S178" s="105" t="b">
        <f t="shared" si="22"/>
        <v>0</v>
      </c>
      <c r="T178" s="106">
        <f t="shared" si="23"/>
        <v>0</v>
      </c>
      <c r="U178" s="47" t="s">
        <v>302</v>
      </c>
      <c r="V178" s="47"/>
      <c r="W178" s="107"/>
      <c r="X178"/>
      <c r="Y178" s="107"/>
      <c r="Z178" s="113"/>
      <c r="AA178" s="139"/>
      <c r="AB178" s="113"/>
      <c r="AC178" s="113"/>
      <c r="AD178" s="29"/>
    </row>
    <row r="179" spans="1:30" s="33" customFormat="1" ht="14.5" x14ac:dyDescent="0.35">
      <c r="A179" s="47">
        <v>79</v>
      </c>
      <c r="B179" s="2" t="s">
        <v>146</v>
      </c>
      <c r="C179" s="141">
        <v>6785</v>
      </c>
      <c r="D179" s="57">
        <v>6753</v>
      </c>
      <c r="E179" s="142">
        <v>1165.6855254237289</v>
      </c>
      <c r="F179" s="142">
        <v>1383.8034577224937</v>
      </c>
      <c r="G179" s="123" t="b">
        <f t="shared" si="18"/>
        <v>0</v>
      </c>
      <c r="H179" s="143">
        <v>212.07770253059715</v>
      </c>
      <c r="I179" s="149">
        <v>181.64256947625205</v>
      </c>
      <c r="J179" s="126" t="b">
        <f t="shared" si="19"/>
        <v>0</v>
      </c>
      <c r="K179" s="127">
        <v>4340.3244450994844</v>
      </c>
      <c r="L179" s="153">
        <v>3822.9899837109433</v>
      </c>
      <c r="M179" s="152" t="b">
        <f t="shared" si="20"/>
        <v>0</v>
      </c>
      <c r="N179" s="145">
        <v>21.5</v>
      </c>
      <c r="O179" s="155">
        <v>21.5</v>
      </c>
      <c r="P179" s="154" t="b">
        <f t="shared" si="21"/>
        <v>0</v>
      </c>
      <c r="Q179" s="138">
        <v>2.3205441021310085</v>
      </c>
      <c r="R179" s="148">
        <v>2.1820398833108117</v>
      </c>
      <c r="S179" s="105" t="b">
        <f t="shared" si="22"/>
        <v>0</v>
      </c>
      <c r="T179" s="106">
        <f t="shared" si="23"/>
        <v>0</v>
      </c>
      <c r="U179" s="47"/>
      <c r="V179" s="74"/>
      <c r="W179" s="107"/>
      <c r="X179"/>
      <c r="Y179" s="107"/>
      <c r="Z179" s="113"/>
      <c r="AA179" s="139"/>
      <c r="AB179" s="113"/>
      <c r="AC179" s="113"/>
      <c r="AD179" s="29"/>
    </row>
    <row r="180" spans="1:30" s="33" customFormat="1" ht="14.5" x14ac:dyDescent="0.35">
      <c r="A180" s="47">
        <v>921</v>
      </c>
      <c r="B180" s="2" t="s">
        <v>36</v>
      </c>
      <c r="C180" s="141">
        <v>1941</v>
      </c>
      <c r="D180" s="57">
        <v>1894</v>
      </c>
      <c r="E180" s="142">
        <v>1343.102426584235</v>
      </c>
      <c r="F180" s="142">
        <v>1412.6274076029567</v>
      </c>
      <c r="G180" s="123" t="b">
        <f t="shared" si="18"/>
        <v>0</v>
      </c>
      <c r="H180" s="143">
        <v>190.79109630553833</v>
      </c>
      <c r="I180" s="149">
        <v>97.868070241227713</v>
      </c>
      <c r="J180" s="126" t="b">
        <f t="shared" si="19"/>
        <v>0</v>
      </c>
      <c r="K180" s="127">
        <v>10646.234260690368</v>
      </c>
      <c r="L180" s="153">
        <v>11084.680131995778</v>
      </c>
      <c r="M180" s="152" t="b">
        <f t="shared" si="20"/>
        <v>0</v>
      </c>
      <c r="N180" s="145">
        <v>22.000000000000004</v>
      </c>
      <c r="O180" s="155">
        <v>21.75</v>
      </c>
      <c r="P180" s="154" t="b">
        <f t="shared" si="21"/>
        <v>0</v>
      </c>
      <c r="Q180" s="138">
        <v>1.4737593920952561</v>
      </c>
      <c r="R180" s="148">
        <v>0.80501971632335323</v>
      </c>
      <c r="S180" s="105" t="b">
        <f t="shared" si="22"/>
        <v>0</v>
      </c>
      <c r="T180" s="106">
        <f t="shared" si="23"/>
        <v>0</v>
      </c>
      <c r="U180" s="47"/>
      <c r="V180" s="47"/>
      <c r="W180" s="107"/>
      <c r="X180"/>
      <c r="Y180" s="107"/>
      <c r="Z180" s="113"/>
      <c r="AA180" s="139"/>
      <c r="AB180" s="113"/>
      <c r="AC180" s="113"/>
      <c r="AD180" s="29"/>
    </row>
    <row r="181" spans="1:30" s="33" customFormat="1" ht="14.5" x14ac:dyDescent="0.35">
      <c r="A181" s="47">
        <v>19</v>
      </c>
      <c r="B181" s="2" t="s">
        <v>81</v>
      </c>
      <c r="C181" s="141">
        <v>3955</v>
      </c>
      <c r="D181" s="57">
        <v>3965</v>
      </c>
      <c r="E181" s="142">
        <v>1497.9420227560051</v>
      </c>
      <c r="F181" s="142">
        <v>1456.9904010088271</v>
      </c>
      <c r="G181" s="123" t="b">
        <f t="shared" si="18"/>
        <v>0</v>
      </c>
      <c r="H181" s="143">
        <v>246.51720765162349</v>
      </c>
      <c r="I181" s="149">
        <v>128.95030225747709</v>
      </c>
      <c r="J181" s="126" t="b">
        <f t="shared" si="19"/>
        <v>0</v>
      </c>
      <c r="K181" s="127">
        <v>32461.323203539821</v>
      </c>
      <c r="L181" s="153">
        <v>5621.3635359394711</v>
      </c>
      <c r="M181" s="152" t="b">
        <f t="shared" si="20"/>
        <v>0</v>
      </c>
      <c r="N181" s="145">
        <v>21.5</v>
      </c>
      <c r="O181" s="155">
        <v>21.5</v>
      </c>
      <c r="P181" s="154" t="b">
        <f t="shared" si="21"/>
        <v>0</v>
      </c>
      <c r="Q181" s="138">
        <v>2.3195752245190251</v>
      </c>
      <c r="R181" s="148">
        <v>1.2293824235285411</v>
      </c>
      <c r="S181" s="105" t="b">
        <f t="shared" si="22"/>
        <v>0</v>
      </c>
      <c r="T181" s="106">
        <f t="shared" si="23"/>
        <v>0</v>
      </c>
      <c r="U181" s="48"/>
      <c r="V181" s="47"/>
      <c r="W181" s="107"/>
      <c r="X181"/>
      <c r="Y181" s="107"/>
      <c r="Z181" s="113"/>
      <c r="AA181" s="139"/>
      <c r="AB181" s="113"/>
      <c r="AC181" s="113"/>
      <c r="AD181" s="29"/>
    </row>
    <row r="182" spans="1:30" s="33" customFormat="1" ht="14.5" x14ac:dyDescent="0.35">
      <c r="A182" s="47">
        <v>214</v>
      </c>
      <c r="B182" s="2" t="s">
        <v>155</v>
      </c>
      <c r="C182" s="141">
        <v>12662</v>
      </c>
      <c r="D182" s="57">
        <v>12528</v>
      </c>
      <c r="E182" s="142">
        <v>1383.3647883430738</v>
      </c>
      <c r="F182" s="142">
        <v>1481.2509059706258</v>
      </c>
      <c r="G182" s="123" t="b">
        <f t="shared" si="18"/>
        <v>0</v>
      </c>
      <c r="H182" s="143">
        <v>163.37442050059605</v>
      </c>
      <c r="I182" s="149">
        <v>110.92365522770086</v>
      </c>
      <c r="J182" s="126" t="b">
        <f t="shared" si="19"/>
        <v>0</v>
      </c>
      <c r="K182" s="127">
        <v>7879.6708561048799</v>
      </c>
      <c r="L182" s="153">
        <v>7916.3940325670492</v>
      </c>
      <c r="M182" s="152" t="b">
        <f t="shared" si="20"/>
        <v>0</v>
      </c>
      <c r="N182" s="145">
        <v>21.75</v>
      </c>
      <c r="O182" s="155">
        <v>21.75</v>
      </c>
      <c r="P182" s="154" t="b">
        <f t="shared" si="21"/>
        <v>0</v>
      </c>
      <c r="Q182" s="138">
        <v>1.6420136926697297</v>
      </c>
      <c r="R182" s="148">
        <v>1.1276940927910106</v>
      </c>
      <c r="S182" s="105" t="b">
        <f t="shared" si="22"/>
        <v>0</v>
      </c>
      <c r="T182" s="106">
        <f t="shared" si="23"/>
        <v>0</v>
      </c>
      <c r="U182" s="47" t="s">
        <v>329</v>
      </c>
      <c r="V182" s="47"/>
      <c r="W182" s="107"/>
      <c r="X182"/>
      <c r="Y182" s="107"/>
      <c r="Z182" s="113"/>
      <c r="AA182" s="139"/>
      <c r="AB182" s="113"/>
      <c r="AC182" s="113"/>
      <c r="AD182" s="29"/>
    </row>
    <row r="183" spans="1:30" s="33" customFormat="1" ht="14.5" x14ac:dyDescent="0.35">
      <c r="A183" s="47">
        <v>680</v>
      </c>
      <c r="B183" s="2" t="s">
        <v>213</v>
      </c>
      <c r="C183" s="141">
        <v>24810</v>
      </c>
      <c r="D183" s="57">
        <v>24942</v>
      </c>
      <c r="E183" s="142">
        <v>1300.1371350261991</v>
      </c>
      <c r="F183" s="142">
        <v>1522.4803367813329</v>
      </c>
      <c r="G183" s="123" t="b">
        <f t="shared" si="18"/>
        <v>0</v>
      </c>
      <c r="H183" s="143">
        <v>176.55687901456008</v>
      </c>
      <c r="I183" s="149">
        <v>138.97223170311318</v>
      </c>
      <c r="J183" s="126" t="b">
        <f t="shared" si="19"/>
        <v>0</v>
      </c>
      <c r="K183" s="127">
        <v>4041.0484345022164</v>
      </c>
      <c r="L183" s="153">
        <v>4011.2696928874993</v>
      </c>
      <c r="M183" s="152" t="b">
        <f t="shared" si="20"/>
        <v>0</v>
      </c>
      <c r="N183" s="145">
        <v>20.25</v>
      </c>
      <c r="O183" s="155">
        <v>20.25</v>
      </c>
      <c r="P183" s="154" t="b">
        <f t="shared" si="21"/>
        <v>0</v>
      </c>
      <c r="Q183" s="138">
        <v>2.7239081628651189</v>
      </c>
      <c r="R183" s="148">
        <v>2.1821086605137769</v>
      </c>
      <c r="S183" s="105" t="b">
        <f t="shared" si="22"/>
        <v>0</v>
      </c>
      <c r="T183" s="106">
        <f t="shared" si="23"/>
        <v>0</v>
      </c>
      <c r="U183" s="48"/>
      <c r="V183" s="47"/>
      <c r="W183" s="107"/>
      <c r="X183"/>
      <c r="Y183" s="107"/>
      <c r="Z183" s="113"/>
      <c r="AA183" s="139"/>
      <c r="AB183" s="113"/>
      <c r="AC183" s="113"/>
      <c r="AD183" s="29"/>
    </row>
    <row r="184" spans="1:30" s="33" customFormat="1" ht="14.5" x14ac:dyDescent="0.35">
      <c r="A184" s="47">
        <v>285</v>
      </c>
      <c r="B184" s="2" t="s">
        <v>105</v>
      </c>
      <c r="C184" s="141">
        <v>51241</v>
      </c>
      <c r="D184" s="57">
        <v>50617</v>
      </c>
      <c r="E184" s="142">
        <v>1364.9749440877422</v>
      </c>
      <c r="F184" s="142">
        <v>1527.7122618882984</v>
      </c>
      <c r="G184" s="123" t="b">
        <f t="shared" si="18"/>
        <v>0</v>
      </c>
      <c r="H184" s="143">
        <v>125.28107474002914</v>
      </c>
      <c r="I184" s="149">
        <v>124.62939423150831</v>
      </c>
      <c r="J184" s="126" t="b">
        <f t="shared" si="19"/>
        <v>0</v>
      </c>
      <c r="K184" s="127">
        <v>13405.394994047734</v>
      </c>
      <c r="L184" s="153">
        <v>14749.102657012467</v>
      </c>
      <c r="M184" s="152" t="b">
        <f t="shared" si="20"/>
        <v>0</v>
      </c>
      <c r="N184" s="145">
        <v>21.5</v>
      </c>
      <c r="O184" s="155">
        <v>22</v>
      </c>
      <c r="P184" s="154" t="b">
        <f t="shared" si="21"/>
        <v>0</v>
      </c>
      <c r="Q184" s="138">
        <v>1.3176759263730287</v>
      </c>
      <c r="R184" s="148">
        <v>1.111489712345141</v>
      </c>
      <c r="S184" s="105" t="b">
        <f t="shared" si="22"/>
        <v>0</v>
      </c>
      <c r="T184" s="106">
        <f t="shared" si="23"/>
        <v>0</v>
      </c>
      <c r="U184" s="47"/>
      <c r="V184" s="47"/>
      <c r="W184" s="107"/>
      <c r="X184"/>
      <c r="Y184" s="107"/>
      <c r="Z184" s="113"/>
      <c r="AA184" s="139"/>
      <c r="AB184" s="113"/>
      <c r="AC184" s="113"/>
      <c r="AD184" s="29"/>
    </row>
    <row r="185" spans="1:30" s="33" customFormat="1" ht="14.5" x14ac:dyDescent="0.35">
      <c r="A185" s="47">
        <v>106</v>
      </c>
      <c r="B185" s="2" t="s">
        <v>176</v>
      </c>
      <c r="C185" s="141">
        <v>46880</v>
      </c>
      <c r="D185" s="57">
        <v>46797</v>
      </c>
      <c r="E185" s="142">
        <v>1206.9867182167234</v>
      </c>
      <c r="F185" s="142">
        <v>1534.7903062162106</v>
      </c>
      <c r="G185" s="123" t="b">
        <f t="shared" si="18"/>
        <v>0</v>
      </c>
      <c r="H185" s="143">
        <v>158.2079662202471</v>
      </c>
      <c r="I185" s="149">
        <v>147.33523417392763</v>
      </c>
      <c r="J185" s="126" t="b">
        <f t="shared" si="19"/>
        <v>0</v>
      </c>
      <c r="K185" s="127">
        <v>7387.6460358361774</v>
      </c>
      <c r="L185" s="153">
        <v>7108.1531818278963</v>
      </c>
      <c r="M185" s="152" t="b">
        <f t="shared" si="20"/>
        <v>0</v>
      </c>
      <c r="N185" s="145">
        <v>20.250000000000004</v>
      </c>
      <c r="O185" s="155">
        <v>20.250000000000004</v>
      </c>
      <c r="P185" s="154" t="b">
        <f t="shared" si="21"/>
        <v>0</v>
      </c>
      <c r="Q185" s="138">
        <v>1.4281807961829744</v>
      </c>
      <c r="R185" s="148">
        <v>1.3638726569197261</v>
      </c>
      <c r="S185" s="105" t="b">
        <f t="shared" si="22"/>
        <v>0</v>
      </c>
      <c r="T185" s="106">
        <f t="shared" si="23"/>
        <v>0</v>
      </c>
      <c r="U185" s="47"/>
      <c r="V185" s="47"/>
      <c r="W185" s="107"/>
      <c r="X185"/>
      <c r="Y185" s="107"/>
      <c r="Z185" s="113"/>
      <c r="AA185" s="139"/>
      <c r="AB185" s="113"/>
      <c r="AC185" s="113"/>
      <c r="AD185" s="29"/>
    </row>
    <row r="186" spans="1:30" s="33" customFormat="1" ht="14.5" x14ac:dyDescent="0.35">
      <c r="A186" s="47">
        <v>560</v>
      </c>
      <c r="B186" s="2" t="s">
        <v>50</v>
      </c>
      <c r="C186" s="141">
        <v>15808</v>
      </c>
      <c r="D186" s="57">
        <v>15735</v>
      </c>
      <c r="E186" s="142">
        <v>1567.6830509868423</v>
      </c>
      <c r="F186" s="142">
        <v>1534.8258220527489</v>
      </c>
      <c r="G186" s="123" t="b">
        <f t="shared" si="18"/>
        <v>0</v>
      </c>
      <c r="H186" s="143">
        <v>139.13306175137163</v>
      </c>
      <c r="I186" s="149">
        <v>91.25606330748262</v>
      </c>
      <c r="J186" s="126" t="b">
        <f t="shared" si="19"/>
        <v>0</v>
      </c>
      <c r="K186" s="127">
        <v>7018.4559862095157</v>
      </c>
      <c r="L186" s="153">
        <v>7733.6428751191615</v>
      </c>
      <c r="M186" s="152" t="b">
        <f t="shared" si="20"/>
        <v>0</v>
      </c>
      <c r="N186" s="145">
        <v>21.249999999999996</v>
      </c>
      <c r="O186" s="155">
        <v>21.249999999999996</v>
      </c>
      <c r="P186" s="154" t="b">
        <f t="shared" si="21"/>
        <v>0</v>
      </c>
      <c r="Q186" s="138">
        <v>1.2372210263367078</v>
      </c>
      <c r="R186" s="148">
        <v>0.80467037157331256</v>
      </c>
      <c r="S186" s="105" t="b">
        <f t="shared" si="22"/>
        <v>0</v>
      </c>
      <c r="T186" s="106">
        <f t="shared" si="23"/>
        <v>0</v>
      </c>
      <c r="U186" s="47"/>
      <c r="V186" s="47"/>
      <c r="W186" s="107"/>
      <c r="X186"/>
      <c r="Y186" s="107"/>
      <c r="Z186" s="113"/>
      <c r="AA186" s="139"/>
      <c r="AB186" s="113"/>
      <c r="AC186" s="113"/>
      <c r="AD186" s="29"/>
    </row>
    <row r="187" spans="1:30" s="33" customFormat="1" ht="14.5" x14ac:dyDescent="0.35">
      <c r="A187" s="47">
        <v>18</v>
      </c>
      <c r="B187" s="2" t="s">
        <v>195</v>
      </c>
      <c r="C187" s="141">
        <v>4847</v>
      </c>
      <c r="D187" s="57">
        <v>4763</v>
      </c>
      <c r="E187" s="142">
        <v>1292.6992345780895</v>
      </c>
      <c r="F187" s="142">
        <v>1540.8116712156204</v>
      </c>
      <c r="G187" s="123" t="b">
        <f t="shared" si="18"/>
        <v>0</v>
      </c>
      <c r="H187" s="143">
        <v>171.31187870430838</v>
      </c>
      <c r="I187" s="149">
        <v>149.57753048958929</v>
      </c>
      <c r="J187" s="126" t="b">
        <f t="shared" si="19"/>
        <v>0</v>
      </c>
      <c r="K187" s="144">
        <v>6953.4233855993398</v>
      </c>
      <c r="L187" s="153">
        <v>6514.9034306109597</v>
      </c>
      <c r="M187" s="152" t="b">
        <f t="shared" si="20"/>
        <v>0</v>
      </c>
      <c r="N187" s="145">
        <v>21.5</v>
      </c>
      <c r="O187" s="155">
        <v>21.5</v>
      </c>
      <c r="P187" s="154" t="b">
        <f t="shared" si="21"/>
        <v>0</v>
      </c>
      <c r="Q187" s="138">
        <v>0.9683946141880494</v>
      </c>
      <c r="R187" s="148">
        <v>0.9181077379968976</v>
      </c>
      <c r="S187" s="105" t="b">
        <f t="shared" si="22"/>
        <v>0</v>
      </c>
      <c r="T187" s="106">
        <f t="shared" si="23"/>
        <v>0</v>
      </c>
      <c r="U187" s="47"/>
      <c r="V187" s="47"/>
      <c r="W187" s="107"/>
      <c r="X187"/>
      <c r="Y187" s="107"/>
      <c r="Z187" s="113"/>
      <c r="AA187" s="139"/>
      <c r="AB187" s="113"/>
      <c r="AC187" s="113"/>
      <c r="AD187" s="29"/>
    </row>
    <row r="188" spans="1:30" s="33" customFormat="1" ht="14.5" x14ac:dyDescent="0.35">
      <c r="A188" s="47">
        <v>61</v>
      </c>
      <c r="B188" s="2" t="s">
        <v>214</v>
      </c>
      <c r="C188" s="141">
        <v>16573</v>
      </c>
      <c r="D188" s="57">
        <v>16459</v>
      </c>
      <c r="E188" s="142">
        <v>1645.374013153925</v>
      </c>
      <c r="F188" s="142">
        <v>1567.6393924296735</v>
      </c>
      <c r="G188" s="123" t="b">
        <f t="shared" si="18"/>
        <v>0</v>
      </c>
      <c r="H188" s="143">
        <v>104.21312481647611</v>
      </c>
      <c r="I188" s="149">
        <v>86.01074005445733</v>
      </c>
      <c r="J188" s="126" t="b">
        <f t="shared" si="19"/>
        <v>0</v>
      </c>
      <c r="K188" s="127">
        <v>4930.2647317926758</v>
      </c>
      <c r="L188" s="153">
        <v>5784.3602217631696</v>
      </c>
      <c r="M188" s="152" t="b">
        <f t="shared" si="20"/>
        <v>0</v>
      </c>
      <c r="N188" s="145">
        <v>20.5</v>
      </c>
      <c r="O188" s="155">
        <v>20.5</v>
      </c>
      <c r="P188" s="154" t="b">
        <f t="shared" si="21"/>
        <v>0</v>
      </c>
      <c r="Q188" s="138">
        <v>1.1560388451479757</v>
      </c>
      <c r="R188" s="148">
        <v>0.7892383055121357</v>
      </c>
      <c r="S188" s="105" t="b">
        <f t="shared" si="22"/>
        <v>0</v>
      </c>
      <c r="T188" s="106">
        <f t="shared" si="23"/>
        <v>0</v>
      </c>
      <c r="U188" s="47"/>
      <c r="V188" s="47"/>
      <c r="W188" s="107"/>
      <c r="X188"/>
      <c r="Y188" s="107"/>
      <c r="Z188" s="113"/>
      <c r="AA188" s="139"/>
      <c r="AB188" s="113"/>
      <c r="AC188" s="113"/>
      <c r="AD188" s="29"/>
    </row>
    <row r="189" spans="1:30" s="33" customFormat="1" ht="14.5" x14ac:dyDescent="0.35">
      <c r="A189" s="47">
        <v>595</v>
      </c>
      <c r="B189" s="2" t="s">
        <v>72</v>
      </c>
      <c r="C189" s="141">
        <v>4269</v>
      </c>
      <c r="D189" s="57">
        <v>4140</v>
      </c>
      <c r="E189" s="142">
        <v>1192.9696158350901</v>
      </c>
      <c r="F189" s="142">
        <v>1573.6411256038648</v>
      </c>
      <c r="G189" s="123" t="b">
        <f t="shared" si="18"/>
        <v>0</v>
      </c>
      <c r="H189" s="143">
        <v>198.9691756368336</v>
      </c>
      <c r="I189" s="149">
        <v>143.60241620289202</v>
      </c>
      <c r="J189" s="126" t="b">
        <f t="shared" si="19"/>
        <v>0</v>
      </c>
      <c r="K189" s="127">
        <v>6087.4092223003045</v>
      </c>
      <c r="L189" s="153">
        <v>5917.8688236714979</v>
      </c>
      <c r="M189" s="152" t="b">
        <f t="shared" si="20"/>
        <v>0</v>
      </c>
      <c r="N189" s="145">
        <v>21.749999999999996</v>
      </c>
      <c r="O189" s="155">
        <v>21.749999999999996</v>
      </c>
      <c r="P189" s="154" t="b">
        <f t="shared" si="21"/>
        <v>0</v>
      </c>
      <c r="Q189" s="138">
        <v>2.0105172958800495</v>
      </c>
      <c r="R189" s="148">
        <v>1.7477568829076504</v>
      </c>
      <c r="S189" s="105" t="b">
        <f t="shared" si="22"/>
        <v>0</v>
      </c>
      <c r="T189" s="106">
        <f t="shared" si="23"/>
        <v>0</v>
      </c>
      <c r="U189" s="47"/>
      <c r="V189" s="47"/>
      <c r="W189" s="107"/>
      <c r="X189"/>
      <c r="Y189" s="107"/>
      <c r="Z189" s="113"/>
      <c r="AA189" s="139"/>
      <c r="AB189" s="113"/>
      <c r="AC189" s="113"/>
      <c r="AD189" s="29"/>
    </row>
    <row r="190" spans="1:30" s="33" customFormat="1" ht="14.5" x14ac:dyDescent="0.35">
      <c r="A190" s="47">
        <v>241</v>
      </c>
      <c r="B190" s="2" t="s">
        <v>8</v>
      </c>
      <c r="C190" s="141">
        <v>7904</v>
      </c>
      <c r="D190" s="57">
        <v>7771</v>
      </c>
      <c r="E190" s="142">
        <v>1512.5305427631579</v>
      </c>
      <c r="F190" s="142">
        <v>1599.9623265988932</v>
      </c>
      <c r="G190" s="123" t="b">
        <f t="shared" si="18"/>
        <v>0</v>
      </c>
      <c r="H190" s="143">
        <v>180.52302219068304</v>
      </c>
      <c r="I190" s="149">
        <v>129.66252095891869</v>
      </c>
      <c r="J190" s="126" t="b">
        <f t="shared" si="19"/>
        <v>0</v>
      </c>
      <c r="K190" s="127">
        <v>3261.6691548582994</v>
      </c>
      <c r="L190" s="153">
        <v>2895.6044653197787</v>
      </c>
      <c r="M190" s="152" t="b">
        <f t="shared" si="20"/>
        <v>0</v>
      </c>
      <c r="N190" s="145">
        <v>21.25</v>
      </c>
      <c r="O190" s="155">
        <v>21.25</v>
      </c>
      <c r="P190" s="154" t="b">
        <f t="shared" si="21"/>
        <v>0</v>
      </c>
      <c r="Q190" s="138">
        <v>2.2992232069178367</v>
      </c>
      <c r="R190" s="148">
        <v>1.9346937922728022</v>
      </c>
      <c r="S190" s="105" t="b">
        <f t="shared" si="22"/>
        <v>0</v>
      </c>
      <c r="T190" s="106">
        <f t="shared" si="23"/>
        <v>0</v>
      </c>
      <c r="U190" s="47" t="s">
        <v>324</v>
      </c>
      <c r="V190" s="47"/>
      <c r="W190" s="107"/>
      <c r="X190"/>
      <c r="Y190" s="107"/>
      <c r="Z190" s="113"/>
      <c r="AA190" s="139"/>
      <c r="AB190" s="113"/>
      <c r="AC190" s="113"/>
      <c r="AD190" s="29"/>
    </row>
    <row r="191" spans="1:30" s="33" customFormat="1" ht="14.5" x14ac:dyDescent="0.35">
      <c r="A191" s="47">
        <v>507</v>
      </c>
      <c r="B191" s="2" t="s">
        <v>42</v>
      </c>
      <c r="C191" s="141">
        <v>5635</v>
      </c>
      <c r="D191" s="57">
        <v>5564</v>
      </c>
      <c r="E191" s="142">
        <v>1226.9315137533274</v>
      </c>
      <c r="F191" s="142">
        <v>1605.6336682242991</v>
      </c>
      <c r="G191" s="123" t="b">
        <f t="shared" si="18"/>
        <v>0</v>
      </c>
      <c r="H191" s="143">
        <v>97.272779574777502</v>
      </c>
      <c r="I191" s="149">
        <v>181.34894150470714</v>
      </c>
      <c r="J191" s="126" t="b">
        <f t="shared" si="19"/>
        <v>0</v>
      </c>
      <c r="K191" s="127">
        <v>6597.6331818988483</v>
      </c>
      <c r="L191" s="153">
        <v>6625.482659956866</v>
      </c>
      <c r="M191" s="152" t="b">
        <f t="shared" si="20"/>
        <v>0</v>
      </c>
      <c r="N191" s="145">
        <v>20.75</v>
      </c>
      <c r="O191" s="155">
        <v>20.75</v>
      </c>
      <c r="P191" s="154" t="b">
        <f t="shared" si="21"/>
        <v>0</v>
      </c>
      <c r="Q191" s="138">
        <v>0.59464480972216416</v>
      </c>
      <c r="R191" s="148">
        <v>1.1228104919271908</v>
      </c>
      <c r="S191" s="105" t="b">
        <f t="shared" si="22"/>
        <v>0</v>
      </c>
      <c r="T191" s="106">
        <f t="shared" si="23"/>
        <v>0</v>
      </c>
      <c r="U191" s="47"/>
      <c r="V191" s="47"/>
      <c r="W191" s="107"/>
      <c r="X191"/>
      <c r="Y191" s="107"/>
      <c r="Z191" s="113"/>
      <c r="AA191" s="139"/>
      <c r="AB191" s="113"/>
      <c r="AC191" s="113"/>
      <c r="AD191" s="29"/>
    </row>
    <row r="192" spans="1:30" s="33" customFormat="1" ht="14.5" x14ac:dyDescent="0.35">
      <c r="A192" s="47">
        <v>505</v>
      </c>
      <c r="B192" s="2" t="s">
        <v>157</v>
      </c>
      <c r="C192" s="141">
        <v>20837</v>
      </c>
      <c r="D192" s="57">
        <v>20912</v>
      </c>
      <c r="E192" s="142">
        <v>1646.8722872774392</v>
      </c>
      <c r="F192" s="142">
        <v>1614.3372087796481</v>
      </c>
      <c r="G192" s="123" t="b">
        <f t="shared" si="18"/>
        <v>0</v>
      </c>
      <c r="H192" s="143">
        <v>141.84849368409482</v>
      </c>
      <c r="I192" s="149">
        <v>99.568216729612587</v>
      </c>
      <c r="J192" s="126" t="b">
        <f t="shared" si="19"/>
        <v>0</v>
      </c>
      <c r="K192" s="144">
        <v>9807.9117224168567</v>
      </c>
      <c r="L192" s="153">
        <v>9580.0759874713094</v>
      </c>
      <c r="M192" s="152" t="b">
        <f t="shared" si="20"/>
        <v>0</v>
      </c>
      <c r="N192" s="146">
        <v>21</v>
      </c>
      <c r="O192" s="155">
        <v>21</v>
      </c>
      <c r="P192" s="154" t="b">
        <f t="shared" si="21"/>
        <v>0</v>
      </c>
      <c r="Q192" s="138">
        <v>1.0397466307092458</v>
      </c>
      <c r="R192" s="148">
        <v>0.67563509934824084</v>
      </c>
      <c r="S192" s="105" t="b">
        <f t="shared" si="22"/>
        <v>0</v>
      </c>
      <c r="T192" s="106">
        <f t="shared" si="23"/>
        <v>0</v>
      </c>
      <c r="U192" s="47"/>
      <c r="V192" s="47"/>
      <c r="W192" s="107"/>
      <c r="X192"/>
      <c r="Y192" s="107"/>
      <c r="Z192" s="113"/>
      <c r="AA192" s="139"/>
      <c r="AB192" s="113"/>
      <c r="AC192" s="113"/>
      <c r="AD192" s="29"/>
    </row>
    <row r="193" spans="1:30" s="33" customFormat="1" ht="14.5" x14ac:dyDescent="0.35">
      <c r="A193" s="47">
        <v>893</v>
      </c>
      <c r="B193" s="2" t="s">
        <v>244</v>
      </c>
      <c r="C193" s="141">
        <v>7497</v>
      </c>
      <c r="D193" s="57">
        <v>7434</v>
      </c>
      <c r="E193" s="142">
        <v>1504.8299653194611</v>
      </c>
      <c r="F193" s="142">
        <v>1621</v>
      </c>
      <c r="G193" s="123" t="b">
        <f t="shared" si="18"/>
        <v>0</v>
      </c>
      <c r="H193" s="143">
        <v>114.63535776490102</v>
      </c>
      <c r="I193" s="149">
        <v>212.6</v>
      </c>
      <c r="J193" s="126" t="b">
        <f t="shared" si="19"/>
        <v>0</v>
      </c>
      <c r="K193" s="127">
        <v>8448.4607176203808</v>
      </c>
      <c r="L193" s="153">
        <v>8469.7250470809795</v>
      </c>
      <c r="M193" s="152" t="b">
        <f t="shared" si="20"/>
        <v>0</v>
      </c>
      <c r="N193" s="145">
        <v>21.25</v>
      </c>
      <c r="O193" s="155">
        <v>21.25</v>
      </c>
      <c r="P193" s="154" t="b">
        <f t="shared" si="21"/>
        <v>0</v>
      </c>
      <c r="Q193" s="138">
        <v>0.76405266794850579</v>
      </c>
      <c r="R193" s="148">
        <v>1.5</v>
      </c>
      <c r="S193" s="105" t="b">
        <f t="shared" si="22"/>
        <v>0</v>
      </c>
      <c r="T193" s="106">
        <f t="shared" si="23"/>
        <v>0</v>
      </c>
      <c r="U193" s="48"/>
      <c r="V193" s="47"/>
      <c r="W193" s="107"/>
      <c r="X193"/>
      <c r="Y193" s="107"/>
      <c r="Z193" s="113"/>
      <c r="AA193" s="139"/>
      <c r="AB193" s="113"/>
      <c r="AC193" s="113"/>
      <c r="AD193" s="29"/>
    </row>
    <row r="194" spans="1:30" s="33" customFormat="1" ht="14.5" x14ac:dyDescent="0.35">
      <c r="A194" s="47">
        <v>759</v>
      </c>
      <c r="B194" s="2" t="s">
        <v>272</v>
      </c>
      <c r="C194" s="141">
        <v>1997</v>
      </c>
      <c r="D194" s="57">
        <v>1942</v>
      </c>
      <c r="E194" s="142">
        <v>1450.9606059088633</v>
      </c>
      <c r="F194" s="142">
        <v>1621.919680741504</v>
      </c>
      <c r="G194" s="123" t="b">
        <f t="shared" si="18"/>
        <v>0</v>
      </c>
      <c r="H194" s="143">
        <v>112.94566968015633</v>
      </c>
      <c r="I194" s="149">
        <v>150.87445439198862</v>
      </c>
      <c r="J194" s="126" t="b">
        <f t="shared" si="19"/>
        <v>0</v>
      </c>
      <c r="K194" s="127">
        <v>6595.8704106159239</v>
      </c>
      <c r="L194" s="153">
        <v>6170.1496498455208</v>
      </c>
      <c r="M194" s="152" t="b">
        <f t="shared" si="20"/>
        <v>0</v>
      </c>
      <c r="N194" s="145">
        <v>21.749999999999996</v>
      </c>
      <c r="O194" s="155">
        <v>21.749999999999996</v>
      </c>
      <c r="P194" s="154" t="b">
        <f t="shared" si="21"/>
        <v>0</v>
      </c>
      <c r="Q194" s="138">
        <v>0.82227608929998786</v>
      </c>
      <c r="R194" s="148">
        <v>1.1785453981055638</v>
      </c>
      <c r="S194" s="105" t="b">
        <f t="shared" si="22"/>
        <v>0</v>
      </c>
      <c r="T194" s="106">
        <f t="shared" si="23"/>
        <v>0</v>
      </c>
      <c r="U194" s="47"/>
      <c r="V194" s="47"/>
      <c r="W194" s="107"/>
      <c r="X194"/>
      <c r="Y194" s="107"/>
      <c r="Z194" s="113"/>
      <c r="AA194" s="139"/>
      <c r="AB194" s="113"/>
      <c r="AC194" s="113"/>
      <c r="AD194" s="29"/>
    </row>
    <row r="195" spans="1:30" s="33" customFormat="1" ht="14.5" x14ac:dyDescent="0.35">
      <c r="A195" s="47">
        <v>90</v>
      </c>
      <c r="B195" s="2" t="s">
        <v>234</v>
      </c>
      <c r="C195" s="141">
        <v>3136</v>
      </c>
      <c r="D195" s="57">
        <v>3061</v>
      </c>
      <c r="E195" s="142">
        <v>1583.0278890306122</v>
      </c>
      <c r="F195" s="142">
        <v>1640.9118752041816</v>
      </c>
      <c r="G195" s="123" t="b">
        <f t="shared" si="18"/>
        <v>0</v>
      </c>
      <c r="H195" s="143">
        <v>184.10317223806197</v>
      </c>
      <c r="I195" s="149">
        <v>137.47412605777322</v>
      </c>
      <c r="J195" s="126" t="b">
        <f t="shared" si="19"/>
        <v>0</v>
      </c>
      <c r="K195" s="144">
        <v>5146.1848054846932</v>
      </c>
      <c r="L195" s="153">
        <v>6839.4144625939243</v>
      </c>
      <c r="M195" s="152" t="b">
        <f t="shared" si="20"/>
        <v>0</v>
      </c>
      <c r="N195" s="145">
        <v>20.999999999999996</v>
      </c>
      <c r="O195" s="155">
        <v>21.5</v>
      </c>
      <c r="P195" s="154" t="b">
        <f t="shared" si="21"/>
        <v>0</v>
      </c>
      <c r="Q195" s="138">
        <v>1.8639396745166228</v>
      </c>
      <c r="R195" s="148">
        <v>1.7067384613211221</v>
      </c>
      <c r="S195" s="105" t="b">
        <f t="shared" si="22"/>
        <v>0</v>
      </c>
      <c r="T195" s="106">
        <f t="shared" si="23"/>
        <v>0</v>
      </c>
      <c r="U195" s="47"/>
      <c r="V195" s="47"/>
      <c r="W195" s="107"/>
      <c r="X195"/>
      <c r="Y195" s="107"/>
      <c r="Z195" s="113"/>
      <c r="AA195" s="139"/>
      <c r="AB195" s="113"/>
      <c r="AC195" s="113"/>
      <c r="AD195" s="29"/>
    </row>
    <row r="196" spans="1:30" s="33" customFormat="1" ht="14.5" x14ac:dyDescent="0.35">
      <c r="A196" s="47">
        <v>75</v>
      </c>
      <c r="B196" s="2" t="s">
        <v>175</v>
      </c>
      <c r="C196" s="141">
        <v>19702</v>
      </c>
      <c r="D196" s="57">
        <v>19549</v>
      </c>
      <c r="E196" s="142">
        <v>1951.1668333164148</v>
      </c>
      <c r="F196" s="142">
        <v>1641.1377062765362</v>
      </c>
      <c r="G196" s="123" t="b">
        <f t="shared" si="18"/>
        <v>0</v>
      </c>
      <c r="H196" s="143">
        <v>121.74040382081799</v>
      </c>
      <c r="I196" s="149">
        <v>70.00551785722115</v>
      </c>
      <c r="J196" s="126" t="b">
        <f t="shared" si="19"/>
        <v>0</v>
      </c>
      <c r="K196" s="127">
        <v>11767.178695056338</v>
      </c>
      <c r="L196" s="153">
        <v>11177.012703463093</v>
      </c>
      <c r="M196" s="152" t="b">
        <f t="shared" si="20"/>
        <v>0</v>
      </c>
      <c r="N196" s="145">
        <v>21</v>
      </c>
      <c r="O196" s="155">
        <v>21</v>
      </c>
      <c r="P196" s="154" t="b">
        <f t="shared" si="21"/>
        <v>0</v>
      </c>
      <c r="Q196" s="138">
        <v>0.81468965888414824</v>
      </c>
      <c r="R196" s="148">
        <v>0.58518964325164058</v>
      </c>
      <c r="S196" s="105" t="b">
        <f t="shared" si="22"/>
        <v>0</v>
      </c>
      <c r="T196" s="106">
        <f t="shared" si="23"/>
        <v>0</v>
      </c>
      <c r="U196" s="47"/>
      <c r="V196" s="47"/>
      <c r="W196" s="107"/>
      <c r="X196"/>
      <c r="Y196" s="107"/>
      <c r="Z196" s="113"/>
      <c r="AA196" s="139"/>
      <c r="AB196" s="113"/>
      <c r="AC196" s="113"/>
      <c r="AD196" s="29"/>
    </row>
    <row r="197" spans="1:30" s="33" customFormat="1" ht="14.5" x14ac:dyDescent="0.35">
      <c r="A197" s="47">
        <v>785</v>
      </c>
      <c r="B197" s="2" t="s">
        <v>26</v>
      </c>
      <c r="C197" s="141">
        <v>2673</v>
      </c>
      <c r="D197" s="57">
        <v>2626</v>
      </c>
      <c r="E197" s="142">
        <v>1193.0652151141039</v>
      </c>
      <c r="F197" s="142">
        <v>1650.1009329779131</v>
      </c>
      <c r="G197" s="123" t="b">
        <f t="shared" si="18"/>
        <v>0</v>
      </c>
      <c r="H197" s="143">
        <v>153.36419893098508</v>
      </c>
      <c r="I197" s="149">
        <v>160.30053841297786</v>
      </c>
      <c r="J197" s="126" t="b">
        <f t="shared" si="19"/>
        <v>0</v>
      </c>
      <c r="K197" s="127">
        <v>6829.8811111111108</v>
      </c>
      <c r="L197" s="153">
        <v>7939.7712909367856</v>
      </c>
      <c r="M197" s="152" t="b">
        <f t="shared" si="20"/>
        <v>0</v>
      </c>
      <c r="N197" s="145">
        <v>21.5</v>
      </c>
      <c r="O197" s="155">
        <v>21</v>
      </c>
      <c r="P197" s="154" t="b">
        <f t="shared" si="21"/>
        <v>0</v>
      </c>
      <c r="Q197" s="138">
        <v>1.5714380762356313</v>
      </c>
      <c r="R197" s="148">
        <v>1.4133870283280707</v>
      </c>
      <c r="S197" s="105" t="b">
        <f t="shared" si="22"/>
        <v>0</v>
      </c>
      <c r="T197" s="106">
        <f t="shared" si="23"/>
        <v>0</v>
      </c>
      <c r="U197" s="47" t="s">
        <v>324</v>
      </c>
      <c r="V197" s="47"/>
      <c r="W197" s="107"/>
      <c r="X197"/>
      <c r="Y197" s="107"/>
      <c r="Z197" s="113"/>
      <c r="AA197" s="139"/>
      <c r="AB197" s="113"/>
      <c r="AC197" s="113"/>
      <c r="AD197" s="29"/>
    </row>
    <row r="198" spans="1:30" s="33" customFormat="1" ht="14.5" x14ac:dyDescent="0.35">
      <c r="A198" s="47">
        <v>702</v>
      </c>
      <c r="B198" s="2" t="s">
        <v>145</v>
      </c>
      <c r="C198" s="141">
        <v>4155</v>
      </c>
      <c r="D198" s="57">
        <v>4114</v>
      </c>
      <c r="E198" s="142">
        <v>1691.5396967509025</v>
      </c>
      <c r="F198" s="142">
        <v>1673.132445308702</v>
      </c>
      <c r="G198" s="123" t="b">
        <f t="shared" si="18"/>
        <v>0</v>
      </c>
      <c r="H198" s="143">
        <v>129.06090764614703</v>
      </c>
      <c r="I198" s="149">
        <v>100.91573509842094</v>
      </c>
      <c r="J198" s="126" t="b">
        <f t="shared" si="19"/>
        <v>0</v>
      </c>
      <c r="K198" s="127">
        <v>3991.9071913357407</v>
      </c>
      <c r="L198" s="153">
        <v>3242.6600510452113</v>
      </c>
      <c r="M198" s="152" t="b">
        <f t="shared" si="20"/>
        <v>0</v>
      </c>
      <c r="N198" s="145">
        <v>22</v>
      </c>
      <c r="O198" s="155">
        <v>22</v>
      </c>
      <c r="P198" s="154" t="b">
        <f t="shared" si="21"/>
        <v>0</v>
      </c>
      <c r="Q198" s="138">
        <v>1.7404114390913397</v>
      </c>
      <c r="R198" s="148">
        <v>1.4378346651095355</v>
      </c>
      <c r="S198" s="105" t="b">
        <f t="shared" si="22"/>
        <v>0</v>
      </c>
      <c r="T198" s="106">
        <f t="shared" si="23"/>
        <v>0</v>
      </c>
      <c r="U198" s="48"/>
      <c r="V198" s="47"/>
      <c r="W198" s="107"/>
      <c r="X198"/>
      <c r="Y198" s="107"/>
      <c r="Z198" s="113"/>
      <c r="AA198" s="139"/>
      <c r="AB198" s="113"/>
      <c r="AC198" s="113"/>
      <c r="AD198" s="29"/>
    </row>
    <row r="199" spans="1:30" s="33" customFormat="1" ht="14.5" x14ac:dyDescent="0.35">
      <c r="A199" s="47">
        <v>608</v>
      </c>
      <c r="B199" s="2" t="s">
        <v>68</v>
      </c>
      <c r="C199" s="141">
        <v>2013</v>
      </c>
      <c r="D199" s="57">
        <v>1980</v>
      </c>
      <c r="E199" s="142">
        <v>1554.4816691505214</v>
      </c>
      <c r="F199" s="142">
        <v>1674.0052020202022</v>
      </c>
      <c r="G199" s="123" t="b">
        <f t="shared" si="18"/>
        <v>0</v>
      </c>
      <c r="H199" s="143">
        <v>108.54675587071331</v>
      </c>
      <c r="I199" s="149">
        <v>79.747958315745535</v>
      </c>
      <c r="J199" s="126" t="b">
        <f t="shared" si="19"/>
        <v>0</v>
      </c>
      <c r="K199" s="127">
        <v>5884.4406358668657</v>
      </c>
      <c r="L199" s="153">
        <v>4060.165939393939</v>
      </c>
      <c r="M199" s="152" t="b">
        <f t="shared" si="20"/>
        <v>0</v>
      </c>
      <c r="N199" s="145">
        <v>21.5</v>
      </c>
      <c r="O199" s="155">
        <v>21.5</v>
      </c>
      <c r="P199" s="154" t="b">
        <f t="shared" si="21"/>
        <v>0</v>
      </c>
      <c r="Q199" s="138">
        <v>1.2396207246117412</v>
      </c>
      <c r="R199" s="148">
        <v>1.0980982699739652</v>
      </c>
      <c r="S199" s="105" t="b">
        <f t="shared" si="22"/>
        <v>0</v>
      </c>
      <c r="T199" s="106">
        <f t="shared" si="23"/>
        <v>0</v>
      </c>
      <c r="U199" s="47"/>
      <c r="V199" s="47"/>
      <c r="W199" s="107"/>
      <c r="X199"/>
      <c r="Y199" s="107"/>
      <c r="Z199" s="113"/>
      <c r="AA199" s="139"/>
      <c r="AB199" s="113"/>
      <c r="AC199" s="113"/>
      <c r="AD199" s="29"/>
    </row>
    <row r="200" spans="1:30" s="33" customFormat="1" ht="14.5" x14ac:dyDescent="0.35">
      <c r="A200" s="47">
        <v>233</v>
      </c>
      <c r="B200" s="2" t="s">
        <v>106</v>
      </c>
      <c r="C200" s="141">
        <v>15312</v>
      </c>
      <c r="D200" s="57">
        <v>15116</v>
      </c>
      <c r="E200" s="142">
        <v>1556.6302416405433</v>
      </c>
      <c r="F200" s="142">
        <v>1693.3485439269646</v>
      </c>
      <c r="G200" s="123" t="b">
        <f t="shared" si="18"/>
        <v>0</v>
      </c>
      <c r="H200" s="143">
        <v>164.28660908728136</v>
      </c>
      <c r="I200" s="149">
        <v>134.52771336302283</v>
      </c>
      <c r="J200" s="126" t="b">
        <f t="shared" si="19"/>
        <v>0</v>
      </c>
      <c r="K200" s="127">
        <v>10404.525826149425</v>
      </c>
      <c r="L200" s="153">
        <v>14375.811449457529</v>
      </c>
      <c r="M200" s="152" t="b">
        <f t="shared" si="20"/>
        <v>0</v>
      </c>
      <c r="N200" s="145">
        <v>21.75</v>
      </c>
      <c r="O200" s="155">
        <v>21.75</v>
      </c>
      <c r="P200" s="154" t="b">
        <f t="shared" si="21"/>
        <v>0</v>
      </c>
      <c r="Q200" s="138">
        <v>1.0062679061454229</v>
      </c>
      <c r="R200" s="148">
        <v>0.88474948937516229</v>
      </c>
      <c r="S200" s="105" t="b">
        <f t="shared" si="22"/>
        <v>0</v>
      </c>
      <c r="T200" s="106">
        <f t="shared" si="23"/>
        <v>0</v>
      </c>
      <c r="U200" s="47"/>
      <c r="V200" s="47"/>
      <c r="W200" s="107"/>
      <c r="X200"/>
      <c r="Y200" s="107"/>
      <c r="Z200" s="113"/>
      <c r="AA200" s="139"/>
      <c r="AB200" s="113"/>
      <c r="AC200" s="113"/>
      <c r="AD200" s="29"/>
    </row>
    <row r="201" spans="1:30" s="33" customFormat="1" ht="14.5" x14ac:dyDescent="0.35">
      <c r="A201" s="47">
        <v>599</v>
      </c>
      <c r="B201" s="2" t="s">
        <v>298</v>
      </c>
      <c r="C201" s="141">
        <v>11172</v>
      </c>
      <c r="D201" s="57">
        <v>11206</v>
      </c>
      <c r="E201" s="142">
        <v>1413.6007876834944</v>
      </c>
      <c r="F201" s="142">
        <v>1694.895520257005</v>
      </c>
      <c r="G201" s="123" t="b">
        <f t="shared" si="18"/>
        <v>0</v>
      </c>
      <c r="H201" s="143">
        <v>146.69973962571538</v>
      </c>
      <c r="I201" s="149">
        <v>160.17362272598234</v>
      </c>
      <c r="J201" s="126" t="b">
        <f t="shared" si="19"/>
        <v>0</v>
      </c>
      <c r="K201" s="127">
        <v>4885.2427819548875</v>
      </c>
      <c r="L201" s="153">
        <v>4630.1094886667861</v>
      </c>
      <c r="M201" s="152" t="b">
        <f t="shared" si="20"/>
        <v>0</v>
      </c>
      <c r="N201" s="145">
        <v>21</v>
      </c>
      <c r="O201" s="155">
        <v>21</v>
      </c>
      <c r="P201" s="154" t="b">
        <f t="shared" si="21"/>
        <v>0</v>
      </c>
      <c r="Q201" s="138">
        <v>1.0293436532606803</v>
      </c>
      <c r="R201" s="148">
        <v>1.1210038427506379</v>
      </c>
      <c r="S201" s="105" t="b">
        <f t="shared" si="22"/>
        <v>0</v>
      </c>
      <c r="T201" s="106">
        <f t="shared" si="23"/>
        <v>0</v>
      </c>
      <c r="U201" s="47"/>
      <c r="V201" s="47"/>
      <c r="W201" s="107"/>
      <c r="X201"/>
      <c r="Y201" s="107"/>
      <c r="Z201" s="113"/>
      <c r="AA201" s="139"/>
      <c r="AB201" s="113"/>
      <c r="AC201" s="113"/>
      <c r="AD201" s="29"/>
    </row>
    <row r="202" spans="1:30" s="33" customFormat="1" ht="14.5" x14ac:dyDescent="0.35">
      <c r="A202" s="47">
        <v>169</v>
      </c>
      <c r="B202" s="2" t="s">
        <v>163</v>
      </c>
      <c r="C202" s="141">
        <v>5046</v>
      </c>
      <c r="D202" s="57">
        <v>4990</v>
      </c>
      <c r="E202" s="142">
        <v>1905.703420531114</v>
      </c>
      <c r="F202" s="142">
        <v>1717.7970400801605</v>
      </c>
      <c r="G202" s="123" t="b">
        <f t="shared" si="18"/>
        <v>0</v>
      </c>
      <c r="H202" s="143">
        <v>124.98650481736948</v>
      </c>
      <c r="I202" s="149">
        <v>55.999448647108231</v>
      </c>
      <c r="J202" s="126" t="b">
        <f t="shared" si="19"/>
        <v>0</v>
      </c>
      <c r="K202" s="127">
        <v>2727.3970729290522</v>
      </c>
      <c r="L202" s="153">
        <v>3140.5276032064135</v>
      </c>
      <c r="M202" s="152" t="b">
        <f t="shared" si="20"/>
        <v>0</v>
      </c>
      <c r="N202" s="145">
        <v>21.249999999999996</v>
      </c>
      <c r="O202" s="155">
        <v>21.249999999999996</v>
      </c>
      <c r="P202" s="154" t="b">
        <f t="shared" si="21"/>
        <v>0</v>
      </c>
      <c r="Q202" s="138">
        <v>2.0642804473316034</v>
      </c>
      <c r="R202" s="148">
        <v>0.75030268120344201</v>
      </c>
      <c r="S202" s="105" t="b">
        <f t="shared" si="22"/>
        <v>0</v>
      </c>
      <c r="T202" s="106">
        <f t="shared" si="23"/>
        <v>0</v>
      </c>
      <c r="U202" s="47"/>
      <c r="V202" s="47"/>
      <c r="W202" s="107"/>
      <c r="X202"/>
      <c r="Y202" s="107"/>
      <c r="Z202" s="113"/>
      <c r="AA202" s="139"/>
      <c r="AB202" s="113"/>
      <c r="AC202" s="113"/>
      <c r="AD202" s="29"/>
    </row>
    <row r="203" spans="1:30" s="33" customFormat="1" ht="14.5" x14ac:dyDescent="0.35">
      <c r="A203" s="47">
        <v>581</v>
      </c>
      <c r="B203" s="2" t="s">
        <v>85</v>
      </c>
      <c r="C203" s="141">
        <v>6286</v>
      </c>
      <c r="D203" s="57">
        <v>6240</v>
      </c>
      <c r="E203" s="142">
        <v>2031.4185984727965</v>
      </c>
      <c r="F203" s="142">
        <v>1731.4066602564101</v>
      </c>
      <c r="G203" s="123" t="b">
        <f t="shared" si="18"/>
        <v>0</v>
      </c>
      <c r="H203" s="143">
        <v>102.10857308766906</v>
      </c>
      <c r="I203" s="149">
        <v>61.485264787208571</v>
      </c>
      <c r="J203" s="126" t="b">
        <f t="shared" si="19"/>
        <v>0</v>
      </c>
      <c r="K203" s="127">
        <v>8449.654090041362</v>
      </c>
      <c r="L203" s="153">
        <v>7665.4927836538463</v>
      </c>
      <c r="M203" s="152" t="b">
        <f t="shared" si="20"/>
        <v>0</v>
      </c>
      <c r="N203" s="145">
        <v>21.999999999999996</v>
      </c>
      <c r="O203" s="155">
        <v>21.999999999999996</v>
      </c>
      <c r="P203" s="154" t="b">
        <f t="shared" si="21"/>
        <v>0</v>
      </c>
      <c r="Q203" s="138">
        <v>1.114190760524892</v>
      </c>
      <c r="R203" s="148">
        <v>0.55827946744565504</v>
      </c>
      <c r="S203" s="105" t="b">
        <f t="shared" si="22"/>
        <v>0</v>
      </c>
      <c r="T203" s="106">
        <f t="shared" si="23"/>
        <v>0</v>
      </c>
      <c r="U203" s="47"/>
      <c r="V203" s="47"/>
      <c r="W203" s="107"/>
      <c r="X203"/>
      <c r="Y203" s="107"/>
      <c r="Z203" s="113"/>
      <c r="AA203" s="139"/>
      <c r="AB203" s="113"/>
      <c r="AC203" s="113"/>
      <c r="AD203" s="29"/>
    </row>
    <row r="204" spans="1:30" s="33" customFormat="1" ht="14.5" x14ac:dyDescent="0.35">
      <c r="A204" s="47">
        <v>743</v>
      </c>
      <c r="B204" s="2" t="s">
        <v>144</v>
      </c>
      <c r="C204" s="141">
        <v>64736</v>
      </c>
      <c r="D204" s="57">
        <v>65323</v>
      </c>
      <c r="E204" s="142">
        <v>1739.5321195316362</v>
      </c>
      <c r="F204" s="142">
        <v>1762.7235916905227</v>
      </c>
      <c r="G204" s="123" t="b">
        <f t="shared" si="18"/>
        <v>0</v>
      </c>
      <c r="H204" s="143">
        <v>97.362902174393241</v>
      </c>
      <c r="I204" s="149">
        <v>123.89177086368592</v>
      </c>
      <c r="J204" s="126" t="b">
        <f t="shared" si="19"/>
        <v>0</v>
      </c>
      <c r="K204" s="127">
        <v>10117.703440743944</v>
      </c>
      <c r="L204" s="153">
        <v>9665.5060575907428</v>
      </c>
      <c r="M204" s="152" t="b">
        <f t="shared" si="20"/>
        <v>0</v>
      </c>
      <c r="N204" s="145">
        <v>21</v>
      </c>
      <c r="O204" s="155">
        <v>21</v>
      </c>
      <c r="P204" s="154" t="b">
        <f t="shared" si="21"/>
        <v>0</v>
      </c>
      <c r="Q204" s="138">
        <v>0.72267559310687179</v>
      </c>
      <c r="R204" s="148">
        <v>0.9905334913134336</v>
      </c>
      <c r="S204" s="105" t="b">
        <f t="shared" si="22"/>
        <v>0</v>
      </c>
      <c r="T204" s="106">
        <f t="shared" si="23"/>
        <v>0</v>
      </c>
      <c r="U204" s="47"/>
      <c r="V204" s="47"/>
      <c r="W204" s="107"/>
      <c r="X204"/>
      <c r="Y204" s="107"/>
      <c r="Z204" s="113"/>
      <c r="AA204" s="139"/>
      <c r="AB204" s="113"/>
      <c r="AC204" s="113"/>
      <c r="AD204" s="29"/>
    </row>
    <row r="205" spans="1:30" s="33" customFormat="1" ht="14.5" x14ac:dyDescent="0.35">
      <c r="A205" s="47">
        <v>408</v>
      </c>
      <c r="B205" s="2" t="s">
        <v>250</v>
      </c>
      <c r="C205" s="141">
        <v>14203</v>
      </c>
      <c r="D205" s="57">
        <v>14099</v>
      </c>
      <c r="E205" s="142">
        <v>1753.8634429345914</v>
      </c>
      <c r="F205" s="142">
        <v>1805.7835300375912</v>
      </c>
      <c r="G205" s="123" t="b">
        <f t="shared" si="18"/>
        <v>0</v>
      </c>
      <c r="H205" s="143">
        <v>145.59632360970051</v>
      </c>
      <c r="I205" s="149">
        <v>127.62517038671852</v>
      </c>
      <c r="J205" s="126" t="b">
        <f t="shared" si="19"/>
        <v>0</v>
      </c>
      <c r="K205" s="127">
        <v>8824.1860008448912</v>
      </c>
      <c r="L205" s="153">
        <v>8450.9095311724232</v>
      </c>
      <c r="M205" s="152" t="b">
        <f t="shared" si="20"/>
        <v>0</v>
      </c>
      <c r="N205" s="145">
        <v>21.5</v>
      </c>
      <c r="O205" s="155">
        <v>21.5</v>
      </c>
      <c r="P205" s="154" t="b">
        <f t="shared" si="21"/>
        <v>0</v>
      </c>
      <c r="Q205" s="138">
        <v>1.0534955132836343</v>
      </c>
      <c r="R205" s="148">
        <v>0.94360696360288288</v>
      </c>
      <c r="S205" s="105" t="b">
        <f t="shared" si="22"/>
        <v>0</v>
      </c>
      <c r="T205" s="106">
        <f t="shared" si="23"/>
        <v>0</v>
      </c>
      <c r="U205" s="48"/>
      <c r="V205" s="47"/>
      <c r="W205" s="107"/>
      <c r="X205"/>
      <c r="Y205" s="107"/>
      <c r="Z205" s="113"/>
      <c r="AA205" s="139"/>
      <c r="AB205" s="113"/>
      <c r="AC205" s="113"/>
      <c r="AD205" s="29"/>
    </row>
    <row r="206" spans="1:30" s="33" customFormat="1" ht="14.5" x14ac:dyDescent="0.35">
      <c r="A206" s="47">
        <v>980</v>
      </c>
      <c r="B206" s="2" t="s">
        <v>242</v>
      </c>
      <c r="C206" s="141">
        <v>33533</v>
      </c>
      <c r="D206" s="57">
        <v>33607</v>
      </c>
      <c r="E206" s="142">
        <v>1872.201223570811</v>
      </c>
      <c r="F206" s="142">
        <v>1819.137023239206</v>
      </c>
      <c r="G206" s="123" t="b">
        <f t="shared" si="18"/>
        <v>0</v>
      </c>
      <c r="H206" s="143">
        <v>133.32392942052502</v>
      </c>
      <c r="I206" s="149">
        <v>97.63880776843456</v>
      </c>
      <c r="J206" s="126" t="b">
        <f t="shared" si="19"/>
        <v>0</v>
      </c>
      <c r="K206" s="144">
        <v>4673.880122864045</v>
      </c>
      <c r="L206" s="153">
        <v>4797.4464453834025</v>
      </c>
      <c r="M206" s="152" t="b">
        <f t="shared" si="20"/>
        <v>0</v>
      </c>
      <c r="N206" s="145">
        <v>20.5</v>
      </c>
      <c r="O206" s="155">
        <v>20.5</v>
      </c>
      <c r="P206" s="154" t="b">
        <f t="shared" si="21"/>
        <v>0</v>
      </c>
      <c r="Q206" s="138">
        <v>1.3878355510108011</v>
      </c>
      <c r="R206" s="148">
        <v>1.0640282675151664</v>
      </c>
      <c r="S206" s="105" t="b">
        <f t="shared" si="22"/>
        <v>0</v>
      </c>
      <c r="T206" s="106">
        <f t="shared" si="23"/>
        <v>0</v>
      </c>
      <c r="U206" s="47"/>
      <c r="V206" s="47"/>
      <c r="W206" s="107"/>
      <c r="X206"/>
      <c r="Y206" s="107"/>
      <c r="Z206" s="113"/>
      <c r="AA206" s="139"/>
      <c r="AB206" s="113"/>
      <c r="AC206" s="113"/>
      <c r="AD206" s="29"/>
    </row>
    <row r="207" spans="1:30" s="33" customFormat="1" ht="14.5" x14ac:dyDescent="0.35">
      <c r="A207" s="47">
        <v>153</v>
      </c>
      <c r="B207" s="2" t="s">
        <v>243</v>
      </c>
      <c r="C207" s="141">
        <v>25655</v>
      </c>
      <c r="D207" s="57">
        <v>25208</v>
      </c>
      <c r="E207" s="142">
        <v>1864.8961785227052</v>
      </c>
      <c r="F207" s="142">
        <v>1820.4339281180576</v>
      </c>
      <c r="G207" s="123" t="b">
        <f t="shared" si="18"/>
        <v>0</v>
      </c>
      <c r="H207" s="143">
        <v>101.67093450199631</v>
      </c>
      <c r="I207" s="149">
        <v>93.480897486095714</v>
      </c>
      <c r="J207" s="126" t="b">
        <f t="shared" si="19"/>
        <v>0</v>
      </c>
      <c r="K207" s="127">
        <v>10744.634955369325</v>
      </c>
      <c r="L207" s="153">
        <v>10069.77587551571</v>
      </c>
      <c r="M207" s="152" t="b">
        <f t="shared" si="20"/>
        <v>0</v>
      </c>
      <c r="N207" s="145">
        <v>20</v>
      </c>
      <c r="O207" s="155">
        <v>20</v>
      </c>
      <c r="P207" s="154" t="b">
        <f t="shared" si="21"/>
        <v>0</v>
      </c>
      <c r="Q207" s="138">
        <v>0.81490242725152973</v>
      </c>
      <c r="R207" s="148">
        <v>0.70205308595319771</v>
      </c>
      <c r="S207" s="105" t="b">
        <f t="shared" si="22"/>
        <v>0</v>
      </c>
      <c r="T207" s="106">
        <f t="shared" si="23"/>
        <v>0</v>
      </c>
      <c r="U207" s="47"/>
      <c r="V207" s="47"/>
      <c r="W207" s="107"/>
      <c r="X207"/>
      <c r="Y207" s="107"/>
      <c r="Z207" s="113"/>
      <c r="AA207" s="139"/>
      <c r="AB207" s="113"/>
      <c r="AC207" s="113"/>
      <c r="AD207" s="29"/>
    </row>
    <row r="208" spans="1:30" s="33" customFormat="1" ht="14.5" x14ac:dyDescent="0.35">
      <c r="A208" s="47">
        <v>484</v>
      </c>
      <c r="B208" s="2" t="s">
        <v>179</v>
      </c>
      <c r="C208" s="141">
        <v>3055</v>
      </c>
      <c r="D208" s="57">
        <v>2967</v>
      </c>
      <c r="E208" s="142">
        <v>1983.9070703764319</v>
      </c>
      <c r="F208" s="142">
        <v>1832.3361139197843</v>
      </c>
      <c r="G208" s="123" t="b">
        <f t="shared" si="18"/>
        <v>0</v>
      </c>
      <c r="H208" s="143">
        <v>206.44426782060546</v>
      </c>
      <c r="I208" s="149">
        <v>69.133151602212934</v>
      </c>
      <c r="J208" s="126" t="b">
        <f t="shared" si="19"/>
        <v>0</v>
      </c>
      <c r="K208" s="127">
        <v>1529.8261702127661</v>
      </c>
      <c r="L208" s="153">
        <v>1526.7612268284461</v>
      </c>
      <c r="M208" s="152" t="b">
        <f t="shared" si="20"/>
        <v>0</v>
      </c>
      <c r="N208" s="145">
        <v>20.5</v>
      </c>
      <c r="O208" s="155">
        <v>20.5</v>
      </c>
      <c r="P208" s="154" t="b">
        <f t="shared" si="21"/>
        <v>0</v>
      </c>
      <c r="Q208" s="138">
        <v>6.0271896085391745</v>
      </c>
      <c r="R208" s="148">
        <v>2.1417380393142316</v>
      </c>
      <c r="S208" s="105" t="b">
        <f t="shared" si="22"/>
        <v>0</v>
      </c>
      <c r="T208" s="106">
        <f t="shared" si="23"/>
        <v>0</v>
      </c>
      <c r="U208" s="47"/>
      <c r="V208" s="47"/>
      <c r="W208" s="107"/>
      <c r="X208"/>
      <c r="Y208" s="107"/>
      <c r="Z208" s="113"/>
      <c r="AA208" s="139"/>
      <c r="AB208" s="113"/>
      <c r="AC208" s="113"/>
      <c r="AD208" s="29"/>
    </row>
    <row r="209" spans="1:30" s="33" customFormat="1" ht="14.5" x14ac:dyDescent="0.35">
      <c r="A209" s="47">
        <v>305</v>
      </c>
      <c r="B209" s="2" t="s">
        <v>181</v>
      </c>
      <c r="C209" s="141">
        <v>15165</v>
      </c>
      <c r="D209" s="57">
        <v>15146</v>
      </c>
      <c r="E209" s="142">
        <v>1703.2093709198812</v>
      </c>
      <c r="F209" s="142">
        <v>1840.6265343985212</v>
      </c>
      <c r="G209" s="123" t="b">
        <f t="shared" si="18"/>
        <v>0</v>
      </c>
      <c r="H209" s="143">
        <v>120.47769176458296</v>
      </c>
      <c r="I209" s="149">
        <v>112.3279687679367</v>
      </c>
      <c r="J209" s="126" t="b">
        <f t="shared" si="19"/>
        <v>0</v>
      </c>
      <c r="K209" s="127">
        <v>4514.4329693372911</v>
      </c>
      <c r="L209" s="153">
        <v>5156.1160233725077</v>
      </c>
      <c r="M209" s="152" t="b">
        <f t="shared" si="20"/>
        <v>0</v>
      </c>
      <c r="N209" s="145">
        <v>20</v>
      </c>
      <c r="O209" s="155">
        <v>20</v>
      </c>
      <c r="P209" s="154" t="b">
        <f t="shared" si="21"/>
        <v>0</v>
      </c>
      <c r="Q209" s="138">
        <v>1.4826278104342818</v>
      </c>
      <c r="R209" s="148">
        <v>1.0706302779597883</v>
      </c>
      <c r="S209" s="105" t="b">
        <f t="shared" si="22"/>
        <v>0</v>
      </c>
      <c r="T209" s="106">
        <f t="shared" si="23"/>
        <v>0</v>
      </c>
      <c r="U209" s="47"/>
      <c r="V209" s="47"/>
      <c r="W209" s="107"/>
      <c r="X209"/>
      <c r="Y209" s="107"/>
      <c r="Z209" s="113"/>
      <c r="AA209" s="139"/>
      <c r="AB209" s="113"/>
      <c r="AC209" s="113"/>
      <c r="AD209" s="29"/>
    </row>
    <row r="210" spans="1:30" s="33" customFormat="1" ht="14.5" x14ac:dyDescent="0.35">
      <c r="A210" s="47">
        <v>276</v>
      </c>
      <c r="B210" s="2" t="s">
        <v>209</v>
      </c>
      <c r="C210" s="141">
        <v>15035</v>
      </c>
      <c r="D210" s="57">
        <v>15157</v>
      </c>
      <c r="E210" s="142">
        <v>1955.3050894579314</v>
      </c>
      <c r="F210" s="142">
        <v>1846.7483730289634</v>
      </c>
      <c r="G210" s="123" t="b">
        <f t="shared" si="18"/>
        <v>0</v>
      </c>
      <c r="H210" s="143">
        <v>120.42658957873202</v>
      </c>
      <c r="I210" s="149">
        <v>97.862501574324767</v>
      </c>
      <c r="J210" s="126" t="b">
        <f t="shared" si="19"/>
        <v>0</v>
      </c>
      <c r="K210" s="127">
        <v>6131.1381642833385</v>
      </c>
      <c r="L210" s="153">
        <v>7160.7794345846805</v>
      </c>
      <c r="M210" s="152" t="b">
        <f t="shared" si="20"/>
        <v>0</v>
      </c>
      <c r="N210" s="145">
        <v>20.5</v>
      </c>
      <c r="O210" s="155">
        <v>20.5</v>
      </c>
      <c r="P210" s="154" t="b">
        <f t="shared" si="21"/>
        <v>0</v>
      </c>
      <c r="Q210" s="138">
        <v>0.96786136234559783</v>
      </c>
      <c r="R210" s="148">
        <v>0.68151147865916895</v>
      </c>
      <c r="S210" s="105" t="b">
        <f t="shared" si="22"/>
        <v>0</v>
      </c>
      <c r="T210" s="106">
        <f t="shared" si="23"/>
        <v>0</v>
      </c>
      <c r="U210" s="47"/>
      <c r="V210" s="47"/>
      <c r="W210" s="107"/>
      <c r="X210"/>
      <c r="Y210" s="107"/>
      <c r="Z210" s="113"/>
      <c r="AA210" s="139"/>
      <c r="AB210" s="113"/>
      <c r="AC210" s="113"/>
      <c r="AD210" s="29"/>
    </row>
    <row r="211" spans="1:30" s="33" customFormat="1" ht="14.5" x14ac:dyDescent="0.35">
      <c r="A211" s="47">
        <v>981</v>
      </c>
      <c r="B211" s="2" t="s">
        <v>262</v>
      </c>
      <c r="C211" s="141">
        <v>2282</v>
      </c>
      <c r="D211" s="57">
        <v>2237</v>
      </c>
      <c r="E211" s="142">
        <v>1363.1064855390009</v>
      </c>
      <c r="F211" s="142">
        <v>1871.4997407241842</v>
      </c>
      <c r="G211" s="123" t="b">
        <f t="shared" si="18"/>
        <v>0</v>
      </c>
      <c r="H211" s="143">
        <v>183.22873859477832</v>
      </c>
      <c r="I211" s="149">
        <v>208.95750230173294</v>
      </c>
      <c r="J211" s="126" t="b">
        <f t="shared" si="19"/>
        <v>0</v>
      </c>
      <c r="K211" s="127">
        <v>2309.7563540753722</v>
      </c>
      <c r="L211" s="153">
        <v>1607.1294814483686</v>
      </c>
      <c r="M211" s="152" t="b">
        <f t="shared" si="20"/>
        <v>0</v>
      </c>
      <c r="N211" s="145">
        <v>22</v>
      </c>
      <c r="O211" s="155">
        <v>22</v>
      </c>
      <c r="P211" s="154" t="b">
        <f t="shared" si="21"/>
        <v>0</v>
      </c>
      <c r="Q211" s="138">
        <v>2.6486309000824266</v>
      </c>
      <c r="R211" s="148">
        <v>4.4339911835930428</v>
      </c>
      <c r="S211" s="105" t="b">
        <f t="shared" si="22"/>
        <v>0</v>
      </c>
      <c r="T211" s="106">
        <f t="shared" si="23"/>
        <v>0</v>
      </c>
      <c r="U211" s="50"/>
      <c r="V211" s="47"/>
      <c r="W211" s="107"/>
      <c r="X211"/>
      <c r="Y211" s="107"/>
      <c r="Z211" s="113"/>
      <c r="AA211" s="139"/>
      <c r="AB211" s="113"/>
      <c r="AC211" s="113"/>
      <c r="AD211" s="29"/>
    </row>
    <row r="212" spans="1:30" s="33" customFormat="1" ht="14.5" x14ac:dyDescent="0.35">
      <c r="A212" s="47">
        <v>498</v>
      </c>
      <c r="B212" s="2" t="s">
        <v>9</v>
      </c>
      <c r="C212" s="141">
        <v>2321</v>
      </c>
      <c r="D212" s="57">
        <v>2281</v>
      </c>
      <c r="E212" s="142">
        <v>1230.4758121499353</v>
      </c>
      <c r="F212" s="142">
        <v>1899.8611749232791</v>
      </c>
      <c r="G212" s="123" t="b">
        <f t="shared" si="18"/>
        <v>0</v>
      </c>
      <c r="H212" s="143">
        <v>211.54786970118403</v>
      </c>
      <c r="I212" s="149">
        <v>241.32250762337333</v>
      </c>
      <c r="J212" s="126" t="b">
        <f t="shared" si="19"/>
        <v>0</v>
      </c>
      <c r="K212" s="127">
        <v>6463.7716803102112</v>
      </c>
      <c r="L212" s="153">
        <v>6053.2772818939065</v>
      </c>
      <c r="M212" s="152" t="b">
        <f t="shared" si="20"/>
        <v>0</v>
      </c>
      <c r="N212" s="145">
        <v>21.5</v>
      </c>
      <c r="O212" s="155">
        <v>21.5</v>
      </c>
      <c r="P212" s="154" t="b">
        <f t="shared" si="21"/>
        <v>0</v>
      </c>
      <c r="Q212" s="138">
        <v>2.0492483071062804</v>
      </c>
      <c r="R212" s="148">
        <v>2.5574087016572538</v>
      </c>
      <c r="S212" s="105" t="b">
        <f t="shared" si="22"/>
        <v>0</v>
      </c>
      <c r="T212" s="106">
        <f t="shared" si="23"/>
        <v>0</v>
      </c>
      <c r="U212" s="47" t="s">
        <v>324</v>
      </c>
      <c r="V212" s="47"/>
      <c r="W212" s="107"/>
      <c r="X212"/>
      <c r="Y212" s="107"/>
      <c r="Z212" s="113"/>
      <c r="AA212" s="139"/>
      <c r="AB212" s="113"/>
      <c r="AC212" s="113"/>
      <c r="AD212" s="29"/>
    </row>
    <row r="213" spans="1:30" s="33" customFormat="1" ht="14.5" x14ac:dyDescent="0.35">
      <c r="A213" s="47">
        <v>290</v>
      </c>
      <c r="B213" s="2" t="s">
        <v>87</v>
      </c>
      <c r="C213" s="141">
        <v>7928</v>
      </c>
      <c r="D213" s="57">
        <v>7755</v>
      </c>
      <c r="E213" s="142">
        <v>1466.405022704339</v>
      </c>
      <c r="F213" s="142">
        <v>1938.7035976789166</v>
      </c>
      <c r="G213" s="123" t="b">
        <f t="shared" si="18"/>
        <v>0</v>
      </c>
      <c r="H213" s="143">
        <v>211.59168194423836</v>
      </c>
      <c r="I213" s="149">
        <v>188.57416723947509</v>
      </c>
      <c r="J213" s="126" t="b">
        <f t="shared" si="19"/>
        <v>0</v>
      </c>
      <c r="K213" s="127">
        <v>8041.0979061553981</v>
      </c>
      <c r="L213" s="153">
        <v>8625.2315938104439</v>
      </c>
      <c r="M213" s="152" t="b">
        <f t="shared" si="20"/>
        <v>0</v>
      </c>
      <c r="N213" s="145">
        <v>22</v>
      </c>
      <c r="O213" s="155">
        <v>22</v>
      </c>
      <c r="P213" s="154" t="b">
        <f t="shared" si="21"/>
        <v>0</v>
      </c>
      <c r="Q213" s="138">
        <v>1.7033601185886498</v>
      </c>
      <c r="R213" s="148">
        <v>1.2508933681021046</v>
      </c>
      <c r="S213" s="105" t="b">
        <f t="shared" si="22"/>
        <v>0</v>
      </c>
      <c r="T213" s="106">
        <f t="shared" si="23"/>
        <v>0</v>
      </c>
      <c r="U213" s="47"/>
      <c r="V213" s="47"/>
      <c r="W213" s="107"/>
      <c r="X213"/>
      <c r="Y213" s="107"/>
      <c r="Z213" s="113"/>
      <c r="AA213" s="139"/>
      <c r="AB213" s="113"/>
      <c r="AC213" s="113"/>
      <c r="AD213" s="29"/>
    </row>
    <row r="214" spans="1:30" s="33" customFormat="1" ht="14.5" x14ac:dyDescent="0.35">
      <c r="A214" s="47">
        <v>619</v>
      </c>
      <c r="B214" s="2" t="s">
        <v>261</v>
      </c>
      <c r="C214" s="141">
        <v>2721</v>
      </c>
      <c r="D214" s="57">
        <v>2675</v>
      </c>
      <c r="E214" s="142">
        <v>1686.8098713708196</v>
      </c>
      <c r="F214" s="142">
        <v>1947.4770579439255</v>
      </c>
      <c r="G214" s="123" t="b">
        <f t="shared" si="18"/>
        <v>0</v>
      </c>
      <c r="H214" s="143">
        <v>103.75406400438314</v>
      </c>
      <c r="I214" s="149">
        <v>136.40022422091963</v>
      </c>
      <c r="J214" s="126" t="b">
        <f t="shared" si="19"/>
        <v>0</v>
      </c>
      <c r="K214" s="127">
        <v>3610.6722859242923</v>
      </c>
      <c r="L214" s="153">
        <v>4084.5785869158876</v>
      </c>
      <c r="M214" s="152" t="b">
        <f t="shared" si="20"/>
        <v>0</v>
      </c>
      <c r="N214" s="145">
        <v>22</v>
      </c>
      <c r="O214" s="155">
        <v>22</v>
      </c>
      <c r="P214" s="154" t="b">
        <f t="shared" si="21"/>
        <v>0</v>
      </c>
      <c r="Q214" s="138">
        <v>1.4092212109427078</v>
      </c>
      <c r="R214" s="148">
        <v>1.6767120294131115</v>
      </c>
      <c r="S214" s="105" t="b">
        <f t="shared" si="22"/>
        <v>0</v>
      </c>
      <c r="T214" s="106">
        <f t="shared" si="23"/>
        <v>0</v>
      </c>
      <c r="U214" s="47"/>
      <c r="V214" s="47"/>
      <c r="W214" s="107"/>
      <c r="X214"/>
      <c r="Y214" s="107"/>
      <c r="Z214" s="113"/>
      <c r="AA214" s="139"/>
      <c r="AB214" s="113"/>
      <c r="AC214" s="113"/>
      <c r="AD214" s="29"/>
    </row>
    <row r="215" spans="1:30" s="33" customFormat="1" ht="14.5" x14ac:dyDescent="0.35">
      <c r="A215" s="47">
        <v>265</v>
      </c>
      <c r="B215" s="2" t="s">
        <v>180</v>
      </c>
      <c r="C215" s="141">
        <v>1088</v>
      </c>
      <c r="D215" s="57">
        <v>1064</v>
      </c>
      <c r="E215" s="142">
        <v>323.56682904411764</v>
      </c>
      <c r="F215" s="142">
        <v>1996.6486560150374</v>
      </c>
      <c r="G215" s="123" t="b">
        <f t="shared" si="18"/>
        <v>0</v>
      </c>
      <c r="H215" s="143">
        <v>174.14303332971613</v>
      </c>
      <c r="I215" s="149">
        <v>261.7977961925219</v>
      </c>
      <c r="J215" s="126" t="b">
        <f t="shared" si="19"/>
        <v>0</v>
      </c>
      <c r="K215" s="127">
        <v>10784.286746323529</v>
      </c>
      <c r="L215" s="153">
        <v>9586.4319642857154</v>
      </c>
      <c r="M215" s="152" t="b">
        <f t="shared" si="20"/>
        <v>0</v>
      </c>
      <c r="N215" s="145">
        <v>21.75</v>
      </c>
      <c r="O215" s="155">
        <v>21.75</v>
      </c>
      <c r="P215" s="154" t="b">
        <f t="shared" si="21"/>
        <v>0</v>
      </c>
      <c r="Q215" s="138">
        <v>1.2377356521770664</v>
      </c>
      <c r="R215" s="148">
        <v>2.0884571711121707</v>
      </c>
      <c r="S215" s="105" t="b">
        <f t="shared" si="22"/>
        <v>0</v>
      </c>
      <c r="T215" s="106">
        <f t="shared" si="23"/>
        <v>0</v>
      </c>
      <c r="U215" s="47"/>
      <c r="V215" s="47"/>
      <c r="W215" s="107"/>
      <c r="X215"/>
      <c r="Y215" s="107"/>
      <c r="Z215" s="113"/>
      <c r="AA215" s="139"/>
      <c r="AB215" s="113"/>
      <c r="AC215" s="113"/>
      <c r="AD215" s="29"/>
    </row>
    <row r="216" spans="1:30" s="33" customFormat="1" ht="14.5" x14ac:dyDescent="0.35">
      <c r="A216" s="47">
        <v>858</v>
      </c>
      <c r="B216" s="2" t="s">
        <v>256</v>
      </c>
      <c r="C216" s="141">
        <v>39718</v>
      </c>
      <c r="D216" s="57">
        <v>40384</v>
      </c>
      <c r="E216" s="142">
        <v>1864.2433536431847</v>
      </c>
      <c r="F216" s="142">
        <v>2001.4329665213947</v>
      </c>
      <c r="G216" s="123" t="b">
        <f t="shared" si="18"/>
        <v>0</v>
      </c>
      <c r="H216" s="143">
        <v>152.96912960719158</v>
      </c>
      <c r="I216" s="149">
        <v>124.9119673468233</v>
      </c>
      <c r="J216" s="126" t="b">
        <f t="shared" si="19"/>
        <v>0</v>
      </c>
      <c r="K216" s="144">
        <v>6825.0736300921499</v>
      </c>
      <c r="L216" s="153">
        <v>7374.0792942749613</v>
      </c>
      <c r="M216" s="152" t="b">
        <f t="shared" si="20"/>
        <v>0</v>
      </c>
      <c r="N216" s="145">
        <v>19.75</v>
      </c>
      <c r="O216" s="155">
        <v>19.75</v>
      </c>
      <c r="P216" s="154" t="b">
        <f t="shared" si="21"/>
        <v>0</v>
      </c>
      <c r="Q216" s="138">
        <v>1.383113337768151</v>
      </c>
      <c r="R216" s="148">
        <v>1.1279689472131624</v>
      </c>
      <c r="S216" s="105" t="b">
        <f t="shared" si="22"/>
        <v>0</v>
      </c>
      <c r="T216" s="106">
        <f t="shared" si="23"/>
        <v>0</v>
      </c>
      <c r="U216" s="47"/>
      <c r="V216" s="47"/>
      <c r="W216" s="107"/>
      <c r="X216"/>
      <c r="Y216" s="107"/>
      <c r="Z216" s="113"/>
      <c r="AA216" s="139"/>
      <c r="AB216" s="113"/>
      <c r="AC216" s="113"/>
      <c r="AD216" s="29"/>
    </row>
    <row r="217" spans="1:30" s="33" customFormat="1" ht="14.5" x14ac:dyDescent="0.35">
      <c r="A217" s="47">
        <v>620</v>
      </c>
      <c r="B217" s="2" t="s">
        <v>17</v>
      </c>
      <c r="C217" s="141">
        <v>2446</v>
      </c>
      <c r="D217" s="57">
        <v>2380</v>
      </c>
      <c r="E217" s="142">
        <v>1336.975036794767</v>
      </c>
      <c r="F217" s="142">
        <v>2091.717588235294</v>
      </c>
      <c r="G217" s="123" t="b">
        <f t="shared" si="18"/>
        <v>0</v>
      </c>
      <c r="H217" s="143">
        <v>118.53109080513116</v>
      </c>
      <c r="I217" s="149">
        <v>194.30415803297942</v>
      </c>
      <c r="J217" s="126" t="b">
        <f t="shared" si="19"/>
        <v>0</v>
      </c>
      <c r="K217" s="127">
        <v>6765.2830539656579</v>
      </c>
      <c r="L217" s="153">
        <v>7570.3888109243699</v>
      </c>
      <c r="M217" s="152" t="b">
        <f t="shared" si="20"/>
        <v>0</v>
      </c>
      <c r="N217" s="145">
        <v>21.5</v>
      </c>
      <c r="O217" s="155">
        <v>21.5</v>
      </c>
      <c r="P217" s="154" t="b">
        <f t="shared" si="21"/>
        <v>0</v>
      </c>
      <c r="Q217" s="138">
        <v>1.1350327938209588</v>
      </c>
      <c r="R217" s="148">
        <v>1.6309392517848254</v>
      </c>
      <c r="S217" s="105" t="b">
        <f t="shared" si="22"/>
        <v>0</v>
      </c>
      <c r="T217" s="106">
        <f t="shared" si="23"/>
        <v>0</v>
      </c>
      <c r="U217" s="47" t="s">
        <v>324</v>
      </c>
      <c r="V217" s="47"/>
      <c r="W217" s="107"/>
      <c r="X217"/>
      <c r="Y217" s="107"/>
      <c r="Z217" s="113"/>
      <c r="AA217" s="139"/>
      <c r="AB217" s="113"/>
      <c r="AC217" s="113"/>
      <c r="AD217" s="29"/>
    </row>
    <row r="218" spans="1:30" s="33" customFormat="1" ht="14.5" x14ac:dyDescent="0.35">
      <c r="A218" s="47">
        <v>584</v>
      </c>
      <c r="B218" s="2" t="s">
        <v>63</v>
      </c>
      <c r="C218" s="141">
        <v>2676</v>
      </c>
      <c r="D218" s="57">
        <v>2653</v>
      </c>
      <c r="E218" s="142">
        <v>2214.1422571001494</v>
      </c>
      <c r="F218" s="142">
        <v>2102.5452242744063</v>
      </c>
      <c r="G218" s="123" t="b">
        <f t="shared" si="18"/>
        <v>0</v>
      </c>
      <c r="H218" s="143">
        <v>137.13492139281857</v>
      </c>
      <c r="I218" s="149">
        <v>51.39817876961169</v>
      </c>
      <c r="J218" s="126" t="b">
        <f t="shared" si="19"/>
        <v>0</v>
      </c>
      <c r="K218" s="127">
        <v>8370.8092638266062</v>
      </c>
      <c r="L218" s="153">
        <v>7974.9167018469652</v>
      </c>
      <c r="M218" s="152" t="b">
        <f t="shared" si="20"/>
        <v>0</v>
      </c>
      <c r="N218" s="145">
        <v>21.5</v>
      </c>
      <c r="O218" s="155">
        <v>21.5</v>
      </c>
      <c r="P218" s="154" t="b">
        <f t="shared" si="21"/>
        <v>0</v>
      </c>
      <c r="Q218" s="138">
        <v>1.0881324549969074</v>
      </c>
      <c r="R218" s="148">
        <v>0.42798629862925475</v>
      </c>
      <c r="S218" s="105" t="b">
        <f t="shared" si="22"/>
        <v>0</v>
      </c>
      <c r="T218" s="106">
        <f t="shared" si="23"/>
        <v>0</v>
      </c>
      <c r="U218" s="47"/>
      <c r="V218" s="47"/>
      <c r="W218" s="107"/>
      <c r="X218"/>
      <c r="Y218" s="107"/>
      <c r="Z218" s="113"/>
      <c r="AA218" s="139"/>
      <c r="AB218" s="113"/>
      <c r="AC218" s="113"/>
      <c r="AD218" s="29"/>
    </row>
    <row r="219" spans="1:30" s="33" customFormat="1" ht="14.5" x14ac:dyDescent="0.35">
      <c r="A219" s="47">
        <v>543</v>
      </c>
      <c r="B219" s="2" t="s">
        <v>182</v>
      </c>
      <c r="C219" s="141">
        <v>44127</v>
      </c>
      <c r="D219" s="57">
        <v>44458</v>
      </c>
      <c r="E219" s="142">
        <v>2308.9584870940694</v>
      </c>
      <c r="F219" s="142">
        <v>2187.8750179945114</v>
      </c>
      <c r="G219" s="123" t="b">
        <f t="shared" si="18"/>
        <v>0</v>
      </c>
      <c r="H219" s="143">
        <v>159.82947809379192</v>
      </c>
      <c r="I219" s="149">
        <v>91.186796326730942</v>
      </c>
      <c r="J219" s="126" t="b">
        <f t="shared" si="19"/>
        <v>0</v>
      </c>
      <c r="K219" s="127">
        <v>8327.5701203344888</v>
      </c>
      <c r="L219" s="153">
        <v>8480.8266615682223</v>
      </c>
      <c r="M219" s="152" t="b">
        <f t="shared" si="20"/>
        <v>0</v>
      </c>
      <c r="N219" s="145">
        <v>19.75</v>
      </c>
      <c r="O219" s="155">
        <v>19.75</v>
      </c>
      <c r="P219" s="154" t="b">
        <f t="shared" si="21"/>
        <v>0</v>
      </c>
      <c r="Q219" s="138">
        <v>1.1297781277177825</v>
      </c>
      <c r="R219" s="148">
        <v>0.77819693698840309</v>
      </c>
      <c r="S219" s="105" t="b">
        <f t="shared" si="22"/>
        <v>0</v>
      </c>
      <c r="T219" s="106">
        <f t="shared" si="23"/>
        <v>0</v>
      </c>
      <c r="U219" s="47"/>
      <c r="V219" s="47"/>
      <c r="W219" s="107"/>
      <c r="X219"/>
      <c r="Y219" s="107"/>
      <c r="Z219" s="113"/>
      <c r="AA219" s="139"/>
      <c r="AB219" s="113"/>
      <c r="AC219" s="113"/>
      <c r="AD219" s="29"/>
    </row>
    <row r="220" spans="1:30" s="33" customFormat="1" ht="14.5" x14ac:dyDescent="0.35">
      <c r="A220" s="47">
        <v>834</v>
      </c>
      <c r="B220" s="2" t="s">
        <v>198</v>
      </c>
      <c r="C220" s="141">
        <v>5967</v>
      </c>
      <c r="D220" s="57">
        <v>5879</v>
      </c>
      <c r="E220" s="142">
        <v>1836.4539668174962</v>
      </c>
      <c r="F220" s="142">
        <v>2198.4238356863411</v>
      </c>
      <c r="G220" s="123" t="b">
        <f t="shared" si="18"/>
        <v>0</v>
      </c>
      <c r="H220" s="143">
        <v>112.33496489033716</v>
      </c>
      <c r="I220" s="149">
        <v>162.47721562689497</v>
      </c>
      <c r="J220" s="126" t="b">
        <f t="shared" si="19"/>
        <v>0</v>
      </c>
      <c r="K220" s="127">
        <v>2274.3466365007539</v>
      </c>
      <c r="L220" s="153">
        <v>1884.9728797414527</v>
      </c>
      <c r="M220" s="152" t="b">
        <f t="shared" si="20"/>
        <v>0</v>
      </c>
      <c r="N220" s="145">
        <v>21.250000000000004</v>
      </c>
      <c r="O220" s="155">
        <v>21.250000000000004</v>
      </c>
      <c r="P220" s="154" t="b">
        <f t="shared" si="21"/>
        <v>0</v>
      </c>
      <c r="Q220" s="138">
        <v>2.4779611459027744</v>
      </c>
      <c r="R220" s="148">
        <v>3.7526300088271936</v>
      </c>
      <c r="S220" s="105" t="b">
        <f t="shared" si="22"/>
        <v>0</v>
      </c>
      <c r="T220" s="106">
        <f t="shared" si="23"/>
        <v>0</v>
      </c>
      <c r="U220" s="47"/>
      <c r="V220" s="47"/>
      <c r="W220" s="107"/>
      <c r="X220"/>
      <c r="Y220" s="107"/>
      <c r="Z220" s="115"/>
      <c r="AA220" s="139"/>
      <c r="AB220" s="113"/>
      <c r="AC220" s="113"/>
      <c r="AD220" s="29"/>
    </row>
    <row r="221" spans="1:30" s="33" customFormat="1" ht="14.5" x14ac:dyDescent="0.35">
      <c r="A221" s="47">
        <v>777</v>
      </c>
      <c r="B221" s="2" t="s">
        <v>143</v>
      </c>
      <c r="C221" s="141">
        <v>7508</v>
      </c>
      <c r="D221" s="57">
        <v>7367</v>
      </c>
      <c r="E221" s="142">
        <v>1123.7174733617474</v>
      </c>
      <c r="F221" s="142">
        <v>2216.526158544862</v>
      </c>
      <c r="G221" s="123" t="b">
        <f t="shared" si="18"/>
        <v>0</v>
      </c>
      <c r="H221" s="143">
        <v>149.91586699556578</v>
      </c>
      <c r="I221" s="149">
        <v>193.73084823554854</v>
      </c>
      <c r="J221" s="126" t="b">
        <f t="shared" si="19"/>
        <v>0</v>
      </c>
      <c r="K221" s="127">
        <v>7056.3345791156089</v>
      </c>
      <c r="L221" s="153">
        <v>7073.5782869553404</v>
      </c>
      <c r="M221" s="152" t="b">
        <f t="shared" si="20"/>
        <v>0</v>
      </c>
      <c r="N221" s="145">
        <v>21.5</v>
      </c>
      <c r="O221" s="155">
        <v>21.5</v>
      </c>
      <c r="P221" s="154" t="b">
        <f t="shared" si="21"/>
        <v>0</v>
      </c>
      <c r="Q221" s="138">
        <v>1.4128569871659165</v>
      </c>
      <c r="R221" s="148">
        <v>1.6788116595019051</v>
      </c>
      <c r="S221" s="105" t="b">
        <f t="shared" si="22"/>
        <v>0</v>
      </c>
      <c r="T221" s="106">
        <f t="shared" si="23"/>
        <v>0</v>
      </c>
      <c r="U221" s="47"/>
      <c r="V221" s="47"/>
      <c r="W221" s="107"/>
      <c r="X221"/>
      <c r="Y221" s="107"/>
      <c r="Z221" s="113"/>
      <c r="AA221" s="139"/>
      <c r="AB221" s="113"/>
      <c r="AC221" s="113"/>
      <c r="AD221" s="29"/>
    </row>
    <row r="222" spans="1:30" s="33" customFormat="1" ht="14.5" x14ac:dyDescent="0.35">
      <c r="A222" s="47">
        <v>177</v>
      </c>
      <c r="B222" s="2" t="s">
        <v>133</v>
      </c>
      <c r="C222" s="141">
        <v>1786</v>
      </c>
      <c r="D222" s="57">
        <v>1768</v>
      </c>
      <c r="E222" s="142">
        <v>1981.0270940649498</v>
      </c>
      <c r="F222" s="142">
        <v>2220.8399208144797</v>
      </c>
      <c r="G222" s="123" t="b">
        <f t="shared" si="18"/>
        <v>0</v>
      </c>
      <c r="H222" s="143">
        <v>213.63884020373405</v>
      </c>
      <c r="I222" s="149">
        <v>164.6845040116348</v>
      </c>
      <c r="J222" s="126" t="b">
        <f t="shared" si="19"/>
        <v>0</v>
      </c>
      <c r="K222" s="127">
        <v>4518.1659350503915</v>
      </c>
      <c r="L222" s="153">
        <v>4150.5193099547505</v>
      </c>
      <c r="M222" s="152" t="b">
        <f t="shared" si="20"/>
        <v>0</v>
      </c>
      <c r="N222" s="145">
        <v>21</v>
      </c>
      <c r="O222" s="155">
        <v>21</v>
      </c>
      <c r="P222" s="154" t="b">
        <f t="shared" si="21"/>
        <v>0</v>
      </c>
      <c r="Q222" s="138">
        <v>2.1647407082633658</v>
      </c>
      <c r="R222" s="148">
        <v>1.9879839961459105</v>
      </c>
      <c r="S222" s="105" t="b">
        <f t="shared" si="22"/>
        <v>0</v>
      </c>
      <c r="T222" s="106">
        <f t="shared" si="23"/>
        <v>0</v>
      </c>
      <c r="U222" s="47"/>
      <c r="V222" s="47"/>
      <c r="W222" s="107"/>
      <c r="X222"/>
      <c r="Y222" s="107"/>
      <c r="Z222" s="113"/>
      <c r="AA222" s="139"/>
      <c r="AB222" s="113"/>
      <c r="AC222" s="113"/>
      <c r="AD222" s="29"/>
    </row>
    <row r="223" spans="1:30" s="33" customFormat="1" ht="14.5" x14ac:dyDescent="0.35">
      <c r="A223" s="47">
        <v>849</v>
      </c>
      <c r="B223" s="2" t="s">
        <v>67</v>
      </c>
      <c r="C223" s="141">
        <v>2938</v>
      </c>
      <c r="D223" s="57">
        <v>2903</v>
      </c>
      <c r="E223" s="142">
        <v>2290</v>
      </c>
      <c r="F223" s="142">
        <v>2222.6039579745093</v>
      </c>
      <c r="G223" s="123" t="b">
        <f t="shared" si="18"/>
        <v>0</v>
      </c>
      <c r="H223" s="143">
        <v>122.6</v>
      </c>
      <c r="I223" s="149">
        <v>98.491275063182073</v>
      </c>
      <c r="J223" s="126" t="b">
        <f t="shared" si="19"/>
        <v>0</v>
      </c>
      <c r="K223" s="127">
        <v>9901.6855547991836</v>
      </c>
      <c r="L223" s="153">
        <v>10930.25521184981</v>
      </c>
      <c r="M223" s="152" t="b">
        <f t="shared" si="20"/>
        <v>0</v>
      </c>
      <c r="N223" s="145">
        <v>21.75</v>
      </c>
      <c r="O223" s="155">
        <v>21.75</v>
      </c>
      <c r="P223" s="154" t="b">
        <f t="shared" si="21"/>
        <v>0</v>
      </c>
      <c r="Q223" s="138">
        <v>0.9</v>
      </c>
      <c r="R223" s="148">
        <v>0.72613997479250714</v>
      </c>
      <c r="S223" s="105" t="b">
        <f t="shared" si="22"/>
        <v>0</v>
      </c>
      <c r="T223" s="106">
        <f t="shared" si="23"/>
        <v>0</v>
      </c>
      <c r="U223" s="47"/>
      <c r="V223" s="47"/>
      <c r="W223" s="107"/>
      <c r="X223"/>
      <c r="Y223" s="107"/>
      <c r="Z223" s="113"/>
      <c r="AA223" s="139"/>
      <c r="AB223" s="113"/>
      <c r="AC223" s="113"/>
      <c r="AD223" s="29"/>
    </row>
    <row r="224" spans="1:30" s="33" customFormat="1" ht="14.5" x14ac:dyDescent="0.35">
      <c r="A224" s="47">
        <v>9</v>
      </c>
      <c r="B224" s="2" t="s">
        <v>53</v>
      </c>
      <c r="C224" s="141">
        <v>2491</v>
      </c>
      <c r="D224" s="57">
        <v>2447</v>
      </c>
      <c r="E224" s="142">
        <v>1471.3084945804897</v>
      </c>
      <c r="F224" s="142">
        <v>2252.6693297915813</v>
      </c>
      <c r="G224" s="123" t="b">
        <f t="shared" si="18"/>
        <v>0</v>
      </c>
      <c r="H224" s="143">
        <v>167.46239238439318</v>
      </c>
      <c r="I224" s="149">
        <v>255.36760880517915</v>
      </c>
      <c r="J224" s="126" t="b">
        <f t="shared" si="19"/>
        <v>0</v>
      </c>
      <c r="K224" s="127">
        <v>5188.1389441991168</v>
      </c>
      <c r="L224" s="153">
        <v>5555.1523825091954</v>
      </c>
      <c r="M224" s="152" t="b">
        <f t="shared" si="20"/>
        <v>0</v>
      </c>
      <c r="N224" s="145">
        <v>22</v>
      </c>
      <c r="O224" s="155">
        <v>22</v>
      </c>
      <c r="P224" s="154" t="b">
        <f t="shared" si="21"/>
        <v>0</v>
      </c>
      <c r="Q224" s="138">
        <v>1.1372125946286076</v>
      </c>
      <c r="R224" s="148">
        <v>1.7459672632662906</v>
      </c>
      <c r="S224" s="105" t="b">
        <f t="shared" si="22"/>
        <v>0</v>
      </c>
      <c r="T224" s="106">
        <f t="shared" si="23"/>
        <v>0</v>
      </c>
      <c r="U224" s="47"/>
      <c r="V224" s="47"/>
      <c r="W224" s="107"/>
      <c r="X224"/>
      <c r="Y224" s="107"/>
      <c r="Z224" s="113"/>
      <c r="AA224" s="139"/>
      <c r="AB224" s="113"/>
      <c r="AC224" s="113"/>
      <c r="AD224" s="29"/>
    </row>
    <row r="225" spans="1:30" s="33" customFormat="1" ht="14.5" x14ac:dyDescent="0.35">
      <c r="A225" s="47">
        <v>291</v>
      </c>
      <c r="B225" s="2" t="s">
        <v>90</v>
      </c>
      <c r="C225" s="141">
        <v>2158</v>
      </c>
      <c r="D225" s="57">
        <v>2119</v>
      </c>
      <c r="E225" s="142">
        <v>2798.4795644114924</v>
      </c>
      <c r="F225" s="142">
        <v>2279.2641670599342</v>
      </c>
      <c r="G225" s="123" t="b">
        <f t="shared" si="18"/>
        <v>0</v>
      </c>
      <c r="H225" s="143">
        <v>137.43652274957844</v>
      </c>
      <c r="I225" s="149">
        <v>9.5806805775968673</v>
      </c>
      <c r="J225" s="126" t="b">
        <f t="shared" si="19"/>
        <v>0</v>
      </c>
      <c r="K225" s="127">
        <v>5101.5134569045413</v>
      </c>
      <c r="L225" s="153">
        <v>5035.8458235016524</v>
      </c>
      <c r="M225" s="152" t="b">
        <f t="shared" si="20"/>
        <v>0</v>
      </c>
      <c r="N225" s="145">
        <v>21.75</v>
      </c>
      <c r="O225" s="155">
        <v>21.75</v>
      </c>
      <c r="P225" s="154" t="b">
        <f t="shared" si="21"/>
        <v>0</v>
      </c>
      <c r="Q225" s="138">
        <v>1.6894193584846768</v>
      </c>
      <c r="R225" s="148">
        <v>0.17910730870883654</v>
      </c>
      <c r="S225" s="105" t="b">
        <f t="shared" si="22"/>
        <v>0</v>
      </c>
      <c r="T225" s="106">
        <f t="shared" si="23"/>
        <v>0</v>
      </c>
      <c r="U225" s="47"/>
      <c r="V225" s="47"/>
      <c r="W225" s="107"/>
      <c r="X225"/>
      <c r="Y225" s="107"/>
      <c r="Z225" s="113"/>
      <c r="AA225" s="139"/>
      <c r="AB225" s="113"/>
      <c r="AC225" s="113"/>
      <c r="AD225" s="29"/>
    </row>
    <row r="226" spans="1:30" s="33" customFormat="1" ht="14.5" x14ac:dyDescent="0.35">
      <c r="A226" s="47">
        <v>208</v>
      </c>
      <c r="B226" s="2" t="s">
        <v>218</v>
      </c>
      <c r="C226" s="141">
        <v>12412</v>
      </c>
      <c r="D226" s="57">
        <v>12335</v>
      </c>
      <c r="E226" s="142">
        <v>2116.5815251369645</v>
      </c>
      <c r="F226" s="142">
        <v>2280.1717040940412</v>
      </c>
      <c r="G226" s="123" t="b">
        <f t="shared" si="18"/>
        <v>0</v>
      </c>
      <c r="H226" s="143">
        <v>103.65866447772123</v>
      </c>
      <c r="I226" s="149">
        <v>138.13048593293456</v>
      </c>
      <c r="J226" s="126" t="b">
        <f t="shared" si="19"/>
        <v>0</v>
      </c>
      <c r="K226" s="127">
        <v>7544.517567676442</v>
      </c>
      <c r="L226" s="153">
        <v>7570.0065229023103</v>
      </c>
      <c r="M226" s="152" t="b">
        <f t="shared" si="20"/>
        <v>0</v>
      </c>
      <c r="N226" s="145">
        <v>21</v>
      </c>
      <c r="O226" s="155">
        <v>21</v>
      </c>
      <c r="P226" s="154" t="b">
        <f t="shared" si="21"/>
        <v>0</v>
      </c>
      <c r="Q226" s="138">
        <v>1.0416326313289448</v>
      </c>
      <c r="R226" s="148">
        <v>1.411278373985112</v>
      </c>
      <c r="S226" s="105" t="b">
        <f t="shared" si="22"/>
        <v>0</v>
      </c>
      <c r="T226" s="106">
        <f t="shared" si="23"/>
        <v>0</v>
      </c>
      <c r="U226" s="47"/>
      <c r="V226" s="47"/>
      <c r="W226" s="107"/>
      <c r="X226"/>
      <c r="Y226" s="107"/>
      <c r="Z226" s="113"/>
      <c r="AA226" s="139"/>
      <c r="AB226" s="113"/>
      <c r="AC226" s="113"/>
      <c r="AD226" s="29"/>
    </row>
    <row r="227" spans="1:30" s="33" customFormat="1" ht="14.5" x14ac:dyDescent="0.35">
      <c r="A227" s="47">
        <v>601</v>
      </c>
      <c r="B227" s="2" t="s">
        <v>99</v>
      </c>
      <c r="C227" s="141">
        <v>3873</v>
      </c>
      <c r="D227" s="57">
        <v>3786</v>
      </c>
      <c r="E227" s="142">
        <v>2176.9653885876578</v>
      </c>
      <c r="F227" s="142">
        <v>2282.1765425250928</v>
      </c>
      <c r="G227" s="123" t="b">
        <f t="shared" si="18"/>
        <v>0</v>
      </c>
      <c r="H227" s="143">
        <v>117.69401428279119</v>
      </c>
      <c r="I227" s="149">
        <v>122.76141717078988</v>
      </c>
      <c r="J227" s="126" t="b">
        <f t="shared" si="19"/>
        <v>0</v>
      </c>
      <c r="K227" s="127">
        <v>9723.6501342628453</v>
      </c>
      <c r="L227" s="153">
        <v>9518.0502324352874</v>
      </c>
      <c r="M227" s="152" t="b">
        <f t="shared" si="20"/>
        <v>0</v>
      </c>
      <c r="N227" s="145">
        <v>21</v>
      </c>
      <c r="O227" s="155">
        <v>21</v>
      </c>
      <c r="P227" s="154" t="b">
        <f t="shared" si="21"/>
        <v>0</v>
      </c>
      <c r="Q227" s="138">
        <v>0.74636886000236646</v>
      </c>
      <c r="R227" s="148">
        <v>0.90579359850559937</v>
      </c>
      <c r="S227" s="105" t="b">
        <f t="shared" si="22"/>
        <v>0</v>
      </c>
      <c r="T227" s="106">
        <f t="shared" si="23"/>
        <v>0</v>
      </c>
      <c r="U227" s="47"/>
      <c r="V227" s="47"/>
      <c r="W227" s="107"/>
      <c r="X227"/>
      <c r="Y227" s="107"/>
      <c r="Z227" s="113"/>
      <c r="AA227" s="139"/>
      <c r="AB227" s="113"/>
      <c r="AC227" s="113"/>
      <c r="AD227" s="29"/>
    </row>
    <row r="228" spans="1:30" s="33" customFormat="1" ht="14.5" x14ac:dyDescent="0.35">
      <c r="A228" s="47">
        <v>746</v>
      </c>
      <c r="B228" s="2" t="s">
        <v>30</v>
      </c>
      <c r="C228" s="141">
        <v>4781</v>
      </c>
      <c r="D228" s="57">
        <v>4735</v>
      </c>
      <c r="E228" s="142">
        <v>1837.8575444467685</v>
      </c>
      <c r="F228" s="142">
        <v>2317.3670073917633</v>
      </c>
      <c r="G228" s="123" t="b">
        <f t="shared" ref="G228:G291" si="24">IF(E228&lt;-500,IF(F228&lt;-1000,1))</f>
        <v>0</v>
      </c>
      <c r="H228" s="143">
        <v>136.21992895725327</v>
      </c>
      <c r="I228" s="149">
        <v>176.75240413999097</v>
      </c>
      <c r="J228" s="126" t="b">
        <f t="shared" ref="J228:J291" si="25">IF(I228&lt;80,IF(H228&lt;80,1))</f>
        <v>0</v>
      </c>
      <c r="K228" s="127">
        <v>8721.7991759046217</v>
      </c>
      <c r="L228" s="153">
        <v>7696.2886187961985</v>
      </c>
      <c r="M228" s="152" t="b">
        <f t="shared" ref="M228:M291" si="26">IF(L228&gt;14085,IF(K228&gt;13625,1))</f>
        <v>0</v>
      </c>
      <c r="N228" s="145">
        <v>21.75</v>
      </c>
      <c r="O228" s="155">
        <v>21.75</v>
      </c>
      <c r="P228" s="154" t="b">
        <f t="shared" ref="P228:P291" si="27">IF(O228&gt;22.01,IF(N228&gt;22.02,1))</f>
        <v>0</v>
      </c>
      <c r="Q228" s="138">
        <v>0.87109721264469409</v>
      </c>
      <c r="R228" s="148">
        <v>1.3403748625631191</v>
      </c>
      <c r="S228" s="105" t="b">
        <f t="shared" ref="S228:S291" si="28">IF(R228&lt;0.8,IF(Q228&lt;0.8,1))</f>
        <v>0</v>
      </c>
      <c r="T228" s="106">
        <f t="shared" ref="T228:T291" si="29">J228+M228+P228+S228</f>
        <v>0</v>
      </c>
      <c r="U228" s="48"/>
      <c r="V228" s="47"/>
      <c r="W228" s="107"/>
      <c r="X228"/>
      <c r="Y228" s="107"/>
      <c r="Z228" s="113"/>
      <c r="AA228" s="139"/>
      <c r="AB228" s="113"/>
      <c r="AC228" s="113"/>
      <c r="AD228" s="29"/>
    </row>
    <row r="229" spans="1:30" s="33" customFormat="1" ht="14.5" x14ac:dyDescent="0.35">
      <c r="A229" s="47">
        <v>535</v>
      </c>
      <c r="B229" s="2" t="s">
        <v>102</v>
      </c>
      <c r="C229" s="141">
        <v>10396</v>
      </c>
      <c r="D229" s="57">
        <v>10419</v>
      </c>
      <c r="E229" s="142">
        <v>2469.0140438630242</v>
      </c>
      <c r="F229" s="142">
        <v>2332.328918322296</v>
      </c>
      <c r="G229" s="123" t="b">
        <f t="shared" si="24"/>
        <v>0</v>
      </c>
      <c r="H229" s="143">
        <v>144.33098028137439</v>
      </c>
      <c r="I229" s="149">
        <v>87.53899465214522</v>
      </c>
      <c r="J229" s="126" t="b">
        <f t="shared" si="25"/>
        <v>0</v>
      </c>
      <c r="K229" s="127">
        <v>11190.490765679107</v>
      </c>
      <c r="L229" s="153">
        <v>12714.706593723005</v>
      </c>
      <c r="M229" s="152" t="b">
        <f t="shared" si="26"/>
        <v>0</v>
      </c>
      <c r="N229" s="145">
        <v>22</v>
      </c>
      <c r="O229" s="155">
        <v>22</v>
      </c>
      <c r="P229" s="154" t="b">
        <f t="shared" si="27"/>
        <v>0</v>
      </c>
      <c r="Q229" s="138">
        <v>0.85096421277422385</v>
      </c>
      <c r="R229" s="148">
        <v>0.48457753369483836</v>
      </c>
      <c r="S229" s="105" t="b">
        <f t="shared" si="28"/>
        <v>0</v>
      </c>
      <c r="T229" s="106">
        <f t="shared" si="29"/>
        <v>0</v>
      </c>
      <c r="U229" s="47" t="s">
        <v>324</v>
      </c>
      <c r="V229" s="47"/>
      <c r="W229" s="107"/>
      <c r="X229"/>
      <c r="Y229" s="107"/>
      <c r="Z229" s="113"/>
      <c r="AA229" s="139"/>
      <c r="AB229" s="113"/>
      <c r="AC229" s="113"/>
      <c r="AD229" s="29"/>
    </row>
    <row r="230" spans="1:30" s="33" customFormat="1" ht="14.5" x14ac:dyDescent="0.35">
      <c r="A230" s="47">
        <v>611</v>
      </c>
      <c r="B230" s="2" t="s">
        <v>185</v>
      </c>
      <c r="C230" s="141">
        <v>5066</v>
      </c>
      <c r="D230" s="57">
        <v>5011</v>
      </c>
      <c r="E230" s="142">
        <v>2524.7362396367939</v>
      </c>
      <c r="F230" s="142">
        <v>2357.0261983636001</v>
      </c>
      <c r="G230" s="123" t="b">
        <f t="shared" si="24"/>
        <v>0</v>
      </c>
      <c r="H230" s="143">
        <v>168.49329258434375</v>
      </c>
      <c r="I230" s="149">
        <v>67.106924621171757</v>
      </c>
      <c r="J230" s="126" t="b">
        <f t="shared" si="25"/>
        <v>0</v>
      </c>
      <c r="K230" s="127">
        <v>2501.0181721279118</v>
      </c>
      <c r="L230" s="153">
        <v>2249.6518259828381</v>
      </c>
      <c r="M230" s="152" t="b">
        <f t="shared" si="26"/>
        <v>0</v>
      </c>
      <c r="N230" s="145">
        <v>20.5</v>
      </c>
      <c r="O230" s="155">
        <v>20.5</v>
      </c>
      <c r="P230" s="154" t="b">
        <f t="shared" si="27"/>
        <v>0</v>
      </c>
      <c r="Q230" s="138">
        <v>2.6451417694836423</v>
      </c>
      <c r="R230" s="148">
        <v>1.3147958739938905</v>
      </c>
      <c r="S230" s="105" t="b">
        <f t="shared" si="28"/>
        <v>0</v>
      </c>
      <c r="T230" s="106">
        <f t="shared" si="29"/>
        <v>0</v>
      </c>
      <c r="U230" s="47"/>
      <c r="V230" s="47"/>
      <c r="W230" s="107"/>
      <c r="X230"/>
      <c r="Y230" s="107"/>
      <c r="Z230" s="113"/>
      <c r="AA230" s="139"/>
      <c r="AB230" s="113"/>
      <c r="AC230" s="113"/>
      <c r="AD230" s="29"/>
    </row>
    <row r="231" spans="1:30" s="33" customFormat="1" ht="14.5" x14ac:dyDescent="0.35">
      <c r="A231" s="47">
        <v>895</v>
      </c>
      <c r="B231" s="2" t="s">
        <v>221</v>
      </c>
      <c r="C231" s="141">
        <v>15463</v>
      </c>
      <c r="D231" s="57">
        <v>15092</v>
      </c>
      <c r="E231" s="142">
        <v>2363.3937269611333</v>
      </c>
      <c r="F231" s="142">
        <v>2368.2807513914659</v>
      </c>
      <c r="G231" s="123" t="b">
        <f t="shared" si="24"/>
        <v>0</v>
      </c>
      <c r="H231" s="143">
        <v>134.34483102646496</v>
      </c>
      <c r="I231" s="149">
        <v>87.763578727600319</v>
      </c>
      <c r="J231" s="126" t="b">
        <f t="shared" si="25"/>
        <v>0</v>
      </c>
      <c r="K231" s="127">
        <v>4493.3668887020631</v>
      </c>
      <c r="L231" s="153">
        <v>6526.6232798833817</v>
      </c>
      <c r="M231" s="152" t="b">
        <f t="shared" si="26"/>
        <v>0</v>
      </c>
      <c r="N231" s="145">
        <v>20.75</v>
      </c>
      <c r="O231" s="155">
        <v>20.75</v>
      </c>
      <c r="P231" s="154" t="b">
        <f t="shared" si="27"/>
        <v>0</v>
      </c>
      <c r="Q231" s="138">
        <v>1.9056733353112565</v>
      </c>
      <c r="R231" s="148">
        <v>1.1618970715787591</v>
      </c>
      <c r="S231" s="105" t="b">
        <f t="shared" si="28"/>
        <v>0</v>
      </c>
      <c r="T231" s="106">
        <f t="shared" si="29"/>
        <v>0</v>
      </c>
      <c r="U231" s="47"/>
      <c r="V231" s="47"/>
      <c r="W231" s="107"/>
      <c r="X231"/>
      <c r="Y231" s="107"/>
      <c r="Z231" s="113"/>
      <c r="AA231" s="139"/>
      <c r="AB231" s="113"/>
      <c r="AC231" s="113"/>
      <c r="AD231" s="29"/>
    </row>
    <row r="232" spans="1:30" s="33" customFormat="1" ht="14.5" x14ac:dyDescent="0.35">
      <c r="A232" s="47">
        <v>480</v>
      </c>
      <c r="B232" s="2" t="s">
        <v>270</v>
      </c>
      <c r="C232" s="141">
        <v>1990</v>
      </c>
      <c r="D232" s="57">
        <v>1978</v>
      </c>
      <c r="E232" s="142">
        <v>2339.9098140703518</v>
      </c>
      <c r="F232" s="142">
        <v>2372.0817593528814</v>
      </c>
      <c r="G232" s="123" t="b">
        <f t="shared" si="24"/>
        <v>0</v>
      </c>
      <c r="H232" s="143">
        <v>166.22311296010531</v>
      </c>
      <c r="I232" s="149">
        <v>101.47954542385438</v>
      </c>
      <c r="J232" s="126" t="b">
        <f t="shared" si="25"/>
        <v>0</v>
      </c>
      <c r="K232" s="127">
        <v>1905.2984773869348</v>
      </c>
      <c r="L232" s="153">
        <v>2158.3821385237611</v>
      </c>
      <c r="M232" s="152" t="b">
        <f t="shared" si="26"/>
        <v>0</v>
      </c>
      <c r="N232" s="145">
        <v>20.75</v>
      </c>
      <c r="O232" s="155">
        <v>20.75</v>
      </c>
      <c r="P232" s="154" t="b">
        <f t="shared" si="27"/>
        <v>0</v>
      </c>
      <c r="Q232" s="138">
        <v>2.8418088491473097</v>
      </c>
      <c r="R232" s="148">
        <v>1.6869934892057834</v>
      </c>
      <c r="S232" s="105" t="b">
        <f t="shared" si="28"/>
        <v>0</v>
      </c>
      <c r="T232" s="106">
        <f t="shared" si="29"/>
        <v>0</v>
      </c>
      <c r="U232" s="47"/>
      <c r="V232" s="47"/>
      <c r="W232" s="107"/>
      <c r="X232"/>
      <c r="Y232" s="107"/>
      <c r="Z232" s="113"/>
      <c r="AA232" s="139"/>
      <c r="AB232" s="113"/>
      <c r="AC232" s="113"/>
      <c r="AD232" s="29"/>
    </row>
    <row r="233" spans="1:30" s="33" customFormat="1" ht="14.5" x14ac:dyDescent="0.35">
      <c r="A233" s="47">
        <v>790</v>
      </c>
      <c r="B233" s="2" t="s">
        <v>295</v>
      </c>
      <c r="C233" s="141">
        <v>23998</v>
      </c>
      <c r="D233" s="57">
        <v>23734</v>
      </c>
      <c r="E233" s="142">
        <v>2041.9011075922995</v>
      </c>
      <c r="F233" s="142">
        <v>2378.4660575545631</v>
      </c>
      <c r="G233" s="123" t="b">
        <f t="shared" si="24"/>
        <v>0</v>
      </c>
      <c r="H233" s="143">
        <v>161.36206329749939</v>
      </c>
      <c r="I233" s="149">
        <v>146.28879489424773</v>
      </c>
      <c r="J233" s="126" t="b">
        <f t="shared" si="25"/>
        <v>0</v>
      </c>
      <c r="K233" s="127">
        <v>5575.4649349945839</v>
      </c>
      <c r="L233" s="153">
        <v>5426.7583382489256</v>
      </c>
      <c r="M233" s="152" t="b">
        <f t="shared" si="26"/>
        <v>0</v>
      </c>
      <c r="N233" s="145">
        <v>21.500000000000004</v>
      </c>
      <c r="O233" s="155">
        <v>21.500000000000004</v>
      </c>
      <c r="P233" s="154" t="b">
        <f t="shared" si="27"/>
        <v>0</v>
      </c>
      <c r="Q233" s="138">
        <v>1.7458463146346577</v>
      </c>
      <c r="R233" s="148">
        <v>1.9805008526744623</v>
      </c>
      <c r="S233" s="105" t="b">
        <f t="shared" si="28"/>
        <v>0</v>
      </c>
      <c r="T233" s="106">
        <f t="shared" si="29"/>
        <v>0</v>
      </c>
      <c r="U233" s="47"/>
      <c r="V233" s="47"/>
      <c r="W233" s="107"/>
      <c r="X233"/>
      <c r="Y233" s="107"/>
      <c r="Z233" s="113"/>
      <c r="AA233" s="139"/>
      <c r="AB233" s="113"/>
      <c r="AC233" s="113"/>
      <c r="AD233" s="29"/>
    </row>
    <row r="234" spans="1:30" s="33" customFormat="1" ht="14.5" x14ac:dyDescent="0.35">
      <c r="A234" s="47">
        <v>853</v>
      </c>
      <c r="B234" s="2" t="s">
        <v>239</v>
      </c>
      <c r="C234" s="141">
        <v>195137</v>
      </c>
      <c r="D234" s="57">
        <v>197900</v>
      </c>
      <c r="E234" s="142">
        <v>2468.6075667864116</v>
      </c>
      <c r="F234" s="142">
        <v>2408.6623512379988</v>
      </c>
      <c r="G234" s="123" t="b">
        <f t="shared" si="24"/>
        <v>0</v>
      </c>
      <c r="H234" s="143">
        <v>160.95514161072893</v>
      </c>
      <c r="I234" s="149">
        <v>116.29259885934205</v>
      </c>
      <c r="J234" s="126" t="b">
        <f t="shared" si="25"/>
        <v>0</v>
      </c>
      <c r="K234" s="127">
        <v>10953.211673029717</v>
      </c>
      <c r="L234" s="153">
        <v>11075.945657756443</v>
      </c>
      <c r="M234" s="152" t="b">
        <f t="shared" si="26"/>
        <v>0</v>
      </c>
      <c r="N234" s="145">
        <v>19.5</v>
      </c>
      <c r="O234" s="155">
        <v>19.5</v>
      </c>
      <c r="P234" s="154" t="b">
        <f t="shared" si="27"/>
        <v>0</v>
      </c>
      <c r="Q234" s="138">
        <v>1.256132463897452</v>
      </c>
      <c r="R234" s="148">
        <v>0.99950823612988315</v>
      </c>
      <c r="S234" s="105" t="b">
        <f t="shared" si="28"/>
        <v>0</v>
      </c>
      <c r="T234" s="106">
        <f t="shared" si="29"/>
        <v>0</v>
      </c>
      <c r="U234" s="48"/>
      <c r="V234" s="47"/>
      <c r="W234" s="107"/>
      <c r="X234"/>
      <c r="Y234" s="107"/>
      <c r="Z234" s="113"/>
      <c r="AA234" s="139"/>
      <c r="AB234" s="113"/>
      <c r="AC234" s="113"/>
      <c r="AD234" s="29"/>
    </row>
    <row r="235" spans="1:30" s="33" customFormat="1" ht="14.5" x14ac:dyDescent="0.35">
      <c r="A235" s="47">
        <v>405</v>
      </c>
      <c r="B235" s="2" t="s">
        <v>194</v>
      </c>
      <c r="C235" s="141">
        <v>72634</v>
      </c>
      <c r="D235" s="57">
        <v>72650</v>
      </c>
      <c r="E235" s="142">
        <v>2055.7676385714681</v>
      </c>
      <c r="F235" s="142">
        <v>2428.98337026841</v>
      </c>
      <c r="G235" s="123" t="b">
        <f t="shared" si="24"/>
        <v>0</v>
      </c>
      <c r="H235" s="143">
        <v>178.99946440569693</v>
      </c>
      <c r="I235" s="149">
        <v>159.37619152920843</v>
      </c>
      <c r="J235" s="126" t="b">
        <f t="shared" si="25"/>
        <v>0</v>
      </c>
      <c r="K235" s="127">
        <v>7255.0137562298632</v>
      </c>
      <c r="L235" s="153">
        <v>6400.193358293187</v>
      </c>
      <c r="M235" s="152" t="b">
        <f t="shared" si="26"/>
        <v>0</v>
      </c>
      <c r="N235" s="145">
        <v>21</v>
      </c>
      <c r="O235" s="155">
        <v>21</v>
      </c>
      <c r="P235" s="154" t="b">
        <f t="shared" si="27"/>
        <v>0</v>
      </c>
      <c r="Q235" s="138">
        <v>1.5581373113625139</v>
      </c>
      <c r="R235" s="148">
        <v>1.4688936506627495</v>
      </c>
      <c r="S235" s="105" t="b">
        <f t="shared" si="28"/>
        <v>0</v>
      </c>
      <c r="T235" s="106">
        <f t="shared" si="29"/>
        <v>0</v>
      </c>
      <c r="U235" s="47"/>
      <c r="V235" s="47"/>
      <c r="W235" s="107"/>
      <c r="X235"/>
      <c r="Y235" s="107"/>
      <c r="Z235" s="113"/>
      <c r="AA235" s="139"/>
      <c r="AB235" s="113"/>
      <c r="AC235" s="113"/>
      <c r="AD235" s="29"/>
    </row>
    <row r="236" spans="1:30" s="33" customFormat="1" ht="14.5" x14ac:dyDescent="0.35">
      <c r="A236" s="47">
        <v>739</v>
      </c>
      <c r="B236" s="2" t="s">
        <v>230</v>
      </c>
      <c r="C236" s="141">
        <v>3261</v>
      </c>
      <c r="D236" s="57">
        <v>3256</v>
      </c>
      <c r="E236" s="142">
        <v>2317.9615210058264</v>
      </c>
      <c r="F236" s="142">
        <v>2430.4047174447178</v>
      </c>
      <c r="G236" s="123" t="b">
        <f t="shared" si="24"/>
        <v>0</v>
      </c>
      <c r="H236" s="143">
        <v>240.7010379404976</v>
      </c>
      <c r="I236" s="149">
        <v>125.99084984992301</v>
      </c>
      <c r="J236" s="126" t="b">
        <f t="shared" si="25"/>
        <v>0</v>
      </c>
      <c r="K236" s="127">
        <v>3608.6748512726158</v>
      </c>
      <c r="L236" s="153">
        <v>3278.9026044226043</v>
      </c>
      <c r="M236" s="152" t="b">
        <f t="shared" si="26"/>
        <v>0</v>
      </c>
      <c r="N236" s="145">
        <v>21.5</v>
      </c>
      <c r="O236" s="155">
        <v>21.5</v>
      </c>
      <c r="P236" s="154" t="b">
        <f t="shared" si="27"/>
        <v>0</v>
      </c>
      <c r="Q236" s="138">
        <v>3.1405812437451615</v>
      </c>
      <c r="R236" s="148">
        <v>1.8140354389290994</v>
      </c>
      <c r="S236" s="105" t="b">
        <f t="shared" si="28"/>
        <v>0</v>
      </c>
      <c r="T236" s="106">
        <f t="shared" si="29"/>
        <v>0</v>
      </c>
      <c r="U236" s="47"/>
      <c r="V236" s="47"/>
      <c r="W236" s="107"/>
      <c r="X236"/>
      <c r="Y236" s="107"/>
      <c r="Z236" s="113"/>
      <c r="AA236" s="139"/>
      <c r="AB236" s="113"/>
      <c r="AC236" s="113"/>
      <c r="AD236" s="29"/>
    </row>
    <row r="237" spans="1:30" s="33" customFormat="1" ht="14.5" x14ac:dyDescent="0.35">
      <c r="A237" s="47">
        <v>433</v>
      </c>
      <c r="B237" s="2" t="s">
        <v>188</v>
      </c>
      <c r="C237" s="141">
        <v>7799</v>
      </c>
      <c r="D237" s="57">
        <v>7749</v>
      </c>
      <c r="E237" s="142">
        <v>2388.6765469932043</v>
      </c>
      <c r="F237" s="142">
        <v>2435.5651529229581</v>
      </c>
      <c r="G237" s="123" t="b">
        <f t="shared" si="24"/>
        <v>0</v>
      </c>
      <c r="H237" s="143">
        <v>173.67420549246836</v>
      </c>
      <c r="I237" s="149">
        <v>107.69364116703851</v>
      </c>
      <c r="J237" s="126" t="b">
        <f t="shared" si="25"/>
        <v>0</v>
      </c>
      <c r="K237" s="127">
        <v>3369.7403333760735</v>
      </c>
      <c r="L237" s="153">
        <v>4287.3457826816366</v>
      </c>
      <c r="M237" s="152" t="b">
        <f t="shared" si="26"/>
        <v>0</v>
      </c>
      <c r="N237" s="145">
        <v>21.5</v>
      </c>
      <c r="O237" s="155">
        <v>21.5</v>
      </c>
      <c r="P237" s="154" t="b">
        <f t="shared" si="27"/>
        <v>0</v>
      </c>
      <c r="Q237" s="138">
        <v>1.8106093143622581</v>
      </c>
      <c r="R237" s="148">
        <v>0.89519784738217267</v>
      </c>
      <c r="S237" s="105" t="b">
        <f t="shared" si="28"/>
        <v>0</v>
      </c>
      <c r="T237" s="106">
        <f t="shared" si="29"/>
        <v>0</v>
      </c>
      <c r="U237" s="48"/>
      <c r="V237" s="47"/>
      <c r="W237" s="107"/>
      <c r="X237"/>
      <c r="Y237" s="107"/>
      <c r="Z237" s="113"/>
      <c r="AA237" s="139"/>
      <c r="AB237" s="113"/>
      <c r="AC237" s="113"/>
      <c r="AD237" s="29"/>
    </row>
    <row r="238" spans="1:30" s="33" customFormat="1" ht="14.5" x14ac:dyDescent="0.35">
      <c r="A238" s="47">
        <v>98</v>
      </c>
      <c r="B238" s="2" t="s">
        <v>170</v>
      </c>
      <c r="C238" s="141">
        <v>23090</v>
      </c>
      <c r="D238" s="57">
        <v>22943</v>
      </c>
      <c r="E238" s="142">
        <v>2084.4243347769598</v>
      </c>
      <c r="F238" s="142">
        <v>2467.2608032951225</v>
      </c>
      <c r="G238" s="123" t="b">
        <f t="shared" si="24"/>
        <v>0</v>
      </c>
      <c r="H238" s="143">
        <v>204.17953678143786</v>
      </c>
      <c r="I238" s="149">
        <v>175.5763601093563</v>
      </c>
      <c r="J238" s="126" t="b">
        <f t="shared" si="25"/>
        <v>0</v>
      </c>
      <c r="K238" s="127">
        <v>5820.6670926808138</v>
      </c>
      <c r="L238" s="153">
        <v>3461.7024216536634</v>
      </c>
      <c r="M238" s="152" t="b">
        <f t="shared" si="26"/>
        <v>0</v>
      </c>
      <c r="N238" s="145">
        <v>21</v>
      </c>
      <c r="O238" s="155">
        <v>21</v>
      </c>
      <c r="P238" s="154" t="b">
        <f t="shared" si="27"/>
        <v>0</v>
      </c>
      <c r="Q238" s="138">
        <v>2.9931638747769322</v>
      </c>
      <c r="R238" s="148">
        <v>2.9919635943743077</v>
      </c>
      <c r="S238" s="105" t="b">
        <f t="shared" si="28"/>
        <v>0</v>
      </c>
      <c r="T238" s="106">
        <f t="shared" si="29"/>
        <v>0</v>
      </c>
      <c r="U238" s="47"/>
      <c r="V238" s="47"/>
      <c r="W238" s="107"/>
      <c r="X238"/>
      <c r="Y238" s="107"/>
      <c r="Z238" s="113"/>
      <c r="AA238" s="139"/>
      <c r="AB238" s="113"/>
      <c r="AC238" s="113"/>
      <c r="AD238" s="29"/>
    </row>
    <row r="239" spans="1:30" s="33" customFormat="1" ht="14.5" x14ac:dyDescent="0.35">
      <c r="A239" s="47">
        <v>272</v>
      </c>
      <c r="B239" s="2" t="s">
        <v>167</v>
      </c>
      <c r="C239" s="141">
        <v>47909</v>
      </c>
      <c r="D239" s="57">
        <v>48006</v>
      </c>
      <c r="E239" s="142">
        <v>2381.8673894257863</v>
      </c>
      <c r="F239" s="142">
        <v>2475.884354455693</v>
      </c>
      <c r="G239" s="123" t="b">
        <f t="shared" si="24"/>
        <v>0</v>
      </c>
      <c r="H239" s="143">
        <v>132.09851301383975</v>
      </c>
      <c r="I239" s="149">
        <v>112.73846882315692</v>
      </c>
      <c r="J239" s="126" t="b">
        <f t="shared" si="25"/>
        <v>0</v>
      </c>
      <c r="K239" s="127">
        <v>10800.668366069007</v>
      </c>
      <c r="L239" s="153">
        <v>11156.167057451152</v>
      </c>
      <c r="M239" s="152" t="b">
        <f t="shared" si="26"/>
        <v>0</v>
      </c>
      <c r="N239" s="145">
        <v>21.499999999999996</v>
      </c>
      <c r="O239" s="155">
        <v>21.499999999999996</v>
      </c>
      <c r="P239" s="154" t="b">
        <f t="shared" si="27"/>
        <v>0</v>
      </c>
      <c r="Q239" s="138">
        <v>1.0264328046800069</v>
      </c>
      <c r="R239" s="148">
        <v>0.93235823229268311</v>
      </c>
      <c r="S239" s="105" t="b">
        <f t="shared" si="28"/>
        <v>0</v>
      </c>
      <c r="T239" s="106">
        <f t="shared" si="29"/>
        <v>0</v>
      </c>
      <c r="U239" s="47"/>
      <c r="V239" s="47"/>
      <c r="W239" s="107"/>
      <c r="X239"/>
      <c r="Y239" s="107"/>
      <c r="Z239" s="113"/>
      <c r="AA239" s="139"/>
      <c r="AB239" s="113"/>
      <c r="AC239" s="113"/>
      <c r="AD239" s="29"/>
    </row>
    <row r="240" spans="1:30" s="33" customFormat="1" ht="14.5" x14ac:dyDescent="0.35">
      <c r="A240" s="47">
        <v>300</v>
      </c>
      <c r="B240" s="2" t="s">
        <v>254</v>
      </c>
      <c r="C240" s="141">
        <v>3528</v>
      </c>
      <c r="D240" s="57">
        <v>3437</v>
      </c>
      <c r="E240" s="142">
        <v>2042.2656689342402</v>
      </c>
      <c r="F240" s="142">
        <v>2479.1689263892927</v>
      </c>
      <c r="G240" s="123" t="b">
        <f t="shared" si="24"/>
        <v>0</v>
      </c>
      <c r="H240" s="143">
        <v>139.83849285464453</v>
      </c>
      <c r="I240" s="149">
        <v>178.4406386300542</v>
      </c>
      <c r="J240" s="126" t="b">
        <f t="shared" si="25"/>
        <v>0</v>
      </c>
      <c r="K240" s="127">
        <v>6774.9277097505665</v>
      </c>
      <c r="L240" s="153">
        <v>6800.9545417515264</v>
      </c>
      <c r="M240" s="152" t="b">
        <f t="shared" si="26"/>
        <v>0</v>
      </c>
      <c r="N240" s="145">
        <v>20.999999999999996</v>
      </c>
      <c r="O240" s="155">
        <v>20.999999999999996</v>
      </c>
      <c r="P240" s="154" t="b">
        <f t="shared" si="27"/>
        <v>0</v>
      </c>
      <c r="Q240" s="138">
        <v>1.1167502884744189</v>
      </c>
      <c r="R240" s="148">
        <v>1.6159497254317032</v>
      </c>
      <c r="S240" s="105" t="b">
        <f t="shared" si="28"/>
        <v>0</v>
      </c>
      <c r="T240" s="106">
        <f t="shared" si="29"/>
        <v>0</v>
      </c>
      <c r="U240" s="48"/>
      <c r="V240" s="47"/>
      <c r="W240" s="107"/>
      <c r="X240"/>
      <c r="Y240" s="107"/>
      <c r="Z240" s="113"/>
      <c r="AA240" s="139"/>
      <c r="AB240" s="113"/>
      <c r="AC240" s="113"/>
      <c r="AD240" s="29"/>
    </row>
    <row r="241" spans="1:30" s="33" customFormat="1" ht="14.5" x14ac:dyDescent="0.35">
      <c r="A241" s="47">
        <v>851</v>
      </c>
      <c r="B241" s="2" t="s">
        <v>139</v>
      </c>
      <c r="C241" s="141">
        <v>21333</v>
      </c>
      <c r="D241" s="57">
        <v>21227</v>
      </c>
      <c r="E241" s="142">
        <v>2504.1751942999108</v>
      </c>
      <c r="F241" s="142">
        <v>2508.2324892825172</v>
      </c>
      <c r="G241" s="123" t="b">
        <f t="shared" si="24"/>
        <v>0</v>
      </c>
      <c r="H241" s="143">
        <v>139.03746115050311</v>
      </c>
      <c r="I241" s="149">
        <v>101.52497906098672</v>
      </c>
      <c r="J241" s="126" t="b">
        <f t="shared" si="25"/>
        <v>0</v>
      </c>
      <c r="K241" s="127">
        <v>5057.6874579290316</v>
      </c>
      <c r="L241" s="153">
        <v>4770.1857059405475</v>
      </c>
      <c r="M241" s="152" t="b">
        <f t="shared" si="26"/>
        <v>0</v>
      </c>
      <c r="N241" s="145">
        <v>21</v>
      </c>
      <c r="O241" s="155">
        <v>21</v>
      </c>
      <c r="P241" s="154" t="b">
        <f t="shared" si="27"/>
        <v>0</v>
      </c>
      <c r="Q241" s="138">
        <v>1.2336624881075358</v>
      </c>
      <c r="R241" s="148">
        <v>1.091436919740786</v>
      </c>
      <c r="S241" s="105" t="b">
        <f t="shared" si="28"/>
        <v>0</v>
      </c>
      <c r="T241" s="106">
        <f t="shared" si="29"/>
        <v>0</v>
      </c>
      <c r="U241" s="47"/>
      <c r="V241" s="47"/>
      <c r="W241" s="107"/>
      <c r="X241"/>
      <c r="Y241" s="107"/>
      <c r="Z241" s="113"/>
      <c r="AA241" s="139"/>
      <c r="AB241" s="113"/>
      <c r="AC241" s="113"/>
      <c r="AD241" s="29"/>
    </row>
    <row r="242" spans="1:30" s="33" customFormat="1" ht="14.5" x14ac:dyDescent="0.35">
      <c r="A242" s="47">
        <v>435</v>
      </c>
      <c r="B242" s="2" t="s">
        <v>127</v>
      </c>
      <c r="C242" s="141">
        <v>703</v>
      </c>
      <c r="D242" s="57">
        <v>692</v>
      </c>
      <c r="E242" s="142">
        <v>2088.8785490753912</v>
      </c>
      <c r="F242" s="142">
        <v>2541.9751878612719</v>
      </c>
      <c r="G242" s="123" t="b">
        <f t="shared" si="24"/>
        <v>0</v>
      </c>
      <c r="H242" s="143">
        <v>115.07853133741821</v>
      </c>
      <c r="I242" s="149">
        <v>130.24497031423959</v>
      </c>
      <c r="J242" s="126" t="b">
        <f t="shared" si="25"/>
        <v>0</v>
      </c>
      <c r="K242" s="127">
        <v>6648.8206685632986</v>
      </c>
      <c r="L242" s="153">
        <v>6476.2986271676291</v>
      </c>
      <c r="M242" s="152" t="b">
        <f t="shared" si="26"/>
        <v>0</v>
      </c>
      <c r="N242" s="145">
        <v>18.5</v>
      </c>
      <c r="O242" s="155">
        <v>18.5</v>
      </c>
      <c r="P242" s="154" t="b">
        <f t="shared" si="27"/>
        <v>0</v>
      </c>
      <c r="Q242" s="138">
        <v>0.75536304212703609</v>
      </c>
      <c r="R242" s="148">
        <v>0.95849395594974185</v>
      </c>
      <c r="S242" s="105" t="b">
        <f t="shared" si="28"/>
        <v>0</v>
      </c>
      <c r="T242" s="106">
        <f t="shared" si="29"/>
        <v>0</v>
      </c>
      <c r="U242" s="47"/>
      <c r="V242" s="47"/>
      <c r="W242" s="107"/>
      <c r="X242"/>
      <c r="Y242" s="107"/>
      <c r="Z242" s="113"/>
      <c r="AA242" s="139"/>
      <c r="AB242" s="113"/>
      <c r="AC242" s="113"/>
      <c r="AD242" s="29"/>
    </row>
    <row r="243" spans="1:30" s="33" customFormat="1" ht="14.5" x14ac:dyDescent="0.35">
      <c r="A243" s="47">
        <v>140</v>
      </c>
      <c r="B243" s="2" t="s">
        <v>114</v>
      </c>
      <c r="C243" s="141">
        <v>20958</v>
      </c>
      <c r="D243" s="57">
        <v>20801</v>
      </c>
      <c r="E243" s="142">
        <v>2412.2728456913828</v>
      </c>
      <c r="F243" s="142">
        <v>2569.793535887698</v>
      </c>
      <c r="G243" s="123" t="b">
        <f t="shared" si="24"/>
        <v>0</v>
      </c>
      <c r="H243" s="143">
        <v>149.02182361208662</v>
      </c>
      <c r="I243" s="149">
        <v>133.41384112525182</v>
      </c>
      <c r="J243" s="126" t="b">
        <f t="shared" si="25"/>
        <v>0</v>
      </c>
      <c r="K243" s="127">
        <v>6192.6282188185887</v>
      </c>
      <c r="L243" s="153">
        <v>6508.0338377962607</v>
      </c>
      <c r="M243" s="152" t="b">
        <f t="shared" si="26"/>
        <v>0</v>
      </c>
      <c r="N243" s="145">
        <v>20.5</v>
      </c>
      <c r="O243" s="155">
        <v>20.5</v>
      </c>
      <c r="P243" s="154" t="b">
        <f t="shared" si="27"/>
        <v>0</v>
      </c>
      <c r="Q243" s="138">
        <v>1.4765411646665279</v>
      </c>
      <c r="R243" s="148">
        <v>1.2453639460253532</v>
      </c>
      <c r="S243" s="105" t="b">
        <f t="shared" si="28"/>
        <v>0</v>
      </c>
      <c r="T243" s="106">
        <f t="shared" si="29"/>
        <v>0</v>
      </c>
      <c r="U243" s="47"/>
      <c r="V243" s="47"/>
      <c r="W243" s="107"/>
      <c r="X243"/>
      <c r="Y243" s="107"/>
      <c r="Z243" s="113"/>
      <c r="AA243" s="139"/>
      <c r="AB243" s="113"/>
      <c r="AC243" s="113"/>
      <c r="AD243" s="29"/>
    </row>
    <row r="244" spans="1:30" s="33" customFormat="1" ht="14.5" x14ac:dyDescent="0.35">
      <c r="A244" s="47">
        <v>288</v>
      </c>
      <c r="B244" s="2" t="s">
        <v>135</v>
      </c>
      <c r="C244" s="141">
        <v>6442</v>
      </c>
      <c r="D244" s="57">
        <v>6405</v>
      </c>
      <c r="E244" s="142">
        <v>2043.9972058366966</v>
      </c>
      <c r="F244" s="142">
        <v>2673.3875784543329</v>
      </c>
      <c r="G244" s="123" t="b">
        <f t="shared" si="24"/>
        <v>0</v>
      </c>
      <c r="H244" s="143">
        <v>196.00594881333873</v>
      </c>
      <c r="I244" s="149">
        <v>252.72520642529184</v>
      </c>
      <c r="J244" s="126" t="b">
        <f t="shared" si="25"/>
        <v>0</v>
      </c>
      <c r="K244" s="144">
        <v>4905.794628997206</v>
      </c>
      <c r="L244" s="153">
        <v>4563.6568399687749</v>
      </c>
      <c r="M244" s="152" t="b">
        <f t="shared" si="26"/>
        <v>0</v>
      </c>
      <c r="N244" s="145">
        <v>21.999999999999996</v>
      </c>
      <c r="O244" s="155">
        <v>21.999999999999996</v>
      </c>
      <c r="P244" s="154" t="b">
        <f t="shared" si="27"/>
        <v>0</v>
      </c>
      <c r="Q244" s="138">
        <v>1.3699436707814141</v>
      </c>
      <c r="R244" s="148">
        <v>2.0766259056258072</v>
      </c>
      <c r="S244" s="105" t="b">
        <f t="shared" si="28"/>
        <v>0</v>
      </c>
      <c r="T244" s="106">
        <f t="shared" si="29"/>
        <v>0</v>
      </c>
      <c r="U244" s="47"/>
      <c r="V244" s="47"/>
      <c r="W244" s="107"/>
      <c r="X244"/>
      <c r="Y244" s="107"/>
      <c r="Z244" s="113"/>
      <c r="AA244" s="139"/>
      <c r="AB244" s="113"/>
      <c r="AC244" s="113"/>
      <c r="AD244" s="29"/>
    </row>
    <row r="245" spans="1:30" s="33" customFormat="1" ht="14.5" x14ac:dyDescent="0.35">
      <c r="A245" s="47">
        <v>698</v>
      </c>
      <c r="B245" s="2" t="s">
        <v>184</v>
      </c>
      <c r="C245" s="141">
        <v>64180</v>
      </c>
      <c r="D245" s="57">
        <v>64535</v>
      </c>
      <c r="E245" s="142">
        <v>2374.3607980679335</v>
      </c>
      <c r="F245" s="142">
        <v>2701.8307228635626</v>
      </c>
      <c r="G245" s="123" t="b">
        <f t="shared" si="24"/>
        <v>0</v>
      </c>
      <c r="H245" s="143">
        <v>196.58114788401591</v>
      </c>
      <c r="I245" s="149">
        <v>162.67044941885766</v>
      </c>
      <c r="J245" s="126" t="b">
        <f t="shared" si="25"/>
        <v>0</v>
      </c>
      <c r="K245" s="127">
        <v>6410.210033655344</v>
      </c>
      <c r="L245" s="153">
        <v>6340.8741456573953</v>
      </c>
      <c r="M245" s="152" t="b">
        <f t="shared" si="26"/>
        <v>0</v>
      </c>
      <c r="N245" s="145">
        <v>21.5</v>
      </c>
      <c r="O245" s="155">
        <v>21.5</v>
      </c>
      <c r="P245" s="154" t="b">
        <f t="shared" si="27"/>
        <v>0</v>
      </c>
      <c r="Q245" s="138">
        <v>1.809267086362992</v>
      </c>
      <c r="R245" s="148">
        <v>1.4906344625774903</v>
      </c>
      <c r="S245" s="105" t="b">
        <f t="shared" si="28"/>
        <v>0</v>
      </c>
      <c r="T245" s="106">
        <f t="shared" si="29"/>
        <v>0</v>
      </c>
      <c r="U245" s="48"/>
      <c r="V245" s="47"/>
      <c r="W245" s="107"/>
      <c r="X245"/>
      <c r="Y245" s="107"/>
      <c r="Z245" s="113"/>
      <c r="AA245" s="139"/>
      <c r="AB245" s="113"/>
      <c r="AC245" s="113"/>
      <c r="AD245" s="29"/>
    </row>
    <row r="246" spans="1:30" s="33" customFormat="1" ht="14.5" x14ac:dyDescent="0.35">
      <c r="A246" s="47">
        <v>489</v>
      </c>
      <c r="B246" s="2" t="s">
        <v>223</v>
      </c>
      <c r="C246" s="141">
        <v>1835</v>
      </c>
      <c r="D246" s="57">
        <v>1791</v>
      </c>
      <c r="E246" s="142">
        <v>3191.4273514986371</v>
      </c>
      <c r="F246" s="142">
        <v>2705.4694249022896</v>
      </c>
      <c r="G246" s="123" t="b">
        <f t="shared" si="24"/>
        <v>0</v>
      </c>
      <c r="H246" s="143">
        <v>81.84951161467373</v>
      </c>
      <c r="I246" s="149">
        <v>12.481251950889906</v>
      </c>
      <c r="J246" s="126" t="b">
        <f t="shared" si="25"/>
        <v>0</v>
      </c>
      <c r="K246" s="127">
        <v>6264.4199019073558</v>
      </c>
      <c r="L246" s="153">
        <v>6467.9550139586818</v>
      </c>
      <c r="M246" s="152" t="b">
        <f t="shared" si="26"/>
        <v>0</v>
      </c>
      <c r="N246" s="145">
        <v>20.5</v>
      </c>
      <c r="O246" s="155">
        <v>21.5</v>
      </c>
      <c r="P246" s="154" t="b">
        <f t="shared" si="27"/>
        <v>0</v>
      </c>
      <c r="Q246" s="138">
        <v>0.86119976068075299</v>
      </c>
      <c r="R246" s="148">
        <v>0.38636566143847667</v>
      </c>
      <c r="S246" s="105" t="b">
        <f t="shared" si="28"/>
        <v>0</v>
      </c>
      <c r="T246" s="106">
        <f t="shared" si="29"/>
        <v>0</v>
      </c>
      <c r="U246" s="76"/>
      <c r="V246" s="47"/>
      <c r="W246" s="107"/>
      <c r="X246"/>
      <c r="Y246" s="107"/>
      <c r="Z246" s="113"/>
      <c r="AA246" s="139"/>
      <c r="AB246" s="113"/>
      <c r="AC246" s="113"/>
      <c r="AD246" s="29"/>
    </row>
    <row r="247" spans="1:30" s="33" customFormat="1" ht="14.5" x14ac:dyDescent="0.35">
      <c r="A247" s="47">
        <v>635</v>
      </c>
      <c r="B247" s="2" t="s">
        <v>220</v>
      </c>
      <c r="C247" s="141">
        <v>6439</v>
      </c>
      <c r="D247" s="57">
        <v>6347</v>
      </c>
      <c r="E247" s="142">
        <v>2644.1826945177822</v>
      </c>
      <c r="F247" s="142">
        <v>2707.4237482275084</v>
      </c>
      <c r="G247" s="123" t="b">
        <f t="shared" si="24"/>
        <v>0</v>
      </c>
      <c r="H247" s="143">
        <v>160.77038420494048</v>
      </c>
      <c r="I247" s="149">
        <v>108.87592805916194</v>
      </c>
      <c r="J247" s="126" t="b">
        <f t="shared" si="25"/>
        <v>0</v>
      </c>
      <c r="K247" s="127">
        <v>5140.8409551172535</v>
      </c>
      <c r="L247" s="153">
        <v>4336.1632298723807</v>
      </c>
      <c r="M247" s="152" t="b">
        <f t="shared" si="26"/>
        <v>0</v>
      </c>
      <c r="N247" s="145">
        <v>21.5</v>
      </c>
      <c r="O247" s="155">
        <v>21.5</v>
      </c>
      <c r="P247" s="154" t="b">
        <f t="shared" si="27"/>
        <v>0</v>
      </c>
      <c r="Q247" s="138">
        <v>1.9025450959077324</v>
      </c>
      <c r="R247" s="148">
        <v>1.3905121328140397</v>
      </c>
      <c r="S247" s="105" t="b">
        <f t="shared" si="28"/>
        <v>0</v>
      </c>
      <c r="T247" s="106">
        <f t="shared" si="29"/>
        <v>0</v>
      </c>
      <c r="U247" s="47"/>
      <c r="V247" s="47"/>
      <c r="W247" s="107"/>
      <c r="X247"/>
      <c r="Y247" s="107"/>
      <c r="Z247" s="113"/>
      <c r="AA247" s="139"/>
      <c r="AB247" s="113"/>
      <c r="AC247" s="113"/>
      <c r="AD247" s="29"/>
    </row>
    <row r="248" spans="1:30" s="33" customFormat="1" ht="14.5" x14ac:dyDescent="0.35">
      <c r="A248" s="47">
        <v>149</v>
      </c>
      <c r="B248" s="2" t="s">
        <v>103</v>
      </c>
      <c r="C248" s="141">
        <v>5353</v>
      </c>
      <c r="D248" s="57">
        <v>5384</v>
      </c>
      <c r="E248" s="142">
        <v>2516.5199962637771</v>
      </c>
      <c r="F248" s="142">
        <v>2711.0532503714708</v>
      </c>
      <c r="G248" s="123" t="b">
        <f t="shared" si="24"/>
        <v>0</v>
      </c>
      <c r="H248" s="143">
        <v>184.59300105120289</v>
      </c>
      <c r="I248" s="149">
        <v>128.62932231622048</v>
      </c>
      <c r="J248" s="126" t="b">
        <f t="shared" si="25"/>
        <v>0</v>
      </c>
      <c r="K248" s="127">
        <v>4059.5652568653095</v>
      </c>
      <c r="L248" s="153">
        <v>5918.8558803863298</v>
      </c>
      <c r="M248" s="152" t="b">
        <f t="shared" si="26"/>
        <v>0</v>
      </c>
      <c r="N248" s="145">
        <v>20.75</v>
      </c>
      <c r="O248" s="155">
        <v>20.75</v>
      </c>
      <c r="P248" s="154" t="b">
        <f t="shared" si="27"/>
        <v>0</v>
      </c>
      <c r="Q248" s="138">
        <v>1.9166583204959398</v>
      </c>
      <c r="R248" s="148">
        <v>1.0456562257886062</v>
      </c>
      <c r="S248" s="105" t="b">
        <f t="shared" si="28"/>
        <v>0</v>
      </c>
      <c r="T248" s="106">
        <f t="shared" si="29"/>
        <v>0</v>
      </c>
      <c r="U248" s="47"/>
      <c r="V248" s="47"/>
      <c r="W248" s="107"/>
      <c r="X248"/>
      <c r="Y248" s="107"/>
      <c r="Z248" s="113"/>
      <c r="AA248" s="139"/>
      <c r="AB248" s="113"/>
      <c r="AC248" s="113"/>
      <c r="AD248" s="29"/>
    </row>
    <row r="249" spans="1:30" s="33" customFormat="1" ht="14.5" x14ac:dyDescent="0.35">
      <c r="A249" s="47">
        <v>976</v>
      </c>
      <c r="B249" s="2" t="s">
        <v>24</v>
      </c>
      <c r="C249" s="141">
        <v>3830</v>
      </c>
      <c r="D249" s="57">
        <v>3788</v>
      </c>
      <c r="E249" s="142">
        <v>3196.1161879895562</v>
      </c>
      <c r="F249" s="142">
        <v>2719.2179435058079</v>
      </c>
      <c r="G249" s="123" t="b">
        <f t="shared" si="24"/>
        <v>0</v>
      </c>
      <c r="H249" s="143">
        <v>139.9526354462341</v>
      </c>
      <c r="I249" s="149">
        <v>35.057139890623745</v>
      </c>
      <c r="J249" s="126" t="b">
        <f t="shared" si="25"/>
        <v>0</v>
      </c>
      <c r="K249" s="127">
        <v>2701.0104438642297</v>
      </c>
      <c r="L249" s="153">
        <v>2565.9363833157336</v>
      </c>
      <c r="M249" s="152" t="b">
        <f t="shared" si="26"/>
        <v>0</v>
      </c>
      <c r="N249" s="145">
        <v>20</v>
      </c>
      <c r="O249" s="155">
        <v>20</v>
      </c>
      <c r="P249" s="154" t="b">
        <f t="shared" si="27"/>
        <v>0</v>
      </c>
      <c r="Q249" s="138">
        <v>2.4283395131826224</v>
      </c>
      <c r="R249" s="148">
        <v>0.73593483277794591</v>
      </c>
      <c r="S249" s="105" t="b">
        <f t="shared" si="28"/>
        <v>0</v>
      </c>
      <c r="T249" s="106">
        <f t="shared" si="29"/>
        <v>0</v>
      </c>
      <c r="U249" s="47"/>
      <c r="V249" s="47"/>
      <c r="W249" s="107"/>
      <c r="X249"/>
      <c r="Y249" s="107"/>
      <c r="Z249" s="113"/>
      <c r="AA249" s="139"/>
      <c r="AB249" s="113"/>
      <c r="AC249" s="113"/>
      <c r="AD249" s="29"/>
    </row>
    <row r="250" spans="1:30" s="33" customFormat="1" ht="14.5" x14ac:dyDescent="0.35">
      <c r="A250" s="47">
        <v>889</v>
      </c>
      <c r="B250" s="2" t="s">
        <v>11</v>
      </c>
      <c r="C250" s="141">
        <v>2568</v>
      </c>
      <c r="D250" s="57">
        <v>2523</v>
      </c>
      <c r="E250" s="142">
        <v>2466.2113590342683</v>
      </c>
      <c r="F250" s="142">
        <v>2739.9627982560442</v>
      </c>
      <c r="G250" s="123" t="b">
        <f t="shared" si="24"/>
        <v>0</v>
      </c>
      <c r="H250" s="143">
        <v>149.83150889828198</v>
      </c>
      <c r="I250" s="149">
        <v>141.56811944904641</v>
      </c>
      <c r="J250" s="126" t="b">
        <f t="shared" si="25"/>
        <v>0</v>
      </c>
      <c r="K250" s="144">
        <v>8751.3867951713419</v>
      </c>
      <c r="L250" s="153">
        <v>9425.288569163693</v>
      </c>
      <c r="M250" s="152" t="b">
        <f t="shared" si="26"/>
        <v>0</v>
      </c>
      <c r="N250" s="145">
        <v>20.5</v>
      </c>
      <c r="O250" s="155">
        <v>20.5</v>
      </c>
      <c r="P250" s="154" t="b">
        <f t="shared" si="27"/>
        <v>0</v>
      </c>
      <c r="Q250" s="138">
        <v>1.2576062668478551</v>
      </c>
      <c r="R250" s="148">
        <v>1.1093203149372262</v>
      </c>
      <c r="S250" s="105" t="b">
        <f t="shared" si="28"/>
        <v>0</v>
      </c>
      <c r="T250" s="106">
        <f t="shared" si="29"/>
        <v>0</v>
      </c>
      <c r="U250" s="47" t="s">
        <v>324</v>
      </c>
      <c r="V250" s="47"/>
      <c r="W250" s="107"/>
      <c r="X250"/>
      <c r="Y250" s="107"/>
      <c r="Z250" s="113"/>
      <c r="AA250" s="139"/>
      <c r="AB250" s="113"/>
      <c r="AC250" s="113"/>
      <c r="AD250" s="29"/>
    </row>
    <row r="251" spans="1:30" s="33" customFormat="1" ht="14.5" x14ac:dyDescent="0.35">
      <c r="A251" s="47">
        <v>704</v>
      </c>
      <c r="B251" s="2" t="s">
        <v>280</v>
      </c>
      <c r="C251" s="141">
        <v>6379</v>
      </c>
      <c r="D251" s="57">
        <v>6428</v>
      </c>
      <c r="E251" s="142">
        <v>2745.5111537858597</v>
      </c>
      <c r="F251" s="142">
        <v>2750.4432265090236</v>
      </c>
      <c r="G251" s="123" t="b">
        <f t="shared" si="24"/>
        <v>0</v>
      </c>
      <c r="H251" s="143">
        <v>151.97443538670191</v>
      </c>
      <c r="I251" s="149">
        <v>107.35908817219399</v>
      </c>
      <c r="J251" s="126" t="b">
        <f t="shared" si="25"/>
        <v>0</v>
      </c>
      <c r="K251" s="127">
        <v>2239.3415159115848</v>
      </c>
      <c r="L251" s="153">
        <v>2503.9284723086494</v>
      </c>
      <c r="M251" s="152" t="b">
        <f t="shared" si="26"/>
        <v>0</v>
      </c>
      <c r="N251" s="145">
        <v>19.75</v>
      </c>
      <c r="O251" s="155">
        <v>19.75</v>
      </c>
      <c r="P251" s="154" t="b">
        <f t="shared" si="27"/>
        <v>0</v>
      </c>
      <c r="Q251" s="138">
        <v>2.1272479283113488</v>
      </c>
      <c r="R251" s="148">
        <v>1.417873171562499</v>
      </c>
      <c r="S251" s="105" t="b">
        <f t="shared" si="28"/>
        <v>0</v>
      </c>
      <c r="T251" s="106">
        <f t="shared" si="29"/>
        <v>0</v>
      </c>
      <c r="U251" s="48"/>
      <c r="V251" s="47"/>
      <c r="W251" s="107"/>
      <c r="X251"/>
      <c r="Y251" s="107"/>
      <c r="Z251" s="113"/>
      <c r="AA251" s="139"/>
      <c r="AB251" s="113"/>
      <c r="AC251" s="113"/>
      <c r="AD251" s="29"/>
    </row>
    <row r="252" spans="1:30" s="33" customFormat="1" ht="14.5" x14ac:dyDescent="0.35">
      <c r="A252" s="47">
        <v>604</v>
      </c>
      <c r="B252" s="2" t="s">
        <v>240</v>
      </c>
      <c r="C252" s="141">
        <v>20206</v>
      </c>
      <c r="D252" s="57">
        <v>20405</v>
      </c>
      <c r="E252" s="142">
        <v>2640.3919439770366</v>
      </c>
      <c r="F252" s="142">
        <v>2794.3479558931635</v>
      </c>
      <c r="G252" s="123" t="b">
        <f t="shared" si="24"/>
        <v>0</v>
      </c>
      <c r="H252" s="143">
        <v>81.661787787622387</v>
      </c>
      <c r="I252" s="149">
        <v>131.46087574825884</v>
      </c>
      <c r="J252" s="126" t="b">
        <f t="shared" si="25"/>
        <v>0</v>
      </c>
      <c r="K252" s="127">
        <v>4067.426116005146</v>
      </c>
      <c r="L252" s="153">
        <v>3767.576606223965</v>
      </c>
      <c r="M252" s="152" t="b">
        <f t="shared" si="26"/>
        <v>0</v>
      </c>
      <c r="N252" s="145">
        <v>20.5</v>
      </c>
      <c r="O252" s="155">
        <v>20.5</v>
      </c>
      <c r="P252" s="154" t="b">
        <f t="shared" si="27"/>
        <v>0</v>
      </c>
      <c r="Q252" s="138">
        <v>1.3198497068818011</v>
      </c>
      <c r="R252" s="148">
        <v>1.5626336313333284</v>
      </c>
      <c r="S252" s="105" t="b">
        <f t="shared" si="28"/>
        <v>0</v>
      </c>
      <c r="T252" s="106">
        <f t="shared" si="29"/>
        <v>0</v>
      </c>
      <c r="U252" s="48"/>
      <c r="V252" s="47"/>
      <c r="W252" s="107"/>
      <c r="X252"/>
      <c r="Y252" s="107"/>
      <c r="Z252" s="113"/>
      <c r="AA252" s="139"/>
      <c r="AB252" s="113"/>
      <c r="AC252" s="113"/>
      <c r="AD252" s="29"/>
    </row>
    <row r="253" spans="1:30" s="33" customFormat="1" ht="14.5" x14ac:dyDescent="0.35">
      <c r="A253" s="47">
        <v>211</v>
      </c>
      <c r="B253" s="2" t="s">
        <v>225</v>
      </c>
      <c r="C253" s="141">
        <v>32622</v>
      </c>
      <c r="D253" s="57">
        <v>32959</v>
      </c>
      <c r="E253" s="142">
        <v>2859.67962969775</v>
      </c>
      <c r="F253" s="142">
        <v>2814.8208006917689</v>
      </c>
      <c r="G253" s="123" t="b">
        <f t="shared" si="24"/>
        <v>0</v>
      </c>
      <c r="H253" s="143">
        <v>141.60033126644919</v>
      </c>
      <c r="I253" s="149">
        <v>102.30010509391285</v>
      </c>
      <c r="J253" s="126" t="b">
        <f t="shared" si="25"/>
        <v>0</v>
      </c>
      <c r="K253" s="127">
        <v>5110.8788587456311</v>
      </c>
      <c r="L253" s="153">
        <v>5445.0505412785587</v>
      </c>
      <c r="M253" s="152" t="b">
        <f t="shared" si="26"/>
        <v>0</v>
      </c>
      <c r="N253" s="145">
        <v>21</v>
      </c>
      <c r="O253" s="155">
        <v>21</v>
      </c>
      <c r="P253" s="154" t="b">
        <f t="shared" si="27"/>
        <v>0</v>
      </c>
      <c r="Q253" s="138">
        <v>1.7241464376728028</v>
      </c>
      <c r="R253" s="148">
        <v>1.1121358914812745</v>
      </c>
      <c r="S253" s="105" t="b">
        <f t="shared" si="28"/>
        <v>0</v>
      </c>
      <c r="T253" s="106">
        <f t="shared" si="29"/>
        <v>0</v>
      </c>
      <c r="U253" s="47"/>
      <c r="V253" s="47"/>
      <c r="W253" s="107"/>
      <c r="X253"/>
      <c r="Y253" s="107"/>
      <c r="Z253" s="113"/>
      <c r="AA253" s="139"/>
      <c r="AB253" s="113"/>
      <c r="AC253" s="113"/>
      <c r="AD253" s="29"/>
    </row>
    <row r="254" spans="1:30" s="33" customFormat="1" ht="14.5" x14ac:dyDescent="0.35">
      <c r="A254" s="47">
        <v>176</v>
      </c>
      <c r="B254" s="2" t="s">
        <v>193</v>
      </c>
      <c r="C254" s="141">
        <v>4444</v>
      </c>
      <c r="D254" s="57">
        <v>4352</v>
      </c>
      <c r="E254" s="142">
        <v>2589.8428375337535</v>
      </c>
      <c r="F254" s="142">
        <v>2824.856070772059</v>
      </c>
      <c r="G254" s="123" t="b">
        <f t="shared" si="24"/>
        <v>0</v>
      </c>
      <c r="H254" s="143">
        <v>99.433669596587777</v>
      </c>
      <c r="I254" s="149">
        <v>132.97380614467497</v>
      </c>
      <c r="J254" s="126" t="b">
        <f t="shared" si="25"/>
        <v>0</v>
      </c>
      <c r="K254" s="127">
        <v>4099.2634855985589</v>
      </c>
      <c r="L254" s="153">
        <v>4624.2450045955884</v>
      </c>
      <c r="M254" s="152" t="b">
        <f t="shared" si="26"/>
        <v>0</v>
      </c>
      <c r="N254" s="145">
        <v>20.75</v>
      </c>
      <c r="O254" s="155">
        <v>20.75</v>
      </c>
      <c r="P254" s="154" t="b">
        <f t="shared" si="27"/>
        <v>0</v>
      </c>
      <c r="Q254" s="138">
        <v>1.7056910477302973</v>
      </c>
      <c r="R254" s="148">
        <v>1.70560745939817</v>
      </c>
      <c r="S254" s="105" t="b">
        <f t="shared" si="28"/>
        <v>0</v>
      </c>
      <c r="T254" s="106">
        <f t="shared" si="29"/>
        <v>0</v>
      </c>
      <c r="U254" s="48"/>
      <c r="V254" s="47"/>
      <c r="W254" s="107"/>
      <c r="X254"/>
      <c r="Y254" s="107"/>
      <c r="Z254" s="113"/>
      <c r="AA254" s="139"/>
      <c r="AB254" s="113"/>
      <c r="AC254" s="113"/>
      <c r="AD254" s="29"/>
    </row>
    <row r="255" spans="1:30" s="33" customFormat="1" ht="14.5" x14ac:dyDescent="0.35">
      <c r="A255" s="47">
        <v>441</v>
      </c>
      <c r="B255" s="2" t="s">
        <v>274</v>
      </c>
      <c r="C255" s="141">
        <v>4473</v>
      </c>
      <c r="D255" s="57">
        <v>4421</v>
      </c>
      <c r="E255" s="142">
        <v>3186.6028884417619</v>
      </c>
      <c r="F255" s="142">
        <v>2837.1525582447407</v>
      </c>
      <c r="G255" s="123" t="b">
        <f t="shared" si="24"/>
        <v>0</v>
      </c>
      <c r="H255" s="143">
        <v>125.07806797373571</v>
      </c>
      <c r="I255" s="149">
        <v>42.249324803979583</v>
      </c>
      <c r="J255" s="126" t="b">
        <f t="shared" si="25"/>
        <v>0</v>
      </c>
      <c r="K255" s="127">
        <v>4785.4149966465457</v>
      </c>
      <c r="L255" s="153">
        <v>4592.8573558018552</v>
      </c>
      <c r="M255" s="152" t="b">
        <f t="shared" si="26"/>
        <v>0</v>
      </c>
      <c r="N255" s="145">
        <v>20.5</v>
      </c>
      <c r="O255" s="155">
        <v>21</v>
      </c>
      <c r="P255" s="154" t="b">
        <f t="shared" si="27"/>
        <v>0</v>
      </c>
      <c r="Q255" s="138">
        <v>1.6185375565886277</v>
      </c>
      <c r="R255" s="148">
        <v>0.58508197748197976</v>
      </c>
      <c r="S255" s="105" t="b">
        <f t="shared" si="28"/>
        <v>0</v>
      </c>
      <c r="T255" s="106">
        <f t="shared" si="29"/>
        <v>0</v>
      </c>
      <c r="U255" s="47"/>
      <c r="V255" s="47"/>
      <c r="W255" s="107"/>
      <c r="X255"/>
      <c r="Y255" s="107"/>
      <c r="Z255" s="113"/>
      <c r="AA255" s="139"/>
      <c r="AB255" s="113"/>
      <c r="AC255" s="113"/>
      <c r="AD255" s="29"/>
    </row>
    <row r="256" spans="1:30" s="33" customFormat="1" ht="14.5" x14ac:dyDescent="0.35">
      <c r="A256" s="47">
        <v>742</v>
      </c>
      <c r="B256" s="2" t="s">
        <v>20</v>
      </c>
      <c r="C256" s="141">
        <v>1009</v>
      </c>
      <c r="D256" s="57">
        <v>988</v>
      </c>
      <c r="E256" s="142">
        <v>2322.6833994053518</v>
      </c>
      <c r="F256" s="142">
        <v>2847</v>
      </c>
      <c r="G256" s="123" t="b">
        <f t="shared" si="24"/>
        <v>0</v>
      </c>
      <c r="H256" s="143">
        <v>326.03764387597454</v>
      </c>
      <c r="I256" s="149">
        <v>252.1</v>
      </c>
      <c r="J256" s="126" t="b">
        <f t="shared" si="25"/>
        <v>0</v>
      </c>
      <c r="K256" s="127">
        <v>2689.6828543111992</v>
      </c>
      <c r="L256" s="153">
        <v>3522.6275303643724</v>
      </c>
      <c r="M256" s="152" t="b">
        <f t="shared" si="26"/>
        <v>0</v>
      </c>
      <c r="N256" s="145">
        <v>21.750000000000004</v>
      </c>
      <c r="O256" s="155">
        <v>21.750000000000004</v>
      </c>
      <c r="P256" s="154" t="b">
        <f t="shared" si="27"/>
        <v>0</v>
      </c>
      <c r="Q256" s="138">
        <v>4.2818534855499149</v>
      </c>
      <c r="R256" s="148">
        <v>2.5</v>
      </c>
      <c r="S256" s="105" t="b">
        <f t="shared" si="28"/>
        <v>0</v>
      </c>
      <c r="T256" s="106">
        <f t="shared" si="29"/>
        <v>0</v>
      </c>
      <c r="U256" s="47"/>
      <c r="V256" s="47"/>
      <c r="W256" s="107"/>
      <c r="X256"/>
      <c r="Y256" s="107"/>
      <c r="Z256" s="113"/>
      <c r="AA256" s="139"/>
      <c r="AB256" s="113"/>
      <c r="AC256" s="113"/>
      <c r="AD256" s="29"/>
    </row>
    <row r="257" spans="1:30" s="33" customFormat="1" ht="14.5" x14ac:dyDescent="0.35">
      <c r="A257" s="47">
        <v>309</v>
      </c>
      <c r="B257" s="2" t="s">
        <v>95</v>
      </c>
      <c r="C257" s="141">
        <v>6506</v>
      </c>
      <c r="D257" s="57">
        <v>6457</v>
      </c>
      <c r="E257" s="142">
        <v>4183.9947832769758</v>
      </c>
      <c r="F257" s="142">
        <v>2858.5852857364098</v>
      </c>
      <c r="G257" s="123" t="b">
        <f t="shared" si="24"/>
        <v>0</v>
      </c>
      <c r="H257" s="143">
        <v>91.281243903102677</v>
      </c>
      <c r="I257" s="149">
        <v>-120.35509704268034</v>
      </c>
      <c r="J257" s="126" t="b">
        <f t="shared" si="25"/>
        <v>0</v>
      </c>
      <c r="K257" s="127">
        <v>6448.9352182600687</v>
      </c>
      <c r="L257" s="153">
        <v>6560.910921480564</v>
      </c>
      <c r="M257" s="152" t="b">
        <f t="shared" si="26"/>
        <v>0</v>
      </c>
      <c r="N257" s="145">
        <v>21.5</v>
      </c>
      <c r="O257" s="155">
        <v>21.5</v>
      </c>
      <c r="P257" s="154" t="b">
        <f t="shared" si="27"/>
        <v>0</v>
      </c>
      <c r="Q257" s="138">
        <v>0.92760312707100778</v>
      </c>
      <c r="R257" s="148">
        <v>-1.1053253604244788</v>
      </c>
      <c r="S257" s="105" t="b">
        <f t="shared" si="28"/>
        <v>0</v>
      </c>
      <c r="T257" s="106">
        <f t="shared" si="29"/>
        <v>0</v>
      </c>
      <c r="U257" s="47"/>
      <c r="V257" s="47"/>
      <c r="W257" s="107"/>
      <c r="X257"/>
      <c r="Y257" s="107"/>
      <c r="Z257" s="113"/>
      <c r="AA257" s="139"/>
      <c r="AB257" s="113"/>
      <c r="AC257" s="113"/>
      <c r="AD257" s="29"/>
    </row>
    <row r="258" spans="1:30" s="33" customFormat="1" ht="14.5" x14ac:dyDescent="0.35">
      <c r="A258" s="47">
        <v>630</v>
      </c>
      <c r="B258" s="2" t="s">
        <v>37</v>
      </c>
      <c r="C258" s="141">
        <v>1631</v>
      </c>
      <c r="D258" s="57">
        <v>1635</v>
      </c>
      <c r="E258" s="142">
        <v>2387.1404169221337</v>
      </c>
      <c r="F258" s="142">
        <v>2866.7800122324161</v>
      </c>
      <c r="G258" s="123" t="b">
        <f t="shared" si="24"/>
        <v>0</v>
      </c>
      <c r="H258" s="143">
        <v>98.098292118633267</v>
      </c>
      <c r="I258" s="149">
        <v>171.58880559349888</v>
      </c>
      <c r="J258" s="126" t="b">
        <f t="shared" si="25"/>
        <v>0</v>
      </c>
      <c r="K258" s="127">
        <v>8254.7780073574486</v>
      </c>
      <c r="L258" s="153">
        <v>11711.285914373088</v>
      </c>
      <c r="M258" s="152" t="b">
        <f t="shared" si="26"/>
        <v>0</v>
      </c>
      <c r="N258" s="145">
        <v>19.75</v>
      </c>
      <c r="O258" s="155">
        <v>19.75</v>
      </c>
      <c r="P258" s="154" t="b">
        <f t="shared" si="27"/>
        <v>0</v>
      </c>
      <c r="Q258" s="138">
        <v>0.86941413819112767</v>
      </c>
      <c r="R258" s="148">
        <v>0.98159161476292345</v>
      </c>
      <c r="S258" s="105" t="b">
        <f t="shared" si="28"/>
        <v>0</v>
      </c>
      <c r="T258" s="106">
        <f t="shared" si="29"/>
        <v>0</v>
      </c>
      <c r="U258" s="47"/>
      <c r="V258" s="47"/>
      <c r="W258" s="107"/>
      <c r="X258"/>
      <c r="Y258" s="107"/>
      <c r="Z258" s="113"/>
      <c r="AA258" s="139"/>
      <c r="AB258" s="113"/>
      <c r="AC258" s="113"/>
      <c r="AD258" s="29"/>
    </row>
    <row r="259" spans="1:30" s="33" customFormat="1" ht="14.5" x14ac:dyDescent="0.35">
      <c r="A259" s="47">
        <v>16</v>
      </c>
      <c r="B259" s="2" t="s">
        <v>61</v>
      </c>
      <c r="C259" s="141">
        <v>8033</v>
      </c>
      <c r="D259" s="57">
        <v>8014</v>
      </c>
      <c r="E259" s="142">
        <v>2500.1299477156731</v>
      </c>
      <c r="F259" s="142">
        <v>2894.0752707761417</v>
      </c>
      <c r="G259" s="123" t="b">
        <f t="shared" si="24"/>
        <v>0</v>
      </c>
      <c r="H259" s="143">
        <v>204.1758425970213</v>
      </c>
      <c r="I259" s="149">
        <v>171.01000509795389</v>
      </c>
      <c r="J259" s="126" t="b">
        <f t="shared" si="25"/>
        <v>0</v>
      </c>
      <c r="K259" s="144">
        <v>3565.6736337607376</v>
      </c>
      <c r="L259" s="153">
        <v>4577.0116957823811</v>
      </c>
      <c r="M259" s="152" t="b">
        <f t="shared" si="26"/>
        <v>0</v>
      </c>
      <c r="N259" s="145">
        <v>20.75</v>
      </c>
      <c r="O259" s="155">
        <v>20.75</v>
      </c>
      <c r="P259" s="154" t="b">
        <f t="shared" si="27"/>
        <v>0</v>
      </c>
      <c r="Q259" s="138">
        <v>4.1069332491474126</v>
      </c>
      <c r="R259" s="148">
        <v>2.3876259238853348</v>
      </c>
      <c r="S259" s="105" t="b">
        <f t="shared" si="28"/>
        <v>0</v>
      </c>
      <c r="T259" s="106">
        <f t="shared" si="29"/>
        <v>0</v>
      </c>
      <c r="U259" s="47"/>
      <c r="V259" s="47"/>
      <c r="W259" s="107"/>
      <c r="X259"/>
      <c r="Y259" s="107"/>
      <c r="Z259" s="113"/>
      <c r="AA259" s="139"/>
      <c r="AB259" s="113"/>
      <c r="AC259" s="113"/>
      <c r="AD259" s="29"/>
    </row>
    <row r="260" spans="1:30" s="33" customFormat="1" ht="14.5" x14ac:dyDescent="0.35">
      <c r="A260" s="47">
        <v>284</v>
      </c>
      <c r="B260" s="2" t="s">
        <v>257</v>
      </c>
      <c r="C260" s="141">
        <v>2271</v>
      </c>
      <c r="D260" s="57">
        <v>2227</v>
      </c>
      <c r="E260" s="142">
        <v>3147.1566314398942</v>
      </c>
      <c r="F260" s="142">
        <v>3036.5981140547824</v>
      </c>
      <c r="G260" s="123" t="b">
        <f t="shared" si="24"/>
        <v>0</v>
      </c>
      <c r="H260" s="143">
        <v>218.62995221210949</v>
      </c>
      <c r="I260" s="149">
        <v>66.732882577861233</v>
      </c>
      <c r="J260" s="126" t="b">
        <f t="shared" si="25"/>
        <v>0</v>
      </c>
      <c r="K260" s="127">
        <v>630.4208630559225</v>
      </c>
      <c r="L260" s="153">
        <v>1120.751953300404</v>
      </c>
      <c r="M260" s="152" t="b">
        <f t="shared" si="26"/>
        <v>0</v>
      </c>
      <c r="N260" s="145">
        <v>20</v>
      </c>
      <c r="O260" s="155">
        <v>20</v>
      </c>
      <c r="P260" s="154" t="b">
        <f t="shared" si="27"/>
        <v>0</v>
      </c>
      <c r="Q260" s="138">
        <v>11.806040656221546</v>
      </c>
      <c r="R260" s="148">
        <v>2.2189389072362551</v>
      </c>
      <c r="S260" s="105" t="b">
        <f t="shared" si="28"/>
        <v>0</v>
      </c>
      <c r="T260" s="106">
        <f t="shared" si="29"/>
        <v>0</v>
      </c>
      <c r="U260" s="47"/>
      <c r="V260" s="47"/>
      <c r="W260" s="107"/>
      <c r="X260"/>
      <c r="Y260" s="107"/>
      <c r="Z260" s="113"/>
      <c r="AA260" s="139"/>
      <c r="AB260" s="113"/>
      <c r="AC260" s="113"/>
      <c r="AD260" s="29"/>
    </row>
    <row r="261" spans="1:30" s="33" customFormat="1" ht="14.5" x14ac:dyDescent="0.35">
      <c r="A261" s="47">
        <v>541</v>
      </c>
      <c r="B261" s="2" t="s">
        <v>173</v>
      </c>
      <c r="C261" s="141">
        <v>9423</v>
      </c>
      <c r="D261" s="57">
        <v>9243</v>
      </c>
      <c r="E261" s="142">
        <v>3276.4659864162154</v>
      </c>
      <c r="F261" s="142">
        <v>3085.5024440116845</v>
      </c>
      <c r="G261" s="123" t="b">
        <f t="shared" si="24"/>
        <v>0</v>
      </c>
      <c r="H261" s="143">
        <v>111.31042282324857</v>
      </c>
      <c r="I261" s="149">
        <v>87.447416154279196</v>
      </c>
      <c r="J261" s="126" t="b">
        <f t="shared" si="25"/>
        <v>0</v>
      </c>
      <c r="K261" s="127">
        <v>4318.7098333863951</v>
      </c>
      <c r="L261" s="153">
        <v>4976.0599664611063</v>
      </c>
      <c r="M261" s="152" t="b">
        <f t="shared" si="26"/>
        <v>0</v>
      </c>
      <c r="N261" s="145">
        <v>20.5</v>
      </c>
      <c r="O261" s="155">
        <v>21</v>
      </c>
      <c r="P261" s="154" t="b">
        <f t="shared" si="27"/>
        <v>0</v>
      </c>
      <c r="Q261" s="138">
        <v>1.8450949610760599</v>
      </c>
      <c r="R261" s="148">
        <v>1.4695233219123862</v>
      </c>
      <c r="S261" s="105" t="b">
        <f t="shared" si="28"/>
        <v>0</v>
      </c>
      <c r="T261" s="106">
        <f t="shared" si="29"/>
        <v>0</v>
      </c>
      <c r="U261" s="47" t="s">
        <v>325</v>
      </c>
      <c r="V261" s="47"/>
      <c r="W261" s="107"/>
      <c r="X261"/>
      <c r="Y261" s="107"/>
      <c r="Z261" s="113"/>
      <c r="AA261" s="139"/>
      <c r="AB261" s="113"/>
      <c r="AC261" s="113"/>
      <c r="AD261" s="29"/>
    </row>
    <row r="262" spans="1:30" s="33" customFormat="1" ht="14.5" x14ac:dyDescent="0.35">
      <c r="A262" s="47">
        <v>97</v>
      </c>
      <c r="B262" s="2" t="s">
        <v>122</v>
      </c>
      <c r="C262" s="141">
        <v>2131</v>
      </c>
      <c r="D262" s="57">
        <v>2091</v>
      </c>
      <c r="E262" s="142">
        <v>3038.9519521351476</v>
      </c>
      <c r="F262" s="142">
        <v>3093.6816212338595</v>
      </c>
      <c r="G262" s="123" t="b">
        <f t="shared" si="24"/>
        <v>0</v>
      </c>
      <c r="H262" s="143">
        <v>151.29148864685624</v>
      </c>
      <c r="I262" s="149">
        <v>127.00193429391729</v>
      </c>
      <c r="J262" s="126" t="b">
        <f t="shared" si="25"/>
        <v>0</v>
      </c>
      <c r="K262" s="144">
        <v>4358.8943782261849</v>
      </c>
      <c r="L262" s="153">
        <v>4598.4737828790048</v>
      </c>
      <c r="M262" s="152" t="b">
        <f t="shared" si="26"/>
        <v>0</v>
      </c>
      <c r="N262" s="145">
        <v>20</v>
      </c>
      <c r="O262" s="155">
        <v>20</v>
      </c>
      <c r="P262" s="154" t="b">
        <f t="shared" si="27"/>
        <v>0</v>
      </c>
      <c r="Q262" s="138">
        <v>1.7537050849949609</v>
      </c>
      <c r="R262" s="148">
        <v>1.4342397306729551</v>
      </c>
      <c r="S262" s="105" t="b">
        <f t="shared" si="28"/>
        <v>0</v>
      </c>
      <c r="T262" s="106">
        <f t="shared" si="29"/>
        <v>0</v>
      </c>
      <c r="U262" s="48"/>
      <c r="V262" s="47"/>
      <c r="W262" s="107"/>
      <c r="X262"/>
      <c r="Y262" s="107"/>
      <c r="Z262" s="113"/>
      <c r="AA262" s="139"/>
      <c r="AB262" s="113"/>
      <c r="AC262" s="113"/>
      <c r="AD262" s="29"/>
    </row>
    <row r="263" spans="1:30" s="33" customFormat="1" ht="14.5" x14ac:dyDescent="0.35">
      <c r="A263" s="47">
        <v>398</v>
      </c>
      <c r="B263" s="2" t="s">
        <v>205</v>
      </c>
      <c r="C263" s="141">
        <v>120027</v>
      </c>
      <c r="D263" s="57">
        <v>120175</v>
      </c>
      <c r="E263" s="142">
        <v>2582.5722637406579</v>
      </c>
      <c r="F263" s="142">
        <v>3115.9954409819015</v>
      </c>
      <c r="G263" s="123" t="b">
        <f t="shared" si="24"/>
        <v>0</v>
      </c>
      <c r="H263" s="143">
        <v>162.77747209738251</v>
      </c>
      <c r="I263" s="149">
        <v>168.39305010195224</v>
      </c>
      <c r="J263" s="126" t="b">
        <f t="shared" si="25"/>
        <v>0</v>
      </c>
      <c r="K263" s="127">
        <v>13855.284514650872</v>
      </c>
      <c r="L263" s="153">
        <v>14030.344055668815</v>
      </c>
      <c r="M263" s="152" t="b">
        <f t="shared" si="26"/>
        <v>0</v>
      </c>
      <c r="N263" s="145">
        <v>20.75</v>
      </c>
      <c r="O263" s="155">
        <v>20.75</v>
      </c>
      <c r="P263" s="154" t="b">
        <f t="shared" si="27"/>
        <v>0</v>
      </c>
      <c r="Q263" s="138">
        <v>1.1990009712864622</v>
      </c>
      <c r="R263" s="148">
        <v>1.2457146998628841</v>
      </c>
      <c r="S263" s="105" t="b">
        <f t="shared" si="28"/>
        <v>0</v>
      </c>
      <c r="T263" s="106">
        <f t="shared" si="29"/>
        <v>0</v>
      </c>
      <c r="U263" s="47"/>
      <c r="V263" s="47"/>
      <c r="W263" s="107"/>
      <c r="X263"/>
      <c r="Y263" s="107"/>
      <c r="Z263" s="113"/>
      <c r="AA263" s="139"/>
      <c r="AB263" s="113"/>
      <c r="AC263" s="113"/>
      <c r="AD263" s="29"/>
    </row>
    <row r="264" spans="1:30" s="33" customFormat="1" ht="14.5" x14ac:dyDescent="0.35">
      <c r="A264" s="47">
        <v>280</v>
      </c>
      <c r="B264" s="2" t="s">
        <v>253</v>
      </c>
      <c r="C264" s="141">
        <v>2050</v>
      </c>
      <c r="D264" s="57">
        <v>2024</v>
      </c>
      <c r="E264" s="142">
        <v>3026.72852195122</v>
      </c>
      <c r="F264" s="142">
        <v>3142.644165019763</v>
      </c>
      <c r="G264" s="123" t="b">
        <f t="shared" si="24"/>
        <v>0</v>
      </c>
      <c r="H264" s="143">
        <v>64.129475343212391</v>
      </c>
      <c r="I264" s="149">
        <v>106.60220263676925</v>
      </c>
      <c r="J264" s="126" t="b">
        <f t="shared" si="25"/>
        <v>0</v>
      </c>
      <c r="K264" s="127">
        <v>4788.4847707317076</v>
      </c>
      <c r="L264" s="153">
        <v>4799.8769812252967</v>
      </c>
      <c r="M264" s="152" t="b">
        <f t="shared" si="26"/>
        <v>0</v>
      </c>
      <c r="N264" s="145">
        <v>21.499999999999996</v>
      </c>
      <c r="O264" s="155">
        <v>22</v>
      </c>
      <c r="P264" s="154" t="b">
        <f t="shared" si="27"/>
        <v>0</v>
      </c>
      <c r="Q264" s="138">
        <v>1.0200318894534599</v>
      </c>
      <c r="R264" s="148">
        <v>1.2217657910459423</v>
      </c>
      <c r="S264" s="105" t="b">
        <f t="shared" si="28"/>
        <v>0</v>
      </c>
      <c r="T264" s="106">
        <f t="shared" si="29"/>
        <v>0</v>
      </c>
      <c r="U264" s="47"/>
      <c r="V264" s="47"/>
      <c r="W264" s="107"/>
      <c r="X264"/>
      <c r="Y264" s="107"/>
      <c r="Z264" s="113"/>
      <c r="AA264" s="139"/>
      <c r="AB264" s="113"/>
      <c r="AC264" s="113"/>
      <c r="AD264" s="29"/>
    </row>
    <row r="265" spans="1:30" s="33" customFormat="1" ht="14.5" x14ac:dyDescent="0.35">
      <c r="A265" s="47">
        <v>322</v>
      </c>
      <c r="B265" s="2" t="s">
        <v>293</v>
      </c>
      <c r="C265" s="141">
        <v>6614</v>
      </c>
      <c r="D265" s="57">
        <v>6549</v>
      </c>
      <c r="E265" s="142">
        <v>2879.2651587541577</v>
      </c>
      <c r="F265" s="142">
        <v>3142.9656039089941</v>
      </c>
      <c r="G265" s="123" t="b">
        <f t="shared" si="24"/>
        <v>0</v>
      </c>
      <c r="H265" s="143">
        <v>162.43242196583918</v>
      </c>
      <c r="I265" s="149">
        <v>144.02826460422204</v>
      </c>
      <c r="J265" s="126" t="b">
        <f t="shared" si="25"/>
        <v>0</v>
      </c>
      <c r="K265" s="127">
        <v>4067.0382915028727</v>
      </c>
      <c r="L265" s="153">
        <v>4184.5029103679954</v>
      </c>
      <c r="M265" s="152" t="b">
        <f t="shared" si="26"/>
        <v>0</v>
      </c>
      <c r="N265" s="145">
        <v>19.749999999999996</v>
      </c>
      <c r="O265" s="155">
        <v>19.749999999999996</v>
      </c>
      <c r="P265" s="154" t="b">
        <f t="shared" si="27"/>
        <v>0</v>
      </c>
      <c r="Q265" s="138">
        <v>2.5948897527167833</v>
      </c>
      <c r="R265" s="148">
        <v>2.2148384067811908</v>
      </c>
      <c r="S265" s="105" t="b">
        <f t="shared" si="28"/>
        <v>0</v>
      </c>
      <c r="T265" s="106">
        <f t="shared" si="29"/>
        <v>0</v>
      </c>
      <c r="U265" s="47"/>
      <c r="V265" s="47"/>
      <c r="W265" s="107"/>
      <c r="X265"/>
      <c r="Y265" s="107"/>
      <c r="Z265" s="113"/>
      <c r="AA265" s="139"/>
      <c r="AB265" s="113"/>
      <c r="AC265" s="113"/>
      <c r="AD265" s="29"/>
    </row>
    <row r="266" spans="1:30" s="33" customFormat="1" ht="14.5" x14ac:dyDescent="0.35">
      <c r="A266" s="47">
        <v>425</v>
      </c>
      <c r="B266" s="2" t="s">
        <v>153</v>
      </c>
      <c r="C266" s="141">
        <v>10218</v>
      </c>
      <c r="D266" s="57">
        <v>10258</v>
      </c>
      <c r="E266" s="142">
        <v>3310.8712536699941</v>
      </c>
      <c r="F266" s="142">
        <v>3238.2063277441994</v>
      </c>
      <c r="G266" s="123" t="b">
        <f t="shared" si="24"/>
        <v>0</v>
      </c>
      <c r="H266" s="143">
        <v>107.71783244415998</v>
      </c>
      <c r="I266" s="149">
        <v>89.516791331939828</v>
      </c>
      <c r="J266" s="126" t="b">
        <f t="shared" si="25"/>
        <v>0</v>
      </c>
      <c r="K266" s="127">
        <v>5647.517759835584</v>
      </c>
      <c r="L266" s="153">
        <v>5711.1231214661721</v>
      </c>
      <c r="M266" s="152" t="b">
        <f t="shared" si="26"/>
        <v>0</v>
      </c>
      <c r="N266" s="145">
        <v>21.5</v>
      </c>
      <c r="O266" s="155">
        <v>21.5</v>
      </c>
      <c r="P266" s="154" t="b">
        <f t="shared" si="27"/>
        <v>0</v>
      </c>
      <c r="Q266" s="138">
        <v>1.0451769959852579</v>
      </c>
      <c r="R266" s="148">
        <v>0.9057166205381828</v>
      </c>
      <c r="S266" s="105" t="b">
        <f t="shared" si="28"/>
        <v>0</v>
      </c>
      <c r="T266" s="106">
        <f t="shared" si="29"/>
        <v>0</v>
      </c>
      <c r="U266" s="47"/>
      <c r="V266" s="47"/>
      <c r="W266" s="107"/>
      <c r="X266"/>
      <c r="Y266" s="107"/>
      <c r="Z266" s="113"/>
      <c r="AA266" s="139"/>
      <c r="AB266" s="113"/>
      <c r="AC266" s="113"/>
      <c r="AD266" s="29"/>
    </row>
    <row r="267" spans="1:30" s="33" customFormat="1" ht="14.5" x14ac:dyDescent="0.35">
      <c r="A267" s="47">
        <v>245</v>
      </c>
      <c r="B267" s="2" t="s">
        <v>255</v>
      </c>
      <c r="C267" s="141">
        <v>37232</v>
      </c>
      <c r="D267" s="57">
        <v>37676</v>
      </c>
      <c r="E267" s="142">
        <v>3774.977719972067</v>
      </c>
      <c r="F267" s="142">
        <v>3287.5292807092051</v>
      </c>
      <c r="G267" s="123" t="b">
        <f t="shared" si="24"/>
        <v>0</v>
      </c>
      <c r="H267" s="143">
        <v>87.029713084988686</v>
      </c>
      <c r="I267" s="149">
        <v>52.435955625751319</v>
      </c>
      <c r="J267" s="126" t="b">
        <f t="shared" si="25"/>
        <v>0</v>
      </c>
      <c r="K267" s="127">
        <v>7575.9463687150846</v>
      </c>
      <c r="L267" s="153">
        <v>7450.5108804013171</v>
      </c>
      <c r="M267" s="152" t="b">
        <f t="shared" si="26"/>
        <v>0</v>
      </c>
      <c r="N267" s="145">
        <v>19.25</v>
      </c>
      <c r="O267" s="155">
        <v>19.25</v>
      </c>
      <c r="P267" s="154" t="b">
        <f t="shared" si="27"/>
        <v>0</v>
      </c>
      <c r="Q267" s="138">
        <v>0.97938286968387955</v>
      </c>
      <c r="R267" s="148">
        <v>0.65695716766714574</v>
      </c>
      <c r="S267" s="105" t="b">
        <f t="shared" si="28"/>
        <v>0</v>
      </c>
      <c r="T267" s="106">
        <f t="shared" si="29"/>
        <v>0</v>
      </c>
      <c r="U267" s="47"/>
      <c r="V267" s="47"/>
      <c r="W267" s="107"/>
      <c r="X267"/>
      <c r="Y267" s="107"/>
      <c r="Z267" s="113"/>
      <c r="AA267" s="139"/>
      <c r="AB267" s="113"/>
      <c r="AC267" s="113"/>
      <c r="AD267" s="29"/>
    </row>
    <row r="268" spans="1:30" s="33" customFormat="1" ht="14.5" x14ac:dyDescent="0.35">
      <c r="A268" s="47">
        <v>638</v>
      </c>
      <c r="B268" s="2" t="s">
        <v>241</v>
      </c>
      <c r="C268" s="141">
        <v>51149</v>
      </c>
      <c r="D268" s="57">
        <v>51232</v>
      </c>
      <c r="E268" s="142">
        <v>2804.0500924749263</v>
      </c>
      <c r="F268" s="142">
        <v>3306.1925409900059</v>
      </c>
      <c r="G268" s="123" t="b">
        <f t="shared" si="24"/>
        <v>0</v>
      </c>
      <c r="H268" s="143">
        <v>212.27340195003558</v>
      </c>
      <c r="I268" s="149">
        <v>168.26489776929293</v>
      </c>
      <c r="J268" s="126" t="b">
        <f t="shared" si="25"/>
        <v>0</v>
      </c>
      <c r="K268" s="127">
        <v>8519.0252133961549</v>
      </c>
      <c r="L268" s="153">
        <v>7113.2938294425367</v>
      </c>
      <c r="M268" s="152" t="b">
        <f t="shared" si="26"/>
        <v>0</v>
      </c>
      <c r="N268" s="145">
        <v>19.75</v>
      </c>
      <c r="O268" s="155">
        <v>19.75</v>
      </c>
      <c r="P268" s="154" t="b">
        <f t="shared" si="27"/>
        <v>0</v>
      </c>
      <c r="Q268" s="138">
        <v>2.2577354008707227</v>
      </c>
      <c r="R268" s="148">
        <v>2.6917440550032246</v>
      </c>
      <c r="S268" s="105" t="b">
        <f t="shared" si="28"/>
        <v>0</v>
      </c>
      <c r="T268" s="106">
        <f t="shared" si="29"/>
        <v>0</v>
      </c>
      <c r="U268" s="48"/>
      <c r="V268" s="47"/>
      <c r="W268" s="107"/>
      <c r="X268"/>
      <c r="Y268" s="107"/>
      <c r="Z268" s="113"/>
      <c r="AA268" s="139"/>
      <c r="AB268" s="113"/>
      <c r="AC268" s="113"/>
      <c r="AD268" s="29"/>
    </row>
    <row r="269" spans="1:30" s="33" customFormat="1" ht="14.5" x14ac:dyDescent="0.35">
      <c r="A269" s="47">
        <v>762</v>
      </c>
      <c r="B269" s="2" t="s">
        <v>252</v>
      </c>
      <c r="C269" s="141">
        <v>3777</v>
      </c>
      <c r="D269" s="57">
        <v>3672</v>
      </c>
      <c r="E269" s="142">
        <v>2895.1608260524226</v>
      </c>
      <c r="F269" s="142">
        <v>3319.5315849673202</v>
      </c>
      <c r="G269" s="123" t="b">
        <f t="shared" si="24"/>
        <v>0</v>
      </c>
      <c r="H269" s="143">
        <v>261.29629631160037</v>
      </c>
      <c r="I269" s="149">
        <v>150.37608262513308</v>
      </c>
      <c r="J269" s="126" t="b">
        <f t="shared" si="25"/>
        <v>0</v>
      </c>
      <c r="K269" s="127">
        <v>5646.3928461742134</v>
      </c>
      <c r="L269" s="153">
        <v>5964.191263616558</v>
      </c>
      <c r="M269" s="152" t="b">
        <f t="shared" si="26"/>
        <v>0</v>
      </c>
      <c r="N269" s="145">
        <v>21.25</v>
      </c>
      <c r="O269" s="155">
        <v>21.25</v>
      </c>
      <c r="P269" s="154" t="b">
        <f t="shared" si="27"/>
        <v>0</v>
      </c>
      <c r="Q269" s="138">
        <v>2.7911107176176935</v>
      </c>
      <c r="R269" s="148">
        <v>1.3855393915444763</v>
      </c>
      <c r="S269" s="105" t="b">
        <f t="shared" si="28"/>
        <v>0</v>
      </c>
      <c r="T269" s="106">
        <f t="shared" si="29"/>
        <v>0</v>
      </c>
      <c r="U269" s="48"/>
      <c r="V269" s="47"/>
      <c r="W269" s="107"/>
      <c r="X269"/>
      <c r="Y269" s="107"/>
      <c r="Z269" s="113"/>
      <c r="AA269" s="139"/>
      <c r="AB269" s="113"/>
      <c r="AC269" s="113"/>
      <c r="AD269" s="29"/>
    </row>
    <row r="270" spans="1:30" s="33" customFormat="1" ht="14.5" x14ac:dyDescent="0.35">
      <c r="A270" s="47">
        <v>111</v>
      </c>
      <c r="B270" s="2" t="s">
        <v>27</v>
      </c>
      <c r="C270" s="141">
        <v>18344</v>
      </c>
      <c r="D270" s="57">
        <v>18131</v>
      </c>
      <c r="E270" s="142">
        <v>3213.2782926297427</v>
      </c>
      <c r="F270" s="142">
        <v>3344.3819976835252</v>
      </c>
      <c r="G270" s="123" t="b">
        <f t="shared" si="24"/>
        <v>0</v>
      </c>
      <c r="H270" s="143">
        <v>172.12999910390982</v>
      </c>
      <c r="I270" s="149">
        <v>107.86672968793762</v>
      </c>
      <c r="J270" s="126" t="b">
        <f t="shared" si="25"/>
        <v>0</v>
      </c>
      <c r="K270" s="144">
        <v>8932.8087112952471</v>
      </c>
      <c r="L270" s="153">
        <v>9909.2733991506266</v>
      </c>
      <c r="M270" s="152" t="b">
        <f t="shared" si="26"/>
        <v>0</v>
      </c>
      <c r="N270" s="145">
        <v>20.5</v>
      </c>
      <c r="O270" s="155">
        <v>20.5</v>
      </c>
      <c r="P270" s="154" t="b">
        <f t="shared" si="27"/>
        <v>0</v>
      </c>
      <c r="Q270" s="138">
        <v>1.1795496079031946</v>
      </c>
      <c r="R270" s="148">
        <v>0.71645880819795615</v>
      </c>
      <c r="S270" s="105" t="b">
        <f t="shared" si="28"/>
        <v>0</v>
      </c>
      <c r="T270" s="106">
        <f t="shared" si="29"/>
        <v>0</v>
      </c>
      <c r="U270" s="47"/>
      <c r="V270" s="50"/>
      <c r="W270" s="107"/>
      <c r="X270"/>
      <c r="Y270" s="107"/>
      <c r="Z270" s="113"/>
      <c r="AA270" s="139"/>
      <c r="AB270" s="113"/>
      <c r="AC270" s="113"/>
      <c r="AD270" s="29"/>
    </row>
    <row r="271" spans="1:30" s="33" customFormat="1" ht="14.5" x14ac:dyDescent="0.35">
      <c r="A271" s="47">
        <v>700</v>
      </c>
      <c r="B271" s="2" t="s">
        <v>231</v>
      </c>
      <c r="C271" s="141">
        <v>4913</v>
      </c>
      <c r="D271" s="57">
        <v>4842</v>
      </c>
      <c r="E271" s="142">
        <v>3432.2918583350292</v>
      </c>
      <c r="F271" s="142">
        <v>3408.3256980586534</v>
      </c>
      <c r="G271" s="123" t="b">
        <f t="shared" si="24"/>
        <v>0</v>
      </c>
      <c r="H271" s="143">
        <v>150.04319713595035</v>
      </c>
      <c r="I271" s="149">
        <v>87.1660280342698</v>
      </c>
      <c r="J271" s="126" t="b">
        <f t="shared" si="25"/>
        <v>0</v>
      </c>
      <c r="K271" s="127">
        <v>4060.6433258701404</v>
      </c>
      <c r="L271" s="153">
        <v>4038.2881639818256</v>
      </c>
      <c r="M271" s="152" t="b">
        <f t="shared" si="26"/>
        <v>0</v>
      </c>
      <c r="N271" s="145">
        <v>20.5</v>
      </c>
      <c r="O271" s="155">
        <v>20.5</v>
      </c>
      <c r="P271" s="154" t="b">
        <f t="shared" si="27"/>
        <v>0</v>
      </c>
      <c r="Q271" s="138">
        <v>1.7898451212915389</v>
      </c>
      <c r="R271" s="148">
        <v>1.0764254123259525</v>
      </c>
      <c r="S271" s="105" t="b">
        <f t="shared" si="28"/>
        <v>0</v>
      </c>
      <c r="T271" s="106">
        <f t="shared" si="29"/>
        <v>0</v>
      </c>
      <c r="U271" s="47"/>
      <c r="V271" s="47"/>
      <c r="W271" s="107"/>
      <c r="X271"/>
      <c r="Y271" s="107"/>
      <c r="Z271" s="113"/>
      <c r="AA271" s="139"/>
      <c r="AB271" s="113"/>
      <c r="AC271" s="113"/>
      <c r="AD271" s="29"/>
    </row>
    <row r="272" spans="1:30" s="33" customFormat="1" ht="14.5" x14ac:dyDescent="0.35">
      <c r="A272" s="47">
        <v>260</v>
      </c>
      <c r="B272" s="2" t="s">
        <v>48</v>
      </c>
      <c r="C272" s="141">
        <v>9877</v>
      </c>
      <c r="D272" s="57">
        <v>9727</v>
      </c>
      <c r="E272" s="142">
        <v>3235.4757314974181</v>
      </c>
      <c r="F272" s="142">
        <v>3409.1913375141362</v>
      </c>
      <c r="G272" s="123" t="b">
        <f t="shared" si="24"/>
        <v>0</v>
      </c>
      <c r="H272" s="143">
        <v>196.43536709009405</v>
      </c>
      <c r="I272" s="149">
        <v>141.90921517968593</v>
      </c>
      <c r="J272" s="126" t="b">
        <f t="shared" si="25"/>
        <v>0</v>
      </c>
      <c r="K272" s="127">
        <v>2385.2421312139313</v>
      </c>
      <c r="L272" s="153">
        <v>2663.2216870566467</v>
      </c>
      <c r="M272" s="152" t="b">
        <f t="shared" si="26"/>
        <v>0</v>
      </c>
      <c r="N272" s="145">
        <v>20.75</v>
      </c>
      <c r="O272" s="155">
        <v>20.75</v>
      </c>
      <c r="P272" s="154" t="b">
        <f t="shared" si="27"/>
        <v>0</v>
      </c>
      <c r="Q272" s="138">
        <v>3.4042111495972724</v>
      </c>
      <c r="R272" s="148">
        <v>2.6491949174846363</v>
      </c>
      <c r="S272" s="105" t="b">
        <f t="shared" si="28"/>
        <v>0</v>
      </c>
      <c r="T272" s="106">
        <f t="shared" si="29"/>
        <v>0</v>
      </c>
      <c r="U272" s="47"/>
      <c r="V272" s="47"/>
      <c r="W272" s="107"/>
      <c r="X272"/>
      <c r="Y272" s="107"/>
      <c r="Z272" s="113"/>
      <c r="AA272" s="139"/>
      <c r="AB272" s="113"/>
      <c r="AC272" s="113"/>
      <c r="AD272" s="29"/>
    </row>
    <row r="273" spans="1:30" s="33" customFormat="1" ht="14.5" x14ac:dyDescent="0.35">
      <c r="A273" s="47">
        <v>753</v>
      </c>
      <c r="B273" s="2" t="s">
        <v>192</v>
      </c>
      <c r="C273" s="141">
        <v>22190</v>
      </c>
      <c r="D273" s="57">
        <v>22320</v>
      </c>
      <c r="E273" s="142">
        <v>2862.1557278053178</v>
      </c>
      <c r="F273" s="142">
        <v>3446.8767374551971</v>
      </c>
      <c r="G273" s="123" t="b">
        <f t="shared" si="24"/>
        <v>0</v>
      </c>
      <c r="H273" s="143">
        <v>161.27173966383643</v>
      </c>
      <c r="I273" s="149">
        <v>199.37794407415049</v>
      </c>
      <c r="J273" s="126" t="b">
        <f t="shared" si="25"/>
        <v>0</v>
      </c>
      <c r="K273" s="127">
        <v>7457.7310982424497</v>
      </c>
      <c r="L273" s="153">
        <v>6530.9977939068094</v>
      </c>
      <c r="M273" s="152" t="b">
        <f t="shared" si="26"/>
        <v>0</v>
      </c>
      <c r="N273" s="145">
        <v>19.25</v>
      </c>
      <c r="O273" s="155">
        <v>19.25</v>
      </c>
      <c r="P273" s="154" t="b">
        <f t="shared" si="27"/>
        <v>0</v>
      </c>
      <c r="Q273" s="138">
        <v>1.1851946678458309</v>
      </c>
      <c r="R273" s="148">
        <v>1.6785707702125794</v>
      </c>
      <c r="S273" s="105" t="b">
        <f t="shared" si="28"/>
        <v>0</v>
      </c>
      <c r="T273" s="106">
        <f t="shared" si="29"/>
        <v>0</v>
      </c>
      <c r="U273" s="47"/>
      <c r="V273" s="47"/>
      <c r="W273" s="107"/>
      <c r="X273"/>
      <c r="Y273" s="107"/>
      <c r="Z273" s="113"/>
      <c r="AA273" s="139"/>
      <c r="AB273" s="113"/>
      <c r="AC273" s="113"/>
      <c r="AD273" s="29"/>
    </row>
    <row r="274" spans="1:30" s="33" customFormat="1" ht="14.5" x14ac:dyDescent="0.35">
      <c r="A274" s="47">
        <v>320</v>
      </c>
      <c r="B274" s="2" t="s">
        <v>40</v>
      </c>
      <c r="C274" s="141">
        <v>7105</v>
      </c>
      <c r="D274" s="57">
        <v>6996</v>
      </c>
      <c r="E274" s="142">
        <v>2327.7352779732582</v>
      </c>
      <c r="F274" s="142">
        <v>3457.9909805603202</v>
      </c>
      <c r="G274" s="123" t="b">
        <f t="shared" si="24"/>
        <v>0</v>
      </c>
      <c r="H274" s="143">
        <v>209.12175429224354</v>
      </c>
      <c r="I274" s="149">
        <v>229.92255045119546</v>
      </c>
      <c r="J274" s="126" t="b">
        <f t="shared" si="25"/>
        <v>0</v>
      </c>
      <c r="K274" s="127">
        <v>10919.912520760026</v>
      </c>
      <c r="L274" s="153">
        <v>10991.604772727274</v>
      </c>
      <c r="M274" s="152" t="b">
        <f t="shared" si="26"/>
        <v>0</v>
      </c>
      <c r="N274" s="145">
        <v>21.5</v>
      </c>
      <c r="O274" s="155">
        <v>21.5</v>
      </c>
      <c r="P274" s="154" t="b">
        <f t="shared" si="27"/>
        <v>0</v>
      </c>
      <c r="Q274" s="138">
        <v>1.5942118362403317</v>
      </c>
      <c r="R274" s="148">
        <v>1.8594207269326595</v>
      </c>
      <c r="S274" s="105" t="b">
        <f t="shared" si="28"/>
        <v>0</v>
      </c>
      <c r="T274" s="106">
        <f t="shared" si="29"/>
        <v>0</v>
      </c>
      <c r="U274" s="47"/>
      <c r="V274" s="47"/>
      <c r="W274" s="107"/>
      <c r="X274"/>
      <c r="Y274" s="107"/>
      <c r="Z274" s="113"/>
      <c r="AA274" s="139">
        <v>2644</v>
      </c>
      <c r="AB274" s="113"/>
      <c r="AC274" s="113"/>
      <c r="AD274" s="29"/>
    </row>
    <row r="275" spans="1:30" s="33" customFormat="1" ht="14.5" x14ac:dyDescent="0.35">
      <c r="A275" s="47">
        <v>905</v>
      </c>
      <c r="B275" s="2" t="s">
        <v>93</v>
      </c>
      <c r="C275" s="141">
        <v>67615</v>
      </c>
      <c r="D275" s="57">
        <v>67988</v>
      </c>
      <c r="E275" s="142">
        <v>3209.575861717075</v>
      </c>
      <c r="F275" s="142">
        <v>3490.1998587986113</v>
      </c>
      <c r="G275" s="123" t="b">
        <f t="shared" si="24"/>
        <v>0</v>
      </c>
      <c r="H275" s="143">
        <v>132.78366249294154</v>
      </c>
      <c r="I275" s="149">
        <v>126.1383534092039</v>
      </c>
      <c r="J275" s="126" t="b">
        <f t="shared" si="25"/>
        <v>0</v>
      </c>
      <c r="K275" s="127">
        <v>10098.835864675</v>
      </c>
      <c r="L275" s="153">
        <v>12653.301232717538</v>
      </c>
      <c r="M275" s="152" t="b">
        <f t="shared" si="26"/>
        <v>0</v>
      </c>
      <c r="N275" s="145">
        <v>21</v>
      </c>
      <c r="O275" s="155">
        <v>21</v>
      </c>
      <c r="P275" s="154" t="b">
        <f t="shared" si="27"/>
        <v>0</v>
      </c>
      <c r="Q275" s="138">
        <v>0.98504509581839816</v>
      </c>
      <c r="R275" s="148">
        <v>0.83901977560701058</v>
      </c>
      <c r="S275" s="105" t="b">
        <f t="shared" si="28"/>
        <v>0</v>
      </c>
      <c r="T275" s="106">
        <f t="shared" si="29"/>
        <v>0</v>
      </c>
      <c r="U275" s="47"/>
      <c r="V275" s="47"/>
      <c r="W275" s="107"/>
      <c r="X275"/>
      <c r="Y275" s="107"/>
      <c r="Z275" s="113"/>
      <c r="AA275" s="139">
        <v>3240</v>
      </c>
      <c r="AB275" s="113"/>
      <c r="AC275" s="113"/>
      <c r="AD275" s="29"/>
    </row>
    <row r="276" spans="1:30" s="33" customFormat="1" ht="14.5" x14ac:dyDescent="0.35">
      <c r="A276" s="47">
        <v>440</v>
      </c>
      <c r="B276" s="2" t="s">
        <v>273</v>
      </c>
      <c r="C276" s="141">
        <v>5622</v>
      </c>
      <c r="D276" s="57">
        <v>5732</v>
      </c>
      <c r="E276" s="142">
        <v>3384.0841302027748</v>
      </c>
      <c r="F276" s="142">
        <v>3563</v>
      </c>
      <c r="G276" s="123" t="b">
        <f t="shared" si="24"/>
        <v>0</v>
      </c>
      <c r="H276" s="143">
        <v>176.00538065910391</v>
      </c>
      <c r="I276" s="149">
        <v>163.9</v>
      </c>
      <c r="J276" s="126" t="b">
        <f t="shared" si="25"/>
        <v>0</v>
      </c>
      <c r="K276" s="127">
        <v>7182.1183546780503</v>
      </c>
      <c r="L276" s="153">
        <v>6730.5822138869507</v>
      </c>
      <c r="M276" s="152" t="b">
        <f t="shared" si="26"/>
        <v>0</v>
      </c>
      <c r="N276" s="145">
        <v>20</v>
      </c>
      <c r="O276" s="155">
        <v>20</v>
      </c>
      <c r="P276" s="154" t="b">
        <f t="shared" si="27"/>
        <v>0</v>
      </c>
      <c r="Q276" s="138">
        <v>0.87129097244638332</v>
      </c>
      <c r="R276" s="148">
        <v>0.9</v>
      </c>
      <c r="S276" s="105" t="b">
        <f t="shared" si="28"/>
        <v>0</v>
      </c>
      <c r="T276" s="106">
        <f t="shared" si="29"/>
        <v>0</v>
      </c>
      <c r="U276" s="47"/>
      <c r="V276" s="47"/>
      <c r="W276" s="107"/>
      <c r="X276"/>
      <c r="Y276" s="107"/>
      <c r="Z276" s="113"/>
      <c r="AA276" s="139">
        <f>AA275/AA274*100</f>
        <v>122.54160363086233</v>
      </c>
      <c r="AB276" s="113"/>
      <c r="AC276" s="113"/>
      <c r="AD276" s="29"/>
    </row>
    <row r="277" spans="1:30" s="33" customFormat="1" ht="14.5" x14ac:dyDescent="0.35">
      <c r="A277" s="47">
        <v>694</v>
      </c>
      <c r="B277" s="2" t="s">
        <v>204</v>
      </c>
      <c r="C277" s="141">
        <v>28521</v>
      </c>
      <c r="D277" s="57">
        <v>28349</v>
      </c>
      <c r="E277" s="142">
        <v>3266.8671796220328</v>
      </c>
      <c r="F277" s="142">
        <v>3573.3655377614728</v>
      </c>
      <c r="G277" s="123" t="b">
        <f t="shared" si="24"/>
        <v>0</v>
      </c>
      <c r="H277" s="143">
        <v>174.53750505608855</v>
      </c>
      <c r="I277" s="149">
        <v>169.47195456808916</v>
      </c>
      <c r="J277" s="126" t="b">
        <f t="shared" si="25"/>
        <v>0</v>
      </c>
      <c r="K277" s="127">
        <v>4467.2880617790406</v>
      </c>
      <c r="L277" s="153">
        <v>4881.8691576422452</v>
      </c>
      <c r="M277" s="152" t="b">
        <f t="shared" si="26"/>
        <v>0</v>
      </c>
      <c r="N277" s="145">
        <v>20.5</v>
      </c>
      <c r="O277" s="155">
        <v>20.5</v>
      </c>
      <c r="P277" s="154" t="b">
        <f t="shared" si="27"/>
        <v>0</v>
      </c>
      <c r="Q277" s="138">
        <v>1.7646561904108924</v>
      </c>
      <c r="R277" s="148">
        <v>1.622705910209042</v>
      </c>
      <c r="S277" s="105" t="b">
        <f t="shared" si="28"/>
        <v>0</v>
      </c>
      <c r="T277" s="106">
        <f t="shared" si="29"/>
        <v>0</v>
      </c>
      <c r="U277" s="47"/>
      <c r="V277" s="47"/>
      <c r="W277" s="107"/>
      <c r="X277"/>
      <c r="Y277" s="107"/>
      <c r="Z277" s="113"/>
      <c r="AA277" s="139"/>
      <c r="AB277" s="113"/>
      <c r="AC277" s="113"/>
      <c r="AD277" s="29"/>
    </row>
    <row r="278" spans="1:30" s="33" customFormat="1" ht="14.5" x14ac:dyDescent="0.35">
      <c r="A278" s="47">
        <v>92</v>
      </c>
      <c r="B278" s="2" t="s">
        <v>236</v>
      </c>
      <c r="C278" s="141">
        <v>239206</v>
      </c>
      <c r="D278" s="57">
        <v>242819</v>
      </c>
      <c r="E278" s="142">
        <v>3457.1906771569274</v>
      </c>
      <c r="F278" s="142">
        <v>3588.4474139997283</v>
      </c>
      <c r="G278" s="123" t="b">
        <f t="shared" si="24"/>
        <v>0</v>
      </c>
      <c r="H278" s="143">
        <v>150.39173636422029</v>
      </c>
      <c r="I278" s="149">
        <v>118.10621480285346</v>
      </c>
      <c r="J278" s="126" t="b">
        <f t="shared" si="25"/>
        <v>0</v>
      </c>
      <c r="K278" s="144">
        <v>10091.351875078386</v>
      </c>
      <c r="L278" s="153">
        <v>10353.815202970114</v>
      </c>
      <c r="M278" s="152" t="b">
        <f t="shared" si="26"/>
        <v>0</v>
      </c>
      <c r="N278" s="145">
        <v>19</v>
      </c>
      <c r="O278" s="155">
        <v>19</v>
      </c>
      <c r="P278" s="154" t="b">
        <f t="shared" si="27"/>
        <v>0</v>
      </c>
      <c r="Q278" s="138">
        <v>1.2824304752039453</v>
      </c>
      <c r="R278" s="148">
        <v>0.99129680099124551</v>
      </c>
      <c r="S278" s="105" t="b">
        <f t="shared" si="28"/>
        <v>0</v>
      </c>
      <c r="T278" s="106">
        <f t="shared" si="29"/>
        <v>0</v>
      </c>
      <c r="U278" s="47"/>
      <c r="V278" s="47"/>
      <c r="W278" s="107"/>
      <c r="X278"/>
      <c r="Y278" s="107"/>
      <c r="Z278" s="113"/>
      <c r="AA278" s="139"/>
      <c r="AB278" s="113"/>
      <c r="AC278" s="113"/>
      <c r="AD278" s="29"/>
    </row>
    <row r="279" spans="1:30" s="33" customFormat="1" ht="14.5" x14ac:dyDescent="0.35">
      <c r="A279" s="47">
        <v>748</v>
      </c>
      <c r="B279" s="2" t="s">
        <v>10</v>
      </c>
      <c r="C279" s="141">
        <v>5028</v>
      </c>
      <c r="D279" s="57">
        <v>4897</v>
      </c>
      <c r="E279" s="142">
        <v>3196.7790413683374</v>
      </c>
      <c r="F279" s="142">
        <v>3660</v>
      </c>
      <c r="G279" s="123" t="b">
        <f t="shared" si="24"/>
        <v>0</v>
      </c>
      <c r="H279" s="143">
        <v>142.51448494875928</v>
      </c>
      <c r="I279" s="149">
        <v>156.6</v>
      </c>
      <c r="J279" s="126" t="b">
        <f t="shared" si="25"/>
        <v>0</v>
      </c>
      <c r="K279" s="127">
        <v>5053.4667382657108</v>
      </c>
      <c r="L279" s="153">
        <v>4888.7092097202367</v>
      </c>
      <c r="M279" s="152" t="b">
        <f t="shared" si="26"/>
        <v>0</v>
      </c>
      <c r="N279" s="145">
        <v>22</v>
      </c>
      <c r="O279" s="155">
        <v>22</v>
      </c>
      <c r="P279" s="154" t="b">
        <f t="shared" si="27"/>
        <v>0</v>
      </c>
      <c r="Q279" s="138">
        <v>1.4346114305832738</v>
      </c>
      <c r="R279" s="148">
        <v>1.7</v>
      </c>
      <c r="S279" s="105" t="b">
        <f t="shared" si="28"/>
        <v>0</v>
      </c>
      <c r="T279" s="106">
        <f t="shared" si="29"/>
        <v>0</v>
      </c>
      <c r="U279" s="47"/>
      <c r="V279" s="47"/>
      <c r="W279" s="107"/>
      <c r="X279"/>
      <c r="Y279" s="107"/>
      <c r="Z279" s="113"/>
      <c r="AA279" s="139"/>
      <c r="AB279" s="113"/>
      <c r="AC279" s="113"/>
      <c r="AD279" s="29"/>
    </row>
    <row r="280" spans="1:30" s="33" customFormat="1" ht="14.5" x14ac:dyDescent="0.35">
      <c r="A280" s="47">
        <v>689</v>
      </c>
      <c r="B280" s="2" t="s">
        <v>238</v>
      </c>
      <c r="C280" s="141">
        <v>3092</v>
      </c>
      <c r="D280" s="57">
        <v>3093</v>
      </c>
      <c r="E280" s="142">
        <v>3511.6946959896509</v>
      </c>
      <c r="F280" s="142">
        <v>3718.8703524086645</v>
      </c>
      <c r="G280" s="123" t="b">
        <f t="shared" si="24"/>
        <v>0</v>
      </c>
      <c r="H280" s="143">
        <v>157.04229293729145</v>
      </c>
      <c r="I280" s="149">
        <v>131.40238795744185</v>
      </c>
      <c r="J280" s="126" t="b">
        <f t="shared" si="25"/>
        <v>0</v>
      </c>
      <c r="K280" s="127">
        <v>3685.0310478654592</v>
      </c>
      <c r="L280" s="153">
        <v>3597.7557387649531</v>
      </c>
      <c r="M280" s="152" t="b">
        <f t="shared" si="26"/>
        <v>0</v>
      </c>
      <c r="N280" s="145">
        <v>21</v>
      </c>
      <c r="O280" s="155">
        <v>21</v>
      </c>
      <c r="P280" s="154" t="b">
        <f t="shared" si="27"/>
        <v>0</v>
      </c>
      <c r="Q280" s="138">
        <v>2.943588213460878</v>
      </c>
      <c r="R280" s="148">
        <v>2.3721239433524084</v>
      </c>
      <c r="S280" s="105" t="b">
        <f t="shared" si="28"/>
        <v>0</v>
      </c>
      <c r="T280" s="106">
        <f t="shared" si="29"/>
        <v>0</v>
      </c>
      <c r="U280" s="47"/>
      <c r="V280" s="47"/>
      <c r="W280" s="107"/>
      <c r="X280"/>
      <c r="Y280" s="107"/>
      <c r="Z280" s="113"/>
      <c r="AA280" s="139"/>
      <c r="AB280" s="113"/>
      <c r="AC280" s="113"/>
      <c r="AD280" s="29"/>
    </row>
    <row r="281" spans="1:30" s="33" customFormat="1" ht="14.5" x14ac:dyDescent="0.35">
      <c r="A281" s="47">
        <v>152</v>
      </c>
      <c r="B281" s="2" t="s">
        <v>47</v>
      </c>
      <c r="C281" s="141">
        <v>4480</v>
      </c>
      <c r="D281" s="57">
        <v>4406</v>
      </c>
      <c r="E281" s="142">
        <v>3414.8803794642859</v>
      </c>
      <c r="F281" s="142">
        <v>3719.6899092147073</v>
      </c>
      <c r="G281" s="123" t="b">
        <f t="shared" si="24"/>
        <v>0</v>
      </c>
      <c r="H281" s="143">
        <v>99.30806886464066</v>
      </c>
      <c r="I281" s="149">
        <v>143.15728464315441</v>
      </c>
      <c r="J281" s="126" t="b">
        <f t="shared" si="25"/>
        <v>0</v>
      </c>
      <c r="K281" s="127">
        <v>2629.1830915178571</v>
      </c>
      <c r="L281" s="153">
        <v>3979.2959986382202</v>
      </c>
      <c r="M281" s="152" t="b">
        <f t="shared" si="26"/>
        <v>0</v>
      </c>
      <c r="N281" s="145">
        <v>21.5</v>
      </c>
      <c r="O281" s="155">
        <v>21.5</v>
      </c>
      <c r="P281" s="154" t="b">
        <f t="shared" si="27"/>
        <v>0</v>
      </c>
      <c r="Q281" s="138">
        <v>1.7622450260046421</v>
      </c>
      <c r="R281" s="148">
        <v>2.561015440306285</v>
      </c>
      <c r="S281" s="105" t="b">
        <f t="shared" si="28"/>
        <v>0</v>
      </c>
      <c r="T281" s="106">
        <f t="shared" si="29"/>
        <v>0</v>
      </c>
      <c r="U281" s="47"/>
      <c r="V281" s="47"/>
      <c r="W281" s="107"/>
      <c r="X281"/>
      <c r="Y281" s="107"/>
      <c r="Z281" s="113"/>
      <c r="AA281" s="139"/>
      <c r="AB281" s="113"/>
      <c r="AC281" s="113"/>
      <c r="AD281" s="29"/>
    </row>
    <row r="282" spans="1:30" s="33" customFormat="1" ht="14.5" x14ac:dyDescent="0.35">
      <c r="A282" s="47">
        <v>768</v>
      </c>
      <c r="B282" s="2" t="s">
        <v>55</v>
      </c>
      <c r="C282" s="141">
        <v>2430</v>
      </c>
      <c r="D282" s="57">
        <v>2375</v>
      </c>
      <c r="E282" s="142">
        <v>3208.2503251028807</v>
      </c>
      <c r="F282" s="142">
        <v>3752.7888378947368</v>
      </c>
      <c r="G282" s="123" t="b">
        <f t="shared" si="24"/>
        <v>0</v>
      </c>
      <c r="H282" s="143">
        <v>152.53471644043768</v>
      </c>
      <c r="I282" s="149">
        <v>189.07355592573387</v>
      </c>
      <c r="J282" s="126" t="b">
        <f t="shared" si="25"/>
        <v>0</v>
      </c>
      <c r="K282" s="127">
        <v>2588.9087448559667</v>
      </c>
      <c r="L282" s="153">
        <v>3626.65056</v>
      </c>
      <c r="M282" s="152" t="b">
        <f t="shared" si="26"/>
        <v>0</v>
      </c>
      <c r="N282" s="145">
        <v>21</v>
      </c>
      <c r="O282" s="155">
        <v>21</v>
      </c>
      <c r="P282" s="154" t="b">
        <f t="shared" si="27"/>
        <v>0</v>
      </c>
      <c r="Q282" s="138">
        <v>3.1382553804878559</v>
      </c>
      <c r="R282" s="148">
        <v>2.3634884594019137</v>
      </c>
      <c r="S282" s="105" t="b">
        <f t="shared" si="28"/>
        <v>0</v>
      </c>
      <c r="T282" s="106">
        <f t="shared" si="29"/>
        <v>0</v>
      </c>
      <c r="U282" s="48"/>
      <c r="V282" s="50"/>
      <c r="W282" s="107"/>
      <c r="X282"/>
      <c r="Y282" s="107"/>
      <c r="Z282" s="113"/>
      <c r="AA282" s="139"/>
      <c r="AB282" s="113"/>
      <c r="AC282" s="113"/>
      <c r="AD282" s="29"/>
    </row>
    <row r="283" spans="1:30" s="33" customFormat="1" ht="14.5" x14ac:dyDescent="0.35">
      <c r="A283" s="47">
        <v>931</v>
      </c>
      <c r="B283" s="2" t="s">
        <v>216</v>
      </c>
      <c r="C283" s="141">
        <v>6070</v>
      </c>
      <c r="D283" s="57">
        <v>5951</v>
      </c>
      <c r="E283" s="142">
        <v>3602.5401169686984</v>
      </c>
      <c r="F283" s="142">
        <v>3802.5170240295752</v>
      </c>
      <c r="G283" s="123" t="b">
        <f t="shared" si="24"/>
        <v>0</v>
      </c>
      <c r="H283" s="143">
        <v>93.112659537397263</v>
      </c>
      <c r="I283" s="149">
        <v>104.400179542769</v>
      </c>
      <c r="J283" s="126" t="b">
        <f t="shared" si="25"/>
        <v>0</v>
      </c>
      <c r="K283" s="127">
        <v>7368.2995337726525</v>
      </c>
      <c r="L283" s="153">
        <v>7259.8114804234592</v>
      </c>
      <c r="M283" s="152" t="b">
        <f t="shared" si="26"/>
        <v>0</v>
      </c>
      <c r="N283" s="145">
        <v>21</v>
      </c>
      <c r="O283" s="155">
        <v>21</v>
      </c>
      <c r="P283" s="154" t="b">
        <f t="shared" si="27"/>
        <v>0</v>
      </c>
      <c r="Q283" s="138">
        <v>0.79300688601858549</v>
      </c>
      <c r="R283" s="148">
        <v>0.99322789806182654</v>
      </c>
      <c r="S283" s="105" t="b">
        <f t="shared" si="28"/>
        <v>0</v>
      </c>
      <c r="T283" s="106">
        <f t="shared" si="29"/>
        <v>0</v>
      </c>
      <c r="U283" s="47"/>
      <c r="V283" s="50"/>
      <c r="W283" s="107"/>
      <c r="X283"/>
      <c r="Y283" s="107"/>
      <c r="Z283" s="113"/>
      <c r="AA283" s="139"/>
      <c r="AB283" s="113"/>
      <c r="AC283" s="113"/>
      <c r="AD283" s="29"/>
    </row>
    <row r="284" spans="1:30" s="33" customFormat="1" ht="14.5" x14ac:dyDescent="0.35">
      <c r="A284" s="47">
        <v>317</v>
      </c>
      <c r="B284" s="2" t="s">
        <v>104</v>
      </c>
      <c r="C284" s="141">
        <v>2533</v>
      </c>
      <c r="D284" s="57">
        <v>2474</v>
      </c>
      <c r="E284" s="142">
        <v>3646.9545163837342</v>
      </c>
      <c r="F284" s="142">
        <v>3837.2083993532742</v>
      </c>
      <c r="G284" s="123" t="b">
        <f t="shared" si="24"/>
        <v>0</v>
      </c>
      <c r="H284" s="143">
        <v>165.60188899875772</v>
      </c>
      <c r="I284" s="149">
        <v>116.30531319941591</v>
      </c>
      <c r="J284" s="126" t="b">
        <f t="shared" si="25"/>
        <v>0</v>
      </c>
      <c r="K284" s="127">
        <v>9933.6105013817632</v>
      </c>
      <c r="L284" s="153">
        <v>10543.957906224738</v>
      </c>
      <c r="M284" s="152" t="b">
        <f t="shared" si="26"/>
        <v>0</v>
      </c>
      <c r="N284" s="145">
        <v>21.5</v>
      </c>
      <c r="O284" s="155">
        <v>21.5</v>
      </c>
      <c r="P284" s="154" t="b">
        <f t="shared" si="27"/>
        <v>0</v>
      </c>
      <c r="Q284" s="138">
        <v>1.0602211687351109</v>
      </c>
      <c r="R284" s="148">
        <v>0.74556006589576052</v>
      </c>
      <c r="S284" s="105" t="b">
        <f t="shared" si="28"/>
        <v>0</v>
      </c>
      <c r="T284" s="106">
        <f t="shared" si="29"/>
        <v>0</v>
      </c>
      <c r="U284" s="47"/>
      <c r="V284" s="47"/>
      <c r="W284" s="107"/>
      <c r="X284"/>
      <c r="Y284" s="107"/>
      <c r="Z284" s="113"/>
      <c r="AA284" s="139"/>
      <c r="AB284" s="113"/>
      <c r="AC284" s="113"/>
      <c r="AD284" s="29"/>
    </row>
    <row r="285" spans="1:30" s="33" customFormat="1" ht="14.5" x14ac:dyDescent="0.35">
      <c r="A285" s="47">
        <v>837</v>
      </c>
      <c r="B285" s="2" t="s">
        <v>269</v>
      </c>
      <c r="C285" s="141">
        <v>244223</v>
      </c>
      <c r="D285" s="57">
        <v>249009</v>
      </c>
      <c r="E285" s="142">
        <v>3626.2727851594655</v>
      </c>
      <c r="F285" s="142">
        <v>3868.9036970952857</v>
      </c>
      <c r="G285" s="123" t="b">
        <f t="shared" si="24"/>
        <v>0</v>
      </c>
      <c r="H285" s="143">
        <v>161.26927943429544</v>
      </c>
      <c r="I285" s="149">
        <v>143.30929659624277</v>
      </c>
      <c r="J285" s="126" t="b">
        <f t="shared" si="25"/>
        <v>0</v>
      </c>
      <c r="K285" s="127">
        <v>11883.041694516898</v>
      </c>
      <c r="L285" s="153">
        <v>11735.417775702887</v>
      </c>
      <c r="M285" s="152" t="b">
        <f t="shared" si="26"/>
        <v>0</v>
      </c>
      <c r="N285" s="145">
        <v>20.25</v>
      </c>
      <c r="O285" s="155">
        <v>20.25</v>
      </c>
      <c r="P285" s="154" t="b">
        <f t="shared" si="27"/>
        <v>0</v>
      </c>
      <c r="Q285" s="138">
        <v>1.2649659339989454</v>
      </c>
      <c r="R285" s="148">
        <v>1.3176170514763947</v>
      </c>
      <c r="S285" s="105" t="b">
        <f t="shared" si="28"/>
        <v>0</v>
      </c>
      <c r="T285" s="106">
        <f t="shared" si="29"/>
        <v>0</v>
      </c>
      <c r="U285" s="48"/>
      <c r="V285" s="47"/>
      <c r="W285" s="107"/>
      <c r="X285"/>
      <c r="Y285" s="107"/>
      <c r="Z285" s="113"/>
      <c r="AA285" s="139"/>
      <c r="AB285" s="113"/>
      <c r="AC285" s="113"/>
      <c r="AD285" s="29"/>
    </row>
    <row r="286" spans="1:30" s="33" customFormat="1" ht="14.5" x14ac:dyDescent="0.35">
      <c r="A286" s="47">
        <v>747</v>
      </c>
      <c r="B286" s="2" t="s">
        <v>251</v>
      </c>
      <c r="C286" s="141">
        <v>1352</v>
      </c>
      <c r="D286" s="57">
        <v>1308</v>
      </c>
      <c r="E286" s="142">
        <v>3663.8083801775147</v>
      </c>
      <c r="F286" s="142">
        <v>3989.3263149847098</v>
      </c>
      <c r="G286" s="123" t="b">
        <f t="shared" si="24"/>
        <v>0</v>
      </c>
      <c r="H286" s="143">
        <v>210.30358278322296</v>
      </c>
      <c r="I286" s="149">
        <v>149.59836772288031</v>
      </c>
      <c r="J286" s="126" t="b">
        <f t="shared" si="25"/>
        <v>0</v>
      </c>
      <c r="K286" s="127">
        <v>991.91306213017754</v>
      </c>
      <c r="L286" s="153">
        <v>1255.7158256880734</v>
      </c>
      <c r="M286" s="152" t="b">
        <f t="shared" si="26"/>
        <v>0</v>
      </c>
      <c r="N286" s="145">
        <v>22</v>
      </c>
      <c r="O286" s="155">
        <v>22</v>
      </c>
      <c r="P286" s="154" t="b">
        <f t="shared" si="27"/>
        <v>0</v>
      </c>
      <c r="Q286" s="138">
        <v>16.504916764093366</v>
      </c>
      <c r="R286" s="148">
        <v>9.8445364543583054</v>
      </c>
      <c r="S286" s="105" t="b">
        <f t="shared" si="28"/>
        <v>0</v>
      </c>
      <c r="T286" s="106">
        <f t="shared" si="29"/>
        <v>0</v>
      </c>
      <c r="U286" s="47"/>
      <c r="V286" s="75"/>
      <c r="W286" s="107"/>
      <c r="X286"/>
      <c r="Y286" s="107"/>
      <c r="Z286" s="113"/>
      <c r="AA286" s="139"/>
      <c r="AB286" s="113"/>
      <c r="AC286" s="113"/>
      <c r="AD286" s="29"/>
    </row>
    <row r="287" spans="1:30" s="33" customFormat="1" ht="14.5" x14ac:dyDescent="0.35">
      <c r="A287" s="47">
        <v>545</v>
      </c>
      <c r="B287" s="2" t="s">
        <v>118</v>
      </c>
      <c r="C287" s="141">
        <v>9562</v>
      </c>
      <c r="D287" s="57">
        <v>9584</v>
      </c>
      <c r="E287" s="142">
        <v>3523.1819702991006</v>
      </c>
      <c r="F287" s="142">
        <v>4058.9824853923205</v>
      </c>
      <c r="G287" s="123" t="b">
        <f t="shared" si="24"/>
        <v>0</v>
      </c>
      <c r="H287" s="143">
        <v>210.19776633583359</v>
      </c>
      <c r="I287" s="149">
        <v>184.32976121085872</v>
      </c>
      <c r="J287" s="126" t="b">
        <f t="shared" si="25"/>
        <v>0</v>
      </c>
      <c r="K287" s="127">
        <v>8022.0612842501569</v>
      </c>
      <c r="L287" s="153">
        <v>8966.2387813021705</v>
      </c>
      <c r="M287" s="152" t="b">
        <f t="shared" si="26"/>
        <v>0</v>
      </c>
      <c r="N287" s="145">
        <v>21</v>
      </c>
      <c r="O287" s="155">
        <v>21</v>
      </c>
      <c r="P287" s="154" t="b">
        <f t="shared" si="27"/>
        <v>0</v>
      </c>
      <c r="Q287" s="138">
        <v>1.4318598072390549</v>
      </c>
      <c r="R287" s="148">
        <v>1.1368966489671384</v>
      </c>
      <c r="S287" s="105" t="b">
        <f t="shared" si="28"/>
        <v>0</v>
      </c>
      <c r="T287" s="106">
        <f t="shared" si="29"/>
        <v>0</v>
      </c>
      <c r="U287" s="47"/>
      <c r="V287" s="47"/>
      <c r="W287" s="107"/>
      <c r="X287"/>
      <c r="Y287" s="107"/>
      <c r="Z287" s="113"/>
      <c r="AA287" s="139"/>
      <c r="AB287" s="113"/>
      <c r="AC287" s="113"/>
      <c r="AD287" s="29"/>
    </row>
    <row r="288" spans="1:30" s="33" customFormat="1" ht="14.5" x14ac:dyDescent="0.35">
      <c r="A288" s="47">
        <v>304</v>
      </c>
      <c r="B288" s="2" t="s">
        <v>196</v>
      </c>
      <c r="C288" s="141">
        <v>971</v>
      </c>
      <c r="D288" s="57">
        <v>950</v>
      </c>
      <c r="E288" s="142">
        <v>4946.2821833161688</v>
      </c>
      <c r="F288" s="142">
        <v>4083.5031578947369</v>
      </c>
      <c r="G288" s="123" t="b">
        <f t="shared" si="24"/>
        <v>0</v>
      </c>
      <c r="H288" s="143">
        <v>65.73898441679151</v>
      </c>
      <c r="I288" s="149">
        <v>89.653284773464861</v>
      </c>
      <c r="J288" s="126" t="b">
        <f t="shared" si="25"/>
        <v>0</v>
      </c>
      <c r="K288" s="127">
        <v>4365.2481462409896</v>
      </c>
      <c r="L288" s="153">
        <v>6018.6593157894731</v>
      </c>
      <c r="M288" s="152" t="b">
        <f t="shared" si="26"/>
        <v>0</v>
      </c>
      <c r="N288" s="145">
        <v>18.25</v>
      </c>
      <c r="O288" s="155">
        <v>18</v>
      </c>
      <c r="P288" s="154" t="b">
        <f t="shared" si="27"/>
        <v>0</v>
      </c>
      <c r="Q288" s="138">
        <v>0.8992737280392189</v>
      </c>
      <c r="R288" s="148">
        <v>0.97390048002580298</v>
      </c>
      <c r="S288" s="105" t="b">
        <f t="shared" si="28"/>
        <v>0</v>
      </c>
      <c r="T288" s="106">
        <f t="shared" si="29"/>
        <v>0</v>
      </c>
      <c r="U288" s="47"/>
      <c r="V288" s="47"/>
      <c r="W288" s="107"/>
      <c r="X288"/>
      <c r="Y288" s="107"/>
      <c r="Z288" s="113"/>
      <c r="AA288" s="139"/>
      <c r="AB288" s="113"/>
      <c r="AC288" s="113"/>
      <c r="AD288" s="29"/>
    </row>
    <row r="289" spans="1:30" s="33" customFormat="1" ht="14.5" x14ac:dyDescent="0.35">
      <c r="A289" s="47">
        <v>580</v>
      </c>
      <c r="B289" s="2" t="s">
        <v>275</v>
      </c>
      <c r="C289" s="141">
        <v>4567</v>
      </c>
      <c r="D289" s="57">
        <v>4438</v>
      </c>
      <c r="E289" s="142">
        <v>3782.6485942631921</v>
      </c>
      <c r="F289" s="142">
        <v>4102.8761716989629</v>
      </c>
      <c r="G289" s="123" t="b">
        <f t="shared" si="24"/>
        <v>0</v>
      </c>
      <c r="H289" s="143">
        <v>155.89315840230083</v>
      </c>
      <c r="I289" s="149">
        <v>87.074089715888093</v>
      </c>
      <c r="J289" s="126" t="b">
        <f t="shared" si="25"/>
        <v>0</v>
      </c>
      <c r="K289" s="127">
        <v>2919.1234596014888</v>
      </c>
      <c r="L289" s="153">
        <v>4304.4683303289767</v>
      </c>
      <c r="M289" s="152" t="b">
        <f t="shared" si="26"/>
        <v>0</v>
      </c>
      <c r="N289" s="145">
        <v>20.5</v>
      </c>
      <c r="O289" s="155">
        <v>21.5</v>
      </c>
      <c r="P289" s="154" t="b">
        <f t="shared" si="27"/>
        <v>0</v>
      </c>
      <c r="Q289" s="138">
        <v>3.6457364726514507</v>
      </c>
      <c r="R289" s="148">
        <v>1.2095456162187854</v>
      </c>
      <c r="S289" s="105" t="b">
        <f t="shared" si="28"/>
        <v>0</v>
      </c>
      <c r="T289" s="106">
        <f t="shared" si="29"/>
        <v>0</v>
      </c>
      <c r="U289" s="47"/>
      <c r="V289" s="47"/>
      <c r="W289" s="107"/>
      <c r="X289"/>
      <c r="Y289" s="107"/>
      <c r="Z289" s="113"/>
      <c r="AA289" s="139"/>
      <c r="AB289" s="113"/>
      <c r="AC289" s="113"/>
      <c r="AD289" s="29"/>
    </row>
    <row r="290" spans="1:30" s="33" customFormat="1" ht="14.5" x14ac:dyDescent="0.35">
      <c r="A290" s="47">
        <v>78</v>
      </c>
      <c r="B290" s="2" t="s">
        <v>54</v>
      </c>
      <c r="C290" s="141">
        <v>7979</v>
      </c>
      <c r="D290" s="57">
        <v>7832</v>
      </c>
      <c r="E290" s="142">
        <v>3373.1679408447176</v>
      </c>
      <c r="F290" s="142">
        <v>4213.604133043922</v>
      </c>
      <c r="G290" s="123" t="b">
        <f t="shared" si="24"/>
        <v>0</v>
      </c>
      <c r="H290" s="143">
        <v>212.68111196126785</v>
      </c>
      <c r="I290" s="149">
        <v>183.21533665585417</v>
      </c>
      <c r="J290" s="126" t="b">
        <f t="shared" si="25"/>
        <v>0</v>
      </c>
      <c r="K290" s="127">
        <v>9622.4816781551581</v>
      </c>
      <c r="L290" s="153">
        <v>8916.4655758426961</v>
      </c>
      <c r="M290" s="152" t="b">
        <f t="shared" si="26"/>
        <v>0</v>
      </c>
      <c r="N290" s="145">
        <v>21.75</v>
      </c>
      <c r="O290" s="155">
        <v>21.75</v>
      </c>
      <c r="P290" s="154" t="b">
        <f t="shared" si="27"/>
        <v>0</v>
      </c>
      <c r="Q290" s="138">
        <v>1.5989787234604425</v>
      </c>
      <c r="R290" s="148">
        <v>1.5364813195480285</v>
      </c>
      <c r="S290" s="105" t="b">
        <f t="shared" si="28"/>
        <v>0</v>
      </c>
      <c r="T290" s="106">
        <f t="shared" si="29"/>
        <v>0</v>
      </c>
      <c r="U290" s="47" t="s">
        <v>324</v>
      </c>
      <c r="V290" s="47"/>
      <c r="W290" s="107"/>
      <c r="X290"/>
      <c r="Y290" s="107"/>
      <c r="Z290" s="113"/>
      <c r="AA290" s="139"/>
      <c r="AB290" s="113"/>
      <c r="AC290" s="113"/>
      <c r="AD290" s="29"/>
    </row>
    <row r="291" spans="1:30" s="33" customFormat="1" ht="14.5" x14ac:dyDescent="0.35">
      <c r="A291" s="47">
        <v>422</v>
      </c>
      <c r="B291" s="2" t="s">
        <v>107</v>
      </c>
      <c r="C291" s="141">
        <v>10543</v>
      </c>
      <c r="D291" s="57">
        <v>10372</v>
      </c>
      <c r="E291" s="142">
        <v>4119.50017736887</v>
      </c>
      <c r="F291" s="142">
        <v>4309.505278634786</v>
      </c>
      <c r="G291" s="123" t="b">
        <f t="shared" si="24"/>
        <v>0</v>
      </c>
      <c r="H291" s="143">
        <v>164.143254590109</v>
      </c>
      <c r="I291" s="149">
        <v>121.23679687431004</v>
      </c>
      <c r="J291" s="126" t="b">
        <f t="shared" si="25"/>
        <v>0</v>
      </c>
      <c r="K291" s="127">
        <v>5035.6087679028742</v>
      </c>
      <c r="L291" s="153">
        <v>4469.3621085615114</v>
      </c>
      <c r="M291" s="152" t="b">
        <f t="shared" si="26"/>
        <v>0</v>
      </c>
      <c r="N291" s="145">
        <v>21</v>
      </c>
      <c r="O291" s="155">
        <v>21</v>
      </c>
      <c r="P291" s="154" t="b">
        <f t="shared" si="27"/>
        <v>0</v>
      </c>
      <c r="Q291" s="138">
        <v>2.2891371947017851</v>
      </c>
      <c r="R291" s="148">
        <v>1.7418335152892452</v>
      </c>
      <c r="S291" s="105" t="b">
        <f t="shared" si="28"/>
        <v>0</v>
      </c>
      <c r="T291" s="106">
        <f t="shared" si="29"/>
        <v>0</v>
      </c>
      <c r="U291" s="48"/>
      <c r="V291" s="47"/>
      <c r="W291" s="107"/>
      <c r="X291"/>
      <c r="Y291" s="107"/>
      <c r="Z291" s="113"/>
      <c r="AA291" s="139"/>
      <c r="AB291" s="113"/>
      <c r="AC291" s="113"/>
      <c r="AD291" s="29"/>
    </row>
    <row r="292" spans="1:30" s="33" customFormat="1" ht="14.5" x14ac:dyDescent="0.35">
      <c r="A292" s="47">
        <v>732</v>
      </c>
      <c r="B292" s="2" t="s">
        <v>39</v>
      </c>
      <c r="C292" s="141">
        <v>3416</v>
      </c>
      <c r="D292" s="57">
        <v>3336</v>
      </c>
      <c r="E292" s="142">
        <v>3469.4748185011713</v>
      </c>
      <c r="F292" s="142">
        <v>4387.7340407673864</v>
      </c>
      <c r="G292" s="123" t="b">
        <f t="shared" ref="G292:G320" si="30">IF(E292&lt;-500,IF(F292&lt;-1000,1))</f>
        <v>0</v>
      </c>
      <c r="H292" s="143">
        <v>181.79629843997066</v>
      </c>
      <c r="I292" s="149">
        <v>203.6477523825028</v>
      </c>
      <c r="J292" s="126" t="b">
        <f t="shared" ref="J292:J320" si="31">IF(I292&lt;80,IF(H292&lt;80,1))</f>
        <v>0</v>
      </c>
      <c r="K292" s="127">
        <v>7060.2926580796247</v>
      </c>
      <c r="L292" s="153">
        <v>8043.8088519184648</v>
      </c>
      <c r="M292" s="152" t="b">
        <f t="shared" ref="M292:M320" si="32">IF(L292&gt;14085,IF(K292&gt;13625,1))</f>
        <v>0</v>
      </c>
      <c r="N292" s="145">
        <v>20.25</v>
      </c>
      <c r="O292" s="155">
        <v>20.25</v>
      </c>
      <c r="P292" s="154" t="b">
        <f t="shared" ref="P292:P320" si="33">IF(O292&gt;22.01,IF(N292&gt;22.02,1))</f>
        <v>0</v>
      </c>
      <c r="Q292" s="138">
        <v>1.5911101450321108</v>
      </c>
      <c r="R292" s="148">
        <v>1.7693984544840493</v>
      </c>
      <c r="S292" s="105" t="b">
        <f t="shared" ref="S292:S320" si="34">IF(R292&lt;0.8,IF(Q292&lt;0.8,1))</f>
        <v>0</v>
      </c>
      <c r="T292" s="106">
        <f t="shared" ref="T292:T320" si="35">J292+M292+P292+S292</f>
        <v>0</v>
      </c>
      <c r="U292" s="47"/>
      <c r="V292" s="47"/>
      <c r="W292" s="107"/>
      <c r="X292"/>
      <c r="Y292" s="107"/>
      <c r="Z292" s="113"/>
      <c r="AA292" s="139"/>
      <c r="AB292" s="113"/>
      <c r="AC292" s="113"/>
      <c r="AD292" s="29"/>
    </row>
    <row r="293" spans="1:30" s="33" customFormat="1" ht="14.5" x14ac:dyDescent="0.35">
      <c r="A293" s="47">
        <v>529</v>
      </c>
      <c r="B293" s="2" t="s">
        <v>286</v>
      </c>
      <c r="C293" s="141">
        <v>19579</v>
      </c>
      <c r="D293" s="57">
        <v>19850</v>
      </c>
      <c r="E293" s="142">
        <v>4501.1367010572549</v>
      </c>
      <c r="F293" s="142">
        <v>4404.9915163727965</v>
      </c>
      <c r="G293" s="123" t="b">
        <f t="shared" si="30"/>
        <v>0</v>
      </c>
      <c r="H293" s="143">
        <v>184.40149594876436</v>
      </c>
      <c r="I293" s="149">
        <v>105.51871767948317</v>
      </c>
      <c r="J293" s="126" t="b">
        <f t="shared" si="31"/>
        <v>0</v>
      </c>
      <c r="K293" s="127">
        <v>3860.3473200878493</v>
      </c>
      <c r="L293" s="153">
        <v>4626.2031909319903</v>
      </c>
      <c r="M293" s="152" t="b">
        <f t="shared" si="32"/>
        <v>0</v>
      </c>
      <c r="N293" s="145">
        <v>18.999999999999996</v>
      </c>
      <c r="O293" s="155">
        <v>18.999999999999996</v>
      </c>
      <c r="P293" s="154" t="b">
        <f t="shared" si="33"/>
        <v>0</v>
      </c>
      <c r="Q293" s="138">
        <v>3.4333505395674493</v>
      </c>
      <c r="R293" s="148">
        <v>2.9026871672430539</v>
      </c>
      <c r="S293" s="105" t="b">
        <f t="shared" si="34"/>
        <v>0</v>
      </c>
      <c r="T293" s="106">
        <f t="shared" si="35"/>
        <v>0</v>
      </c>
      <c r="U293" s="47"/>
      <c r="V293" s="47"/>
      <c r="W293" s="107"/>
      <c r="X293"/>
      <c r="Y293" s="107"/>
      <c r="Z293" s="113"/>
      <c r="AA293" s="139"/>
      <c r="AB293" s="113"/>
      <c r="AC293" s="113"/>
      <c r="AD293" s="29"/>
    </row>
    <row r="294" spans="1:30" s="33" customFormat="1" ht="14.5" x14ac:dyDescent="0.35">
      <c r="A294" s="47">
        <v>781</v>
      </c>
      <c r="B294" s="2" t="s">
        <v>130</v>
      </c>
      <c r="C294" s="141">
        <v>3584</v>
      </c>
      <c r="D294" s="57">
        <v>3504</v>
      </c>
      <c r="E294" s="142">
        <v>543</v>
      </c>
      <c r="F294" s="142">
        <v>4484.619292237443</v>
      </c>
      <c r="G294" s="123" t="b">
        <f t="shared" si="30"/>
        <v>0</v>
      </c>
      <c r="H294" s="143">
        <v>251.4</v>
      </c>
      <c r="I294" s="149">
        <v>175.65420917647293</v>
      </c>
      <c r="J294" s="126" t="b">
        <f t="shared" si="31"/>
        <v>0</v>
      </c>
      <c r="K294" s="127">
        <v>4933.909877232144</v>
      </c>
      <c r="L294" s="153">
        <v>2369.4760273972602</v>
      </c>
      <c r="M294" s="152" t="b">
        <f t="shared" si="32"/>
        <v>0</v>
      </c>
      <c r="N294" s="145">
        <v>19</v>
      </c>
      <c r="O294" s="155">
        <v>19</v>
      </c>
      <c r="P294" s="154" t="b">
        <f t="shared" si="33"/>
        <v>0</v>
      </c>
      <c r="Q294" s="138"/>
      <c r="R294" s="148">
        <v>3.0248998550024626</v>
      </c>
      <c r="S294" s="105" t="b">
        <f t="shared" si="34"/>
        <v>0</v>
      </c>
      <c r="T294" s="106">
        <f t="shared" si="35"/>
        <v>0</v>
      </c>
      <c r="U294" s="47"/>
      <c r="V294" s="47"/>
      <c r="W294" s="107"/>
      <c r="X294"/>
      <c r="Y294" s="107"/>
      <c r="Z294" s="113"/>
      <c r="AA294" s="139"/>
      <c r="AB294" s="113"/>
      <c r="AC294" s="113"/>
      <c r="AD294" s="29"/>
    </row>
    <row r="295" spans="1:30" s="33" customFormat="1" ht="14.5" x14ac:dyDescent="0.35">
      <c r="A295" s="47">
        <v>761</v>
      </c>
      <c r="B295" s="2" t="s">
        <v>259</v>
      </c>
      <c r="C295" s="141">
        <v>8563</v>
      </c>
      <c r="D295" s="57">
        <v>8426</v>
      </c>
      <c r="E295" s="142">
        <v>4503.6532138269304</v>
      </c>
      <c r="F295" s="142">
        <v>4525.8162354616661</v>
      </c>
      <c r="G295" s="123" t="b">
        <f t="shared" si="30"/>
        <v>0</v>
      </c>
      <c r="H295" s="143">
        <v>133.70893725669509</v>
      </c>
      <c r="I295" s="149">
        <v>95.974779090988775</v>
      </c>
      <c r="J295" s="126" t="b">
        <f t="shared" si="31"/>
        <v>0</v>
      </c>
      <c r="K295" s="127">
        <v>3011.119723227841</v>
      </c>
      <c r="L295" s="153">
        <v>4070.1564775694283</v>
      </c>
      <c r="M295" s="152" t="b">
        <f t="shared" si="32"/>
        <v>0</v>
      </c>
      <c r="N295" s="145">
        <v>20.5</v>
      </c>
      <c r="O295" s="155">
        <v>20.5</v>
      </c>
      <c r="P295" s="154" t="b">
        <f t="shared" si="33"/>
        <v>0</v>
      </c>
      <c r="Q295" s="138">
        <v>2.362980935706557</v>
      </c>
      <c r="R295" s="148">
        <v>1.3037112829343367</v>
      </c>
      <c r="S295" s="105" t="b">
        <f t="shared" si="34"/>
        <v>0</v>
      </c>
      <c r="T295" s="106">
        <f t="shared" si="35"/>
        <v>0</v>
      </c>
      <c r="U295" s="47"/>
      <c r="V295" s="47"/>
      <c r="W295" s="107"/>
      <c r="X295"/>
      <c r="Y295" s="107"/>
      <c r="Z295" s="113"/>
      <c r="AA295" s="139"/>
      <c r="AB295" s="113"/>
      <c r="AC295" s="113"/>
      <c r="AD295" s="29"/>
    </row>
    <row r="296" spans="1:30" s="33" customFormat="1" ht="14.5" x14ac:dyDescent="0.35">
      <c r="A296" s="47">
        <v>684</v>
      </c>
      <c r="B296" s="2" t="s">
        <v>271</v>
      </c>
      <c r="C296" s="141">
        <v>38959</v>
      </c>
      <c r="D296" s="57">
        <v>38667</v>
      </c>
      <c r="E296" s="142">
        <v>4697.9723298852641</v>
      </c>
      <c r="F296" s="142">
        <v>4552</v>
      </c>
      <c r="G296" s="123" t="b">
        <f t="shared" si="30"/>
        <v>0</v>
      </c>
      <c r="H296" s="143">
        <v>189.43599989108154</v>
      </c>
      <c r="I296" s="149">
        <v>130.80000000000001</v>
      </c>
      <c r="J296" s="126" t="b">
        <f t="shared" si="31"/>
        <v>0</v>
      </c>
      <c r="K296" s="127">
        <v>3934.3126363613028</v>
      </c>
      <c r="L296" s="153">
        <v>4222.0087565624435</v>
      </c>
      <c r="M296" s="152" t="b">
        <f t="shared" si="32"/>
        <v>0</v>
      </c>
      <c r="N296" s="145">
        <v>21</v>
      </c>
      <c r="O296" s="155">
        <v>20.5</v>
      </c>
      <c r="P296" s="154" t="b">
        <f t="shared" si="33"/>
        <v>0</v>
      </c>
      <c r="Q296" s="138">
        <v>3.3065094051522865</v>
      </c>
      <c r="R296" s="148">
        <v>2</v>
      </c>
      <c r="S296" s="105" t="b">
        <f t="shared" si="34"/>
        <v>0</v>
      </c>
      <c r="T296" s="106">
        <f t="shared" si="35"/>
        <v>0</v>
      </c>
      <c r="U296" s="47"/>
      <c r="V296" s="47"/>
      <c r="W296" s="107"/>
      <c r="X296"/>
      <c r="Y296" s="107"/>
      <c r="Z296" s="113"/>
      <c r="AA296" s="139"/>
      <c r="AB296" s="113"/>
      <c r="AC296" s="113"/>
      <c r="AD296" s="29"/>
    </row>
    <row r="297" spans="1:30" s="33" customFormat="1" ht="14.5" x14ac:dyDescent="0.35">
      <c r="A297" s="47">
        <v>833</v>
      </c>
      <c r="B297" s="2" t="s">
        <v>25</v>
      </c>
      <c r="C297" s="141">
        <v>1677</v>
      </c>
      <c r="D297" s="57">
        <v>1691</v>
      </c>
      <c r="E297" s="142">
        <v>4619.6004293381038</v>
      </c>
      <c r="F297" s="142">
        <v>4447</v>
      </c>
      <c r="G297" s="123" t="b">
        <f t="shared" si="30"/>
        <v>0</v>
      </c>
      <c r="H297" s="143">
        <v>208.88503166829517</v>
      </c>
      <c r="I297" s="149">
        <v>74.099999999999994</v>
      </c>
      <c r="J297" s="126" t="b">
        <f t="shared" si="31"/>
        <v>0</v>
      </c>
      <c r="K297" s="127">
        <v>5102.3240787119857</v>
      </c>
      <c r="L297" s="153">
        <v>6010.6754109994081</v>
      </c>
      <c r="M297" s="152" t="b">
        <f t="shared" si="32"/>
        <v>0</v>
      </c>
      <c r="N297" s="145">
        <v>20.5</v>
      </c>
      <c r="O297" s="155">
        <v>19.5</v>
      </c>
      <c r="P297" s="154" t="b">
        <f t="shared" si="33"/>
        <v>0</v>
      </c>
      <c r="Q297" s="138">
        <v>1.6426381071628993</v>
      </c>
      <c r="R297" s="148">
        <v>0.86665693586780146</v>
      </c>
      <c r="S297" s="105" t="b">
        <f t="shared" si="34"/>
        <v>0</v>
      </c>
      <c r="T297" s="106">
        <f t="shared" si="35"/>
        <v>0</v>
      </c>
      <c r="U297" s="47"/>
      <c r="V297" s="47"/>
      <c r="W297" s="107"/>
      <c r="X297"/>
      <c r="Y297" s="107"/>
      <c r="Z297" s="113"/>
      <c r="AA297" s="139"/>
      <c r="AB297" s="113"/>
      <c r="AC297" s="113"/>
      <c r="AD297" s="29"/>
    </row>
    <row r="298" spans="1:30" s="33" customFormat="1" ht="14.5" x14ac:dyDescent="0.35">
      <c r="A298" s="47">
        <v>687</v>
      </c>
      <c r="B298" s="2" t="s">
        <v>79</v>
      </c>
      <c r="C298" s="141">
        <v>1513</v>
      </c>
      <c r="D298" s="57">
        <v>1477</v>
      </c>
      <c r="E298" s="142">
        <v>4011.7297356245867</v>
      </c>
      <c r="F298" s="142">
        <v>4846.3884292484763</v>
      </c>
      <c r="G298" s="123" t="b">
        <f t="shared" si="30"/>
        <v>0</v>
      </c>
      <c r="H298" s="143">
        <v>200.35589770423908</v>
      </c>
      <c r="I298" s="149">
        <v>147.85124299504395</v>
      </c>
      <c r="J298" s="126" t="b">
        <f t="shared" si="31"/>
        <v>0</v>
      </c>
      <c r="K298" s="127">
        <v>9461.7435360211512</v>
      </c>
      <c r="L298" s="153">
        <v>9618.809871360867</v>
      </c>
      <c r="M298" s="152" t="b">
        <f t="shared" si="32"/>
        <v>0</v>
      </c>
      <c r="N298" s="145">
        <v>22</v>
      </c>
      <c r="O298" s="155">
        <v>22</v>
      </c>
      <c r="P298" s="154" t="b">
        <f t="shared" si="33"/>
        <v>0</v>
      </c>
      <c r="Q298" s="138">
        <v>2.0338700434374832</v>
      </c>
      <c r="R298" s="148">
        <v>1.4860325165876376</v>
      </c>
      <c r="S298" s="105" t="b">
        <f t="shared" si="34"/>
        <v>0</v>
      </c>
      <c r="T298" s="106">
        <f t="shared" si="35"/>
        <v>0</v>
      </c>
      <c r="U298" s="48"/>
      <c r="V298" s="47"/>
      <c r="W298" s="107"/>
      <c r="X298"/>
      <c r="Y298" s="107"/>
      <c r="Z298" s="113"/>
      <c r="AA298" s="139"/>
      <c r="AB298" s="113"/>
      <c r="AC298" s="113"/>
      <c r="AD298" s="29"/>
    </row>
    <row r="299" spans="1:30" s="33" customFormat="1" ht="14.5" x14ac:dyDescent="0.35">
      <c r="A299" s="47">
        <v>148</v>
      </c>
      <c r="B299" s="2" t="s">
        <v>120</v>
      </c>
      <c r="C299" s="141">
        <v>7008</v>
      </c>
      <c r="D299" s="57">
        <v>7047</v>
      </c>
      <c r="E299" s="142">
        <v>4629.386960616438</v>
      </c>
      <c r="F299" s="142">
        <v>4851.0545551298419</v>
      </c>
      <c r="G299" s="123" t="b">
        <f t="shared" si="30"/>
        <v>0</v>
      </c>
      <c r="H299" s="143">
        <v>163.39305625773764</v>
      </c>
      <c r="I299" s="149">
        <v>148.27715748972255</v>
      </c>
      <c r="J299" s="126" t="b">
        <f t="shared" si="31"/>
        <v>0</v>
      </c>
      <c r="K299" s="127">
        <v>6506.4348287671237</v>
      </c>
      <c r="L299" s="153">
        <v>10050.244980842912</v>
      </c>
      <c r="M299" s="152" t="b">
        <f t="shared" si="32"/>
        <v>0</v>
      </c>
      <c r="N299" s="145">
        <v>19</v>
      </c>
      <c r="O299" s="155">
        <v>19</v>
      </c>
      <c r="P299" s="154" t="b">
        <f t="shared" si="33"/>
        <v>0</v>
      </c>
      <c r="Q299" s="138">
        <v>2.0825305948109847</v>
      </c>
      <c r="R299" s="148">
        <v>1.8899889122516857</v>
      </c>
      <c r="S299" s="105" t="b">
        <f t="shared" si="34"/>
        <v>0</v>
      </c>
      <c r="T299" s="106">
        <f t="shared" si="35"/>
        <v>0</v>
      </c>
      <c r="U299" s="47"/>
      <c r="V299" s="47"/>
      <c r="W299" s="107"/>
      <c r="X299"/>
      <c r="Y299" s="107"/>
      <c r="Z299" s="113"/>
      <c r="AA299" s="139"/>
      <c r="AB299" s="113"/>
      <c r="AC299" s="113"/>
      <c r="AD299" s="29"/>
    </row>
    <row r="300" spans="1:30" s="33" customFormat="1" ht="14.5" x14ac:dyDescent="0.35">
      <c r="A300" s="47">
        <v>832</v>
      </c>
      <c r="B300" s="2" t="s">
        <v>58</v>
      </c>
      <c r="C300" s="141">
        <v>3913</v>
      </c>
      <c r="D300" s="57">
        <v>3825</v>
      </c>
      <c r="E300" s="142">
        <v>4205.95969588551</v>
      </c>
      <c r="F300" s="142">
        <v>4873.712452287582</v>
      </c>
      <c r="G300" s="123" t="b">
        <f t="shared" si="30"/>
        <v>0</v>
      </c>
      <c r="H300" s="143">
        <v>197.31198737729864</v>
      </c>
      <c r="I300" s="149">
        <v>177.83699707513318</v>
      </c>
      <c r="J300" s="126" t="b">
        <f t="shared" si="31"/>
        <v>0</v>
      </c>
      <c r="K300" s="127">
        <v>4945.559907998977</v>
      </c>
      <c r="L300" s="153">
        <v>5455.6142065359472</v>
      </c>
      <c r="M300" s="152" t="b">
        <f t="shared" si="32"/>
        <v>0</v>
      </c>
      <c r="N300" s="145">
        <v>20.5</v>
      </c>
      <c r="O300" s="155">
        <v>20.5</v>
      </c>
      <c r="P300" s="154" t="b">
        <f t="shared" si="33"/>
        <v>0</v>
      </c>
      <c r="Q300" s="138">
        <v>2.2087738617180843</v>
      </c>
      <c r="R300" s="148">
        <v>1.9986169926868742</v>
      </c>
      <c r="S300" s="105" t="b">
        <f t="shared" si="34"/>
        <v>0</v>
      </c>
      <c r="T300" s="106">
        <f t="shared" si="35"/>
        <v>0</v>
      </c>
      <c r="U300" s="47"/>
      <c r="V300" s="47"/>
      <c r="W300" s="107"/>
      <c r="X300"/>
      <c r="Y300" s="107"/>
      <c r="Z300" s="113"/>
      <c r="AA300" s="139"/>
      <c r="AB300" s="113"/>
      <c r="AC300" s="113"/>
      <c r="AD300" s="29"/>
    </row>
    <row r="301" spans="1:30" s="33" customFormat="1" ht="14.5" x14ac:dyDescent="0.35">
      <c r="A301" s="47">
        <v>564</v>
      </c>
      <c r="B301" s="2" t="s">
        <v>285</v>
      </c>
      <c r="C301" s="141">
        <v>209551</v>
      </c>
      <c r="D301" s="57">
        <v>211848</v>
      </c>
      <c r="E301" s="142">
        <v>4200.7776017294118</v>
      </c>
      <c r="F301" s="142">
        <v>4914.3855992032022</v>
      </c>
      <c r="G301" s="123" t="b">
        <f t="shared" si="30"/>
        <v>0</v>
      </c>
      <c r="H301" s="143">
        <v>153.40340515340802</v>
      </c>
      <c r="I301" s="149">
        <v>205.3865582698152</v>
      </c>
      <c r="J301" s="126" t="b">
        <f t="shared" si="31"/>
        <v>0</v>
      </c>
      <c r="K301" s="127">
        <v>7443.4422631722109</v>
      </c>
      <c r="L301" s="153">
        <v>8028.3434129659008</v>
      </c>
      <c r="M301" s="152" t="b">
        <f t="shared" si="32"/>
        <v>0</v>
      </c>
      <c r="N301" s="145">
        <v>20.5</v>
      </c>
      <c r="O301" s="155">
        <v>20.5</v>
      </c>
      <c r="P301" s="154" t="b">
        <f t="shared" si="33"/>
        <v>0</v>
      </c>
      <c r="Q301" s="138">
        <v>1.5374855830739744</v>
      </c>
      <c r="R301" s="148">
        <v>2.1053738680695218</v>
      </c>
      <c r="S301" s="105" t="b">
        <f t="shared" si="34"/>
        <v>0</v>
      </c>
      <c r="T301" s="106">
        <f t="shared" si="35"/>
        <v>0</v>
      </c>
      <c r="U301" s="47"/>
      <c r="V301" s="47"/>
      <c r="W301" s="107"/>
      <c r="X301"/>
      <c r="Y301" s="107"/>
      <c r="Z301" s="113"/>
      <c r="AA301" s="139"/>
      <c r="AB301" s="113"/>
      <c r="AC301" s="113"/>
      <c r="AD301" s="29"/>
    </row>
    <row r="302" spans="1:30" s="33" customFormat="1" ht="14.5" x14ac:dyDescent="0.35">
      <c r="A302" s="47">
        <v>623</v>
      </c>
      <c r="B302" s="2" t="s">
        <v>16</v>
      </c>
      <c r="C302" s="141">
        <v>2117</v>
      </c>
      <c r="D302" s="57">
        <v>2107</v>
      </c>
      <c r="E302" s="142">
        <v>5023.7434766178549</v>
      </c>
      <c r="F302" s="142">
        <v>5359.4257854769821</v>
      </c>
      <c r="G302" s="123" t="b">
        <f t="shared" si="30"/>
        <v>0</v>
      </c>
      <c r="H302" s="143">
        <v>214.48302621960386</v>
      </c>
      <c r="I302" s="149">
        <v>157.94608776488494</v>
      </c>
      <c r="J302" s="126" t="b">
        <f t="shared" si="31"/>
        <v>0</v>
      </c>
      <c r="K302" s="127">
        <v>2525.8694095418045</v>
      </c>
      <c r="L302" s="153">
        <v>2702.8940863787379</v>
      </c>
      <c r="M302" s="152" t="b">
        <f t="shared" si="32"/>
        <v>0</v>
      </c>
      <c r="N302" s="145">
        <v>19.5</v>
      </c>
      <c r="O302" s="155">
        <v>19.5</v>
      </c>
      <c r="P302" s="154" t="b">
        <f t="shared" si="33"/>
        <v>0</v>
      </c>
      <c r="Q302" s="138">
        <v>4.3706284895742495</v>
      </c>
      <c r="R302" s="148">
        <v>2.6444909791680242</v>
      </c>
      <c r="S302" s="105" t="b">
        <f t="shared" si="34"/>
        <v>0</v>
      </c>
      <c r="T302" s="106">
        <f t="shared" si="35"/>
        <v>0</v>
      </c>
      <c r="U302" s="47" t="s">
        <v>324</v>
      </c>
      <c r="V302" s="47"/>
      <c r="W302" s="107"/>
      <c r="X302"/>
      <c r="Y302" s="107"/>
      <c r="Z302" s="113"/>
      <c r="AA302" s="139"/>
      <c r="AB302" s="113"/>
      <c r="AC302" s="113"/>
      <c r="AD302" s="29"/>
    </row>
    <row r="303" spans="1:30" s="33" customFormat="1" ht="14.5" x14ac:dyDescent="0.35">
      <c r="A303" s="47">
        <v>583</v>
      </c>
      <c r="B303" s="2" t="s">
        <v>13</v>
      </c>
      <c r="C303" s="141">
        <v>924</v>
      </c>
      <c r="D303" s="57">
        <v>947</v>
      </c>
      <c r="E303" s="142">
        <v>3975.400616883117</v>
      </c>
      <c r="F303" s="142">
        <v>5677.2756916578674</v>
      </c>
      <c r="G303" s="123" t="b">
        <f t="shared" si="30"/>
        <v>0</v>
      </c>
      <c r="H303" s="143">
        <v>271.77418068580306</v>
      </c>
      <c r="I303" s="149">
        <v>414.00049629757103</v>
      </c>
      <c r="J303" s="126" t="b">
        <f t="shared" si="31"/>
        <v>0</v>
      </c>
      <c r="K303" s="127">
        <v>8684.15145021645</v>
      </c>
      <c r="L303" s="153">
        <v>9938.4595353748682</v>
      </c>
      <c r="M303" s="152" t="b">
        <f t="shared" si="32"/>
        <v>0</v>
      </c>
      <c r="N303" s="145">
        <v>22.25</v>
      </c>
      <c r="O303" s="155">
        <v>22</v>
      </c>
      <c r="P303" s="154" t="b">
        <f t="shared" si="33"/>
        <v>0</v>
      </c>
      <c r="Q303" s="138">
        <v>1.4647002727950185</v>
      </c>
      <c r="R303" s="148">
        <v>2.1043345865648959</v>
      </c>
      <c r="S303" s="105" t="b">
        <f t="shared" si="34"/>
        <v>0</v>
      </c>
      <c r="T303" s="106">
        <f t="shared" si="35"/>
        <v>0</v>
      </c>
      <c r="U303" s="47" t="s">
        <v>324</v>
      </c>
      <c r="V303" s="50"/>
      <c r="W303" s="107"/>
      <c r="X303"/>
      <c r="Y303" s="107"/>
      <c r="Z303" s="113"/>
      <c r="AA303" s="139"/>
      <c r="AB303" s="113"/>
      <c r="AC303" s="113"/>
      <c r="AD303" s="29"/>
    </row>
    <row r="304" spans="1:30" s="33" customFormat="1" ht="14.5" x14ac:dyDescent="0.35">
      <c r="A304" s="47">
        <v>576</v>
      </c>
      <c r="B304" s="2" t="s">
        <v>110</v>
      </c>
      <c r="C304" s="141">
        <v>2813</v>
      </c>
      <c r="D304" s="57">
        <v>2750</v>
      </c>
      <c r="E304" s="142">
        <v>4870.1148880199071</v>
      </c>
      <c r="F304" s="142">
        <v>5678.527196363636</v>
      </c>
      <c r="G304" s="123" t="b">
        <f t="shared" si="30"/>
        <v>0</v>
      </c>
      <c r="H304" s="143">
        <v>148.33375491302078</v>
      </c>
      <c r="I304" s="149">
        <v>183.75649233171302</v>
      </c>
      <c r="J304" s="126" t="b">
        <f t="shared" si="31"/>
        <v>0</v>
      </c>
      <c r="K304" s="127">
        <v>6709.0940668325629</v>
      </c>
      <c r="L304" s="153">
        <v>6724.1439127272715</v>
      </c>
      <c r="M304" s="152" t="b">
        <f t="shared" si="32"/>
        <v>0</v>
      </c>
      <c r="N304" s="145">
        <v>21</v>
      </c>
      <c r="O304" s="155">
        <v>21</v>
      </c>
      <c r="P304" s="154" t="b">
        <f t="shared" si="33"/>
        <v>0</v>
      </c>
      <c r="Q304" s="138">
        <v>1.9347794164721268</v>
      </c>
      <c r="R304" s="148">
        <v>2.503724796213596</v>
      </c>
      <c r="S304" s="105" t="b">
        <f t="shared" si="34"/>
        <v>0</v>
      </c>
      <c r="T304" s="106">
        <f t="shared" si="35"/>
        <v>0</v>
      </c>
      <c r="U304" s="47"/>
      <c r="V304" s="47"/>
      <c r="W304" s="107"/>
      <c r="X304"/>
      <c r="Y304" s="107"/>
      <c r="Z304" s="113"/>
      <c r="AA304" s="139"/>
      <c r="AB304" s="113"/>
      <c r="AC304" s="113"/>
      <c r="AD304" s="29"/>
    </row>
    <row r="305" spans="1:30" s="33" customFormat="1" ht="14.5" x14ac:dyDescent="0.35">
      <c r="A305" s="47">
        <v>598</v>
      </c>
      <c r="B305" s="2" t="s">
        <v>227</v>
      </c>
      <c r="C305" s="141">
        <v>19097</v>
      </c>
      <c r="D305" s="57">
        <v>19207</v>
      </c>
      <c r="E305" s="142">
        <v>4758.3700581243129</v>
      </c>
      <c r="F305" s="142">
        <v>5702.0285312646429</v>
      </c>
      <c r="G305" s="123" t="b">
        <f t="shared" si="30"/>
        <v>0</v>
      </c>
      <c r="H305" s="143">
        <v>114.95634073842915</v>
      </c>
      <c r="I305" s="149">
        <v>257.32551863592482</v>
      </c>
      <c r="J305" s="126" t="b">
        <f t="shared" si="31"/>
        <v>0</v>
      </c>
      <c r="K305" s="127">
        <v>8566.8536942975352</v>
      </c>
      <c r="L305" s="153">
        <v>9695.5660956942775</v>
      </c>
      <c r="M305" s="152" t="b">
        <f t="shared" si="32"/>
        <v>0</v>
      </c>
      <c r="N305" s="145">
        <v>21.25</v>
      </c>
      <c r="O305" s="155">
        <v>21.25</v>
      </c>
      <c r="P305" s="154" t="b">
        <f t="shared" si="33"/>
        <v>0</v>
      </c>
      <c r="Q305" s="138">
        <v>0.76453371869187781</v>
      </c>
      <c r="R305" s="148">
        <v>1.7462543319207704</v>
      </c>
      <c r="S305" s="105" t="b">
        <f t="shared" si="34"/>
        <v>0</v>
      </c>
      <c r="T305" s="106">
        <f t="shared" si="35"/>
        <v>0</v>
      </c>
      <c r="U305" s="47"/>
      <c r="V305" s="47"/>
      <c r="W305" s="107"/>
      <c r="X305"/>
      <c r="Y305" s="107"/>
      <c r="Z305" s="113"/>
      <c r="AA305" s="139"/>
      <c r="AB305" s="113"/>
      <c r="AC305" s="113"/>
      <c r="AD305" s="29"/>
    </row>
    <row r="306" spans="1:30" s="33" customFormat="1" ht="14.5" x14ac:dyDescent="0.35">
      <c r="A306" s="47">
        <v>683</v>
      </c>
      <c r="B306" s="2" t="s">
        <v>237</v>
      </c>
      <c r="C306" s="141">
        <v>3670</v>
      </c>
      <c r="D306" s="57">
        <v>3618</v>
      </c>
      <c r="E306" s="142">
        <v>5634.5953869209807</v>
      </c>
      <c r="F306" s="142">
        <v>5829.3537949143174</v>
      </c>
      <c r="G306" s="123" t="b">
        <f t="shared" si="30"/>
        <v>0</v>
      </c>
      <c r="H306" s="143">
        <v>200.37462649469379</v>
      </c>
      <c r="I306" s="149">
        <v>127.04468800208306</v>
      </c>
      <c r="J306" s="126" t="b">
        <f t="shared" si="31"/>
        <v>0</v>
      </c>
      <c r="K306" s="127">
        <v>8483.5671117166203</v>
      </c>
      <c r="L306" s="153">
        <v>9573.0518546158091</v>
      </c>
      <c r="M306" s="152" t="b">
        <f t="shared" si="32"/>
        <v>0</v>
      </c>
      <c r="N306" s="145">
        <v>19.75</v>
      </c>
      <c r="O306" s="155">
        <v>19.75</v>
      </c>
      <c r="P306" s="154" t="b">
        <f t="shared" si="33"/>
        <v>0</v>
      </c>
      <c r="Q306" s="138">
        <v>2.1038067365964808</v>
      </c>
      <c r="R306" s="148">
        <v>1.2938823226432508</v>
      </c>
      <c r="S306" s="105" t="b">
        <f t="shared" si="34"/>
        <v>0</v>
      </c>
      <c r="T306" s="106">
        <f t="shared" si="35"/>
        <v>0</v>
      </c>
      <c r="U306" s="47"/>
      <c r="V306" s="47"/>
      <c r="W306" s="107"/>
      <c r="X306"/>
      <c r="Y306" s="107"/>
      <c r="Z306" s="113"/>
      <c r="AA306" s="139"/>
      <c r="AB306" s="113"/>
      <c r="AC306" s="113"/>
      <c r="AD306" s="29"/>
    </row>
    <row r="307" spans="1:30" s="33" customFormat="1" ht="14.5" x14ac:dyDescent="0.35">
      <c r="A307" s="47">
        <v>273</v>
      </c>
      <c r="B307" s="2" t="s">
        <v>44</v>
      </c>
      <c r="C307" s="141">
        <v>3989</v>
      </c>
      <c r="D307" s="57">
        <v>3999</v>
      </c>
      <c r="E307" s="142">
        <v>5538.2282476811233</v>
      </c>
      <c r="F307" s="142">
        <v>5891.4211002750681</v>
      </c>
      <c r="G307" s="123" t="b">
        <f t="shared" si="30"/>
        <v>0</v>
      </c>
      <c r="H307" s="143">
        <v>131.6292597933751</v>
      </c>
      <c r="I307" s="149">
        <v>142.04950682692464</v>
      </c>
      <c r="J307" s="126" t="b">
        <f t="shared" si="31"/>
        <v>0</v>
      </c>
      <c r="K307" s="127">
        <v>3975.7283304086236</v>
      </c>
      <c r="L307" s="153">
        <v>4927.3449337334323</v>
      </c>
      <c r="M307" s="152" t="b">
        <f t="shared" si="32"/>
        <v>0</v>
      </c>
      <c r="N307" s="145">
        <v>20</v>
      </c>
      <c r="O307" s="155">
        <v>20.5</v>
      </c>
      <c r="P307" s="154" t="b">
        <f t="shared" si="33"/>
        <v>0</v>
      </c>
      <c r="Q307" s="138">
        <v>2.1065250894310541</v>
      </c>
      <c r="R307" s="148">
        <v>2.2304639896415184</v>
      </c>
      <c r="S307" s="105" t="b">
        <f t="shared" si="34"/>
        <v>0</v>
      </c>
      <c r="T307" s="106">
        <f t="shared" si="35"/>
        <v>0</v>
      </c>
      <c r="U307" s="47"/>
      <c r="V307" s="47"/>
      <c r="W307" s="107"/>
      <c r="X307"/>
      <c r="Y307" s="107"/>
      <c r="Z307" s="113"/>
      <c r="AA307" s="139"/>
      <c r="AB307" s="113"/>
      <c r="AC307" s="113"/>
      <c r="AD307" s="29"/>
    </row>
    <row r="308" spans="1:30" s="33" customFormat="1" ht="14.5" x14ac:dyDescent="0.35">
      <c r="A308" s="47">
        <v>925</v>
      </c>
      <c r="B308" s="2" t="s">
        <v>60</v>
      </c>
      <c r="C308" s="141">
        <v>3490</v>
      </c>
      <c r="D308" s="57">
        <v>3427</v>
      </c>
      <c r="E308" s="142">
        <v>4835.5182091690549</v>
      </c>
      <c r="F308" s="142">
        <v>5960.4423781733294</v>
      </c>
      <c r="G308" s="123" t="b">
        <f t="shared" si="30"/>
        <v>0</v>
      </c>
      <c r="H308" s="143">
        <v>262.26426245579739</v>
      </c>
      <c r="I308" s="149">
        <v>263.70864008299833</v>
      </c>
      <c r="J308" s="126" t="b">
        <f t="shared" si="31"/>
        <v>0</v>
      </c>
      <c r="K308" s="127">
        <v>7926.7007736389696</v>
      </c>
      <c r="L308" s="153">
        <v>8939.1868398015758</v>
      </c>
      <c r="M308" s="152" t="b">
        <f t="shared" si="32"/>
        <v>0</v>
      </c>
      <c r="N308" s="145">
        <v>21.000000000000004</v>
      </c>
      <c r="O308" s="155">
        <v>21.000000000000004</v>
      </c>
      <c r="P308" s="154" t="b">
        <f t="shared" si="33"/>
        <v>0</v>
      </c>
      <c r="Q308" s="138">
        <v>2.3433658678426821</v>
      </c>
      <c r="R308" s="148">
        <v>1.8318573745055726</v>
      </c>
      <c r="S308" s="105" t="b">
        <f t="shared" si="34"/>
        <v>0</v>
      </c>
      <c r="T308" s="106">
        <f t="shared" si="35"/>
        <v>0</v>
      </c>
      <c r="U308" s="47"/>
      <c r="V308" s="47"/>
      <c r="W308" s="107"/>
      <c r="X308"/>
      <c r="Y308" s="107"/>
      <c r="Z308" s="113"/>
      <c r="AA308" s="139"/>
      <c r="AB308" s="113"/>
      <c r="AC308" s="113"/>
      <c r="AD308" s="29"/>
    </row>
    <row r="309" spans="1:30" s="33" customFormat="1" ht="14.5" x14ac:dyDescent="0.35">
      <c r="A309" s="47">
        <v>758</v>
      </c>
      <c r="B309" s="2" t="s">
        <v>131</v>
      </c>
      <c r="C309" s="141">
        <v>8187</v>
      </c>
      <c r="D309" s="57">
        <v>8134</v>
      </c>
      <c r="E309" s="142">
        <v>4704.9397251740565</v>
      </c>
      <c r="F309" s="142">
        <v>6111.542954266044</v>
      </c>
      <c r="G309" s="123" t="b">
        <f t="shared" si="30"/>
        <v>0</v>
      </c>
      <c r="H309" s="143">
        <v>258.848337760199</v>
      </c>
      <c r="I309" s="149">
        <v>299.8841168312531</v>
      </c>
      <c r="J309" s="126" t="b">
        <f t="shared" si="31"/>
        <v>0</v>
      </c>
      <c r="K309" s="127">
        <v>9335.4161084646403</v>
      </c>
      <c r="L309" s="153">
        <v>10244.418138677158</v>
      </c>
      <c r="M309" s="152" t="b">
        <f t="shared" si="32"/>
        <v>0</v>
      </c>
      <c r="N309" s="145">
        <v>21</v>
      </c>
      <c r="O309" s="155">
        <v>21</v>
      </c>
      <c r="P309" s="154" t="b">
        <f t="shared" si="33"/>
        <v>0</v>
      </c>
      <c r="Q309" s="138">
        <v>2.4500584330125097</v>
      </c>
      <c r="R309" s="148">
        <v>2.4748089778941624</v>
      </c>
      <c r="S309" s="105" t="b">
        <f t="shared" si="34"/>
        <v>0</v>
      </c>
      <c r="T309" s="106">
        <f t="shared" si="35"/>
        <v>0</v>
      </c>
      <c r="U309" s="47"/>
      <c r="V309" s="47"/>
      <c r="W309" s="107"/>
      <c r="X309"/>
      <c r="Y309" s="107"/>
      <c r="Z309" s="113"/>
      <c r="AA309" s="139"/>
      <c r="AB309" s="113"/>
      <c r="AC309" s="113"/>
      <c r="AD309" s="29"/>
    </row>
    <row r="310" spans="1:30" s="33" customFormat="1" ht="14.5" x14ac:dyDescent="0.35">
      <c r="A310" s="47">
        <v>936</v>
      </c>
      <c r="B310" s="2" t="s">
        <v>276</v>
      </c>
      <c r="C310" s="141">
        <v>6465</v>
      </c>
      <c r="D310" s="57">
        <v>6395</v>
      </c>
      <c r="E310" s="142">
        <v>5553.0002598607889</v>
      </c>
      <c r="F310" s="142">
        <v>6155.8684847537143</v>
      </c>
      <c r="G310" s="123" t="b">
        <f t="shared" si="30"/>
        <v>0</v>
      </c>
      <c r="H310" s="143">
        <v>189.86594685339134</v>
      </c>
      <c r="I310" s="149">
        <v>166.04020507037274</v>
      </c>
      <c r="J310" s="126" t="b">
        <f t="shared" si="31"/>
        <v>0</v>
      </c>
      <c r="K310" s="127">
        <v>6279.5901716937351</v>
      </c>
      <c r="L310" s="153">
        <v>5844.03003752932</v>
      </c>
      <c r="M310" s="152" t="b">
        <f t="shared" si="32"/>
        <v>0</v>
      </c>
      <c r="N310" s="145">
        <v>21.25</v>
      </c>
      <c r="O310" s="155">
        <v>21.25</v>
      </c>
      <c r="P310" s="154" t="b">
        <f t="shared" si="33"/>
        <v>0</v>
      </c>
      <c r="Q310" s="138">
        <v>2.3387730753848883</v>
      </c>
      <c r="R310" s="148">
        <v>2.3579130544553704</v>
      </c>
      <c r="S310" s="105" t="b">
        <f t="shared" si="34"/>
        <v>0</v>
      </c>
      <c r="T310" s="106">
        <f t="shared" si="35"/>
        <v>0</v>
      </c>
      <c r="U310" s="47"/>
      <c r="V310" s="47"/>
      <c r="W310" s="107"/>
      <c r="X310"/>
      <c r="Y310" s="107"/>
      <c r="Z310" s="113"/>
      <c r="AA310" s="139"/>
      <c r="AB310" s="113"/>
      <c r="AC310" s="113"/>
      <c r="AD310" s="29"/>
    </row>
    <row r="311" spans="1:30" s="33" customFormat="1" ht="14.5" x14ac:dyDescent="0.35">
      <c r="A311" s="47">
        <v>625</v>
      </c>
      <c r="B311" s="2" t="s">
        <v>277</v>
      </c>
      <c r="C311" s="141">
        <v>3048</v>
      </c>
      <c r="D311" s="57">
        <v>2991</v>
      </c>
      <c r="E311" s="142">
        <v>5730.5567585301833</v>
      </c>
      <c r="F311" s="142">
        <v>6168.0518221330658</v>
      </c>
      <c r="G311" s="123" t="b">
        <f t="shared" si="30"/>
        <v>0</v>
      </c>
      <c r="H311" s="143">
        <v>206.4742932995982</v>
      </c>
      <c r="I311" s="149">
        <v>153.49268168392786</v>
      </c>
      <c r="J311" s="126" t="b">
        <f t="shared" si="31"/>
        <v>0</v>
      </c>
      <c r="K311" s="127">
        <v>7546.828392388451</v>
      </c>
      <c r="L311" s="153">
        <v>10585.485456369108</v>
      </c>
      <c r="M311" s="152" t="b">
        <f t="shared" si="32"/>
        <v>0</v>
      </c>
      <c r="N311" s="145">
        <v>20.75</v>
      </c>
      <c r="O311" s="155">
        <v>20.75</v>
      </c>
      <c r="P311" s="154" t="b">
        <f t="shared" si="33"/>
        <v>0</v>
      </c>
      <c r="Q311" s="138">
        <v>1.6324410959217321</v>
      </c>
      <c r="R311" s="148">
        <v>1.5094017254585839</v>
      </c>
      <c r="S311" s="105" t="b">
        <f t="shared" si="34"/>
        <v>0</v>
      </c>
      <c r="T311" s="106">
        <f t="shared" si="35"/>
        <v>0</v>
      </c>
      <c r="U311" s="47"/>
      <c r="V311" s="47"/>
      <c r="W311" s="107"/>
      <c r="X311"/>
      <c r="Y311" s="107"/>
      <c r="Z311" s="113"/>
      <c r="AA311" s="139"/>
      <c r="AB311" s="113"/>
      <c r="AC311" s="113"/>
      <c r="AD311" s="29"/>
    </row>
    <row r="312" spans="1:30" s="33" customFormat="1" ht="14.5" x14ac:dyDescent="0.35">
      <c r="A312" s="47">
        <v>235</v>
      </c>
      <c r="B312" s="2" t="s">
        <v>289</v>
      </c>
      <c r="C312" s="141">
        <v>10396</v>
      </c>
      <c r="D312" s="57">
        <v>10284</v>
      </c>
      <c r="E312" s="142">
        <v>4940.7956848787999</v>
      </c>
      <c r="F312" s="142">
        <v>6267.5098074679108</v>
      </c>
      <c r="G312" s="123" t="b">
        <f t="shared" si="30"/>
        <v>0</v>
      </c>
      <c r="H312" s="143">
        <v>93.543546425607985</v>
      </c>
      <c r="I312" s="149">
        <v>223.93090250180254</v>
      </c>
      <c r="J312" s="126" t="b">
        <f t="shared" si="31"/>
        <v>0</v>
      </c>
      <c r="K312" s="127">
        <v>2660.1650952289342</v>
      </c>
      <c r="L312" s="153">
        <v>2919.8628053286657</v>
      </c>
      <c r="M312" s="152" t="b">
        <f t="shared" si="32"/>
        <v>0</v>
      </c>
      <c r="N312" s="145">
        <v>17</v>
      </c>
      <c r="O312" s="155">
        <v>17</v>
      </c>
      <c r="P312" s="154" t="b">
        <f t="shared" si="33"/>
        <v>0</v>
      </c>
      <c r="Q312" s="138">
        <v>3.1792407458228888</v>
      </c>
      <c r="R312" s="148">
        <v>6.6123876269477639</v>
      </c>
      <c r="S312" s="105" t="b">
        <f t="shared" si="34"/>
        <v>0</v>
      </c>
      <c r="T312" s="106">
        <f t="shared" si="35"/>
        <v>0</v>
      </c>
      <c r="U312" s="48"/>
      <c r="V312" s="47"/>
      <c r="W312" s="107"/>
      <c r="X312"/>
      <c r="Y312" s="107"/>
      <c r="Z312" s="113"/>
      <c r="AA312" s="139"/>
      <c r="AB312" s="113"/>
      <c r="AC312" s="113"/>
      <c r="AD312" s="29"/>
    </row>
    <row r="313" spans="1:30" s="33" customFormat="1" ht="14.5" x14ac:dyDescent="0.35">
      <c r="A313" s="47">
        <v>230</v>
      </c>
      <c r="B313" s="2" t="s">
        <v>264</v>
      </c>
      <c r="C313" s="141">
        <v>2290</v>
      </c>
      <c r="D313" s="57">
        <v>2240</v>
      </c>
      <c r="E313" s="142">
        <v>6760.5774148471619</v>
      </c>
      <c r="F313" s="142">
        <v>6705.2555267857142</v>
      </c>
      <c r="G313" s="123" t="b">
        <f t="shared" si="30"/>
        <v>0</v>
      </c>
      <c r="H313" s="143">
        <v>150.71047906456849</v>
      </c>
      <c r="I313" s="149">
        <v>80.998514725227977</v>
      </c>
      <c r="J313" s="126" t="b">
        <f t="shared" si="31"/>
        <v>0</v>
      </c>
      <c r="K313" s="127">
        <v>3696.3486943231433</v>
      </c>
      <c r="L313" s="153">
        <v>4020.6530133928572</v>
      </c>
      <c r="M313" s="152" t="b">
        <f t="shared" si="32"/>
        <v>0</v>
      </c>
      <c r="N313" s="145">
        <v>20.5</v>
      </c>
      <c r="O313" s="155">
        <v>20.5</v>
      </c>
      <c r="P313" s="154" t="b">
        <f t="shared" si="33"/>
        <v>0</v>
      </c>
      <c r="Q313" s="138">
        <v>3.8034462853711135</v>
      </c>
      <c r="R313" s="148">
        <v>2.3127600503366015</v>
      </c>
      <c r="S313" s="105" t="b">
        <f t="shared" si="34"/>
        <v>0</v>
      </c>
      <c r="T313" s="106">
        <f t="shared" si="35"/>
        <v>0</v>
      </c>
      <c r="U313" s="48"/>
      <c r="V313" s="47"/>
      <c r="W313" s="107"/>
      <c r="X313"/>
      <c r="Y313" s="107"/>
      <c r="Z313" s="113"/>
      <c r="AA313" s="139"/>
      <c r="AB313" s="113"/>
      <c r="AC313" s="113"/>
      <c r="AD313" s="29"/>
    </row>
    <row r="314" spans="1:30" s="33" customFormat="1" ht="14.5" x14ac:dyDescent="0.35">
      <c r="A314" s="47">
        <v>72</v>
      </c>
      <c r="B314" s="2" t="s">
        <v>189</v>
      </c>
      <c r="C314" s="141">
        <v>950</v>
      </c>
      <c r="D314" s="57">
        <v>960</v>
      </c>
      <c r="E314" s="142">
        <v>6635.4771052631577</v>
      </c>
      <c r="F314" s="142">
        <v>6808.9421770833333</v>
      </c>
      <c r="G314" s="123" t="b">
        <f t="shared" si="30"/>
        <v>0</v>
      </c>
      <c r="H314" s="143">
        <v>74.026371163276522</v>
      </c>
      <c r="I314" s="149">
        <v>129.09341434189844</v>
      </c>
      <c r="J314" s="126" t="b">
        <f t="shared" si="31"/>
        <v>0</v>
      </c>
      <c r="K314" s="127">
        <v>4957.0951368421056</v>
      </c>
      <c r="L314" s="153">
        <v>5372.4829270833334</v>
      </c>
      <c r="M314" s="152" t="b">
        <f t="shared" si="32"/>
        <v>0</v>
      </c>
      <c r="N314" s="145">
        <v>20.5</v>
      </c>
      <c r="O314" s="155">
        <v>20.5</v>
      </c>
      <c r="P314" s="154" t="b">
        <f t="shared" si="33"/>
        <v>0</v>
      </c>
      <c r="Q314" s="138">
        <v>1.0637134057380178</v>
      </c>
      <c r="R314" s="148">
        <v>1.6372324640385785</v>
      </c>
      <c r="S314" s="105" t="b">
        <f t="shared" si="34"/>
        <v>0</v>
      </c>
      <c r="T314" s="106">
        <f t="shared" si="35"/>
        <v>0</v>
      </c>
      <c r="U314" s="47"/>
      <c r="V314" s="47"/>
      <c r="W314" s="107"/>
      <c r="X314"/>
      <c r="Y314" s="107"/>
      <c r="Z314" s="113"/>
      <c r="AA314" s="139"/>
      <c r="AB314" s="113"/>
      <c r="AC314" s="113"/>
      <c r="AD314" s="29"/>
    </row>
    <row r="315" spans="1:30" s="33" customFormat="1" ht="14.5" x14ac:dyDescent="0.35">
      <c r="A315" s="47">
        <v>47</v>
      </c>
      <c r="B315" s="2" t="s">
        <v>15</v>
      </c>
      <c r="C315" s="141">
        <v>1789</v>
      </c>
      <c r="D315" s="57">
        <v>1811</v>
      </c>
      <c r="E315" s="142">
        <v>5271.4197316936834</v>
      </c>
      <c r="F315" s="142">
        <v>7049.37732192159</v>
      </c>
      <c r="G315" s="123" t="b">
        <f t="shared" si="30"/>
        <v>0</v>
      </c>
      <c r="H315" s="143">
        <v>165.84381872772028</v>
      </c>
      <c r="I315" s="149">
        <v>221.09124629647818</v>
      </c>
      <c r="J315" s="126" t="b">
        <f t="shared" si="31"/>
        <v>0</v>
      </c>
      <c r="K315" s="144">
        <v>1001.4276970374511</v>
      </c>
      <c r="L315" s="153">
        <v>5131.31626725566</v>
      </c>
      <c r="M315" s="152" t="b">
        <f t="shared" si="32"/>
        <v>0</v>
      </c>
      <c r="N315" s="145">
        <v>21.25</v>
      </c>
      <c r="O315" s="155">
        <v>21.25</v>
      </c>
      <c r="P315" s="154" t="b">
        <f t="shared" si="33"/>
        <v>0</v>
      </c>
      <c r="Q315" s="138">
        <v>8.8905409226049272</v>
      </c>
      <c r="R315" s="148">
        <v>2.7184096908654753</v>
      </c>
      <c r="S315" s="105" t="b">
        <f t="shared" si="34"/>
        <v>0</v>
      </c>
      <c r="T315" s="106">
        <f t="shared" si="35"/>
        <v>0</v>
      </c>
      <c r="U315" s="47" t="s">
        <v>324</v>
      </c>
      <c r="V315" s="47"/>
      <c r="W315" s="107"/>
      <c r="X315"/>
      <c r="Y315" s="107"/>
      <c r="Z315" s="113"/>
      <c r="AA315" s="139"/>
      <c r="AB315" s="113"/>
      <c r="AC315" s="113"/>
      <c r="AD315" s="29"/>
    </row>
    <row r="316" spans="1:30" s="33" customFormat="1" ht="14.5" x14ac:dyDescent="0.35">
      <c r="A316" s="47">
        <v>845</v>
      </c>
      <c r="B316" s="2" t="s">
        <v>113</v>
      </c>
      <c r="C316" s="141">
        <v>2882</v>
      </c>
      <c r="D316" s="57">
        <v>2863</v>
      </c>
      <c r="E316" s="142">
        <v>6671.6366377515624</v>
      </c>
      <c r="F316" s="142">
        <v>7427.2221969961583</v>
      </c>
      <c r="G316" s="123" t="b">
        <f t="shared" si="30"/>
        <v>0</v>
      </c>
      <c r="H316" s="143">
        <v>190.40797422529397</v>
      </c>
      <c r="I316" s="149">
        <v>194.18427354430571</v>
      </c>
      <c r="J316" s="126" t="b">
        <f t="shared" si="31"/>
        <v>0</v>
      </c>
      <c r="K316" s="127">
        <v>2372.9981332408051</v>
      </c>
      <c r="L316" s="153">
        <v>2181.3273384561653</v>
      </c>
      <c r="M316" s="152" t="b">
        <f t="shared" si="32"/>
        <v>0</v>
      </c>
      <c r="N316" s="145">
        <v>20</v>
      </c>
      <c r="O316" s="155">
        <v>20</v>
      </c>
      <c r="P316" s="154" t="b">
        <f t="shared" si="33"/>
        <v>0</v>
      </c>
      <c r="Q316" s="138">
        <v>5.4283076746676375</v>
      </c>
      <c r="R316" s="148">
        <v>5.8479165493383913</v>
      </c>
      <c r="S316" s="105" t="b">
        <f t="shared" si="34"/>
        <v>0</v>
      </c>
      <c r="T316" s="106">
        <f t="shared" si="35"/>
        <v>0</v>
      </c>
      <c r="U316" s="47"/>
      <c r="V316" s="47"/>
      <c r="W316" s="107"/>
      <c r="X316"/>
      <c r="Y316" s="107"/>
      <c r="Z316" s="113"/>
      <c r="AA316" s="139"/>
      <c r="AB316" s="113"/>
      <c r="AC316" s="113"/>
      <c r="AD316" s="29"/>
    </row>
    <row r="317" spans="1:30" s="33" customFormat="1" ht="14.5" x14ac:dyDescent="0.35">
      <c r="A317" s="47">
        <v>46</v>
      </c>
      <c r="B317" s="2" t="s">
        <v>268</v>
      </c>
      <c r="C317" s="141">
        <v>1362</v>
      </c>
      <c r="D317" s="57">
        <v>1341</v>
      </c>
      <c r="E317" s="142">
        <v>6924.0601321585909</v>
      </c>
      <c r="F317" s="142">
        <v>7692.1342281879197</v>
      </c>
      <c r="G317" s="123" t="b">
        <f t="shared" si="30"/>
        <v>0</v>
      </c>
      <c r="H317" s="143">
        <v>278.93739004734243</v>
      </c>
      <c r="I317" s="149">
        <v>206.34777221466601</v>
      </c>
      <c r="J317" s="126" t="b">
        <f t="shared" si="31"/>
        <v>0</v>
      </c>
      <c r="K317" s="144">
        <v>1351.3930029368576</v>
      </c>
      <c r="L317" s="153">
        <v>1686.5339821029081</v>
      </c>
      <c r="M317" s="152" t="b">
        <f t="shared" si="32"/>
        <v>0</v>
      </c>
      <c r="N317" s="145">
        <v>21</v>
      </c>
      <c r="O317" s="155">
        <v>21</v>
      </c>
      <c r="P317" s="154" t="b">
        <f t="shared" si="33"/>
        <v>0</v>
      </c>
      <c r="Q317" s="138">
        <v>11.424349343721023</v>
      </c>
      <c r="R317" s="148">
        <v>6.4989923928541771</v>
      </c>
      <c r="S317" s="105" t="b">
        <f t="shared" si="34"/>
        <v>0</v>
      </c>
      <c r="T317" s="106">
        <f t="shared" si="35"/>
        <v>0</v>
      </c>
      <c r="U317" s="47"/>
      <c r="V317" s="47"/>
      <c r="W317" s="107"/>
      <c r="X317"/>
      <c r="Y317" s="107"/>
      <c r="Z317" s="113"/>
      <c r="AA317" s="139"/>
      <c r="AB317" s="113"/>
      <c r="AC317" s="113"/>
      <c r="AD317" s="29"/>
    </row>
    <row r="318" spans="1:30" s="33" customFormat="1" ht="14.5" x14ac:dyDescent="0.35">
      <c r="A318" s="47">
        <v>51</v>
      </c>
      <c r="B318" s="2" t="s">
        <v>134</v>
      </c>
      <c r="C318" s="141">
        <v>9334</v>
      </c>
      <c r="D318" s="57">
        <v>9211</v>
      </c>
      <c r="E318" s="142">
        <v>8239.7345993143354</v>
      </c>
      <c r="F318" s="142">
        <v>8484.2162067093705</v>
      </c>
      <c r="G318" s="123" t="b">
        <f t="shared" si="30"/>
        <v>0</v>
      </c>
      <c r="H318" s="143">
        <v>155.31632759680897</v>
      </c>
      <c r="I318" s="149">
        <v>117.05329770080084</v>
      </c>
      <c r="J318" s="126" t="b">
        <f t="shared" si="31"/>
        <v>0</v>
      </c>
      <c r="K318" s="127">
        <v>1943.8085279622883</v>
      </c>
      <c r="L318" s="153">
        <v>1851.4511735967862</v>
      </c>
      <c r="M318" s="152" t="b">
        <f t="shared" si="32"/>
        <v>0</v>
      </c>
      <c r="N318" s="145">
        <v>18</v>
      </c>
      <c r="O318" s="155">
        <v>18</v>
      </c>
      <c r="P318" s="154" t="b">
        <f t="shared" si="33"/>
        <v>0</v>
      </c>
      <c r="Q318" s="138">
        <v>4.286112359626693</v>
      </c>
      <c r="R318" s="148">
        <v>3.2841511727970576</v>
      </c>
      <c r="S318" s="105" t="b">
        <f t="shared" si="34"/>
        <v>0</v>
      </c>
      <c r="T318" s="106">
        <f t="shared" si="35"/>
        <v>0</v>
      </c>
      <c r="U318" s="47"/>
      <c r="V318" s="47"/>
      <c r="W318" s="107"/>
      <c r="X318"/>
      <c r="Y318" s="107"/>
      <c r="Z318" s="113"/>
      <c r="AA318" s="139"/>
      <c r="AB318" s="113"/>
      <c r="AC318" s="113"/>
      <c r="AD318" s="29"/>
    </row>
    <row r="319" spans="1:30" s="33" customFormat="1" ht="14.5" x14ac:dyDescent="0.35">
      <c r="A319" s="47">
        <v>91</v>
      </c>
      <c r="B319" s="2" t="s">
        <v>267</v>
      </c>
      <c r="C319" s="141">
        <v>658457</v>
      </c>
      <c r="D319" s="57">
        <v>664028</v>
      </c>
      <c r="E319" s="142">
        <v>9954.552642131528</v>
      </c>
      <c r="F319" s="142">
        <v>10492.227264633419</v>
      </c>
      <c r="G319" s="123" t="b">
        <f t="shared" si="30"/>
        <v>0</v>
      </c>
      <c r="H319" s="143">
        <v>142.04461679043024</v>
      </c>
      <c r="I319" s="149">
        <v>150.06097814543131</v>
      </c>
      <c r="J319" s="126" t="b">
        <f t="shared" si="31"/>
        <v>0</v>
      </c>
      <c r="K319" s="144">
        <v>10438.412400581965</v>
      </c>
      <c r="L319" s="153">
        <v>11379.919500638527</v>
      </c>
      <c r="M319" s="152" t="b">
        <f t="shared" si="32"/>
        <v>0</v>
      </c>
      <c r="N319" s="145">
        <v>18</v>
      </c>
      <c r="O319" s="155">
        <v>18</v>
      </c>
      <c r="P319" s="154" t="b">
        <f t="shared" si="33"/>
        <v>0</v>
      </c>
      <c r="Q319" s="138">
        <v>1.7537214684225351</v>
      </c>
      <c r="R319" s="148">
        <v>1.6246413613734201</v>
      </c>
      <c r="S319" s="105" t="b">
        <f t="shared" si="34"/>
        <v>0</v>
      </c>
      <c r="T319" s="106">
        <f t="shared" si="35"/>
        <v>0</v>
      </c>
      <c r="U319" s="47"/>
      <c r="V319" s="47"/>
      <c r="W319" s="107"/>
      <c r="X319"/>
      <c r="Y319" s="107"/>
      <c r="Z319" s="113"/>
      <c r="AA319" s="139"/>
      <c r="AB319" s="113"/>
      <c r="AC319" s="113"/>
      <c r="AD319" s="29"/>
    </row>
    <row r="320" spans="1:30" s="33" customFormat="1" ht="14.5" x14ac:dyDescent="0.35">
      <c r="A320" s="47">
        <v>261</v>
      </c>
      <c r="B320" s="2" t="s">
        <v>186</v>
      </c>
      <c r="C320" s="141">
        <v>6523</v>
      </c>
      <c r="D320" s="57">
        <v>6637</v>
      </c>
      <c r="E320" s="142">
        <v>10875.210792580101</v>
      </c>
      <c r="F320" s="142">
        <v>13207</v>
      </c>
      <c r="G320" s="123" t="b">
        <f t="shared" si="30"/>
        <v>0</v>
      </c>
      <c r="H320" s="143">
        <v>234.71933471933474</v>
      </c>
      <c r="I320" s="149">
        <v>275.5</v>
      </c>
      <c r="J320" s="126" t="b">
        <f t="shared" si="31"/>
        <v>0</v>
      </c>
      <c r="K320" s="127">
        <v>7408.1336808217075</v>
      </c>
      <c r="L320" s="153">
        <v>7172.0802139520874</v>
      </c>
      <c r="M320" s="152" t="b">
        <f t="shared" si="32"/>
        <v>0</v>
      </c>
      <c r="N320" s="145">
        <v>20.25</v>
      </c>
      <c r="O320" s="155">
        <v>20.25</v>
      </c>
      <c r="P320" s="154" t="b">
        <f t="shared" si="33"/>
        <v>0</v>
      </c>
      <c r="Q320" s="138">
        <v>3.5619794786574173</v>
      </c>
      <c r="R320" s="148">
        <v>4.5999999999999996</v>
      </c>
      <c r="S320" s="105" t="b">
        <f t="shared" si="34"/>
        <v>0</v>
      </c>
      <c r="T320" s="106">
        <f t="shared" si="35"/>
        <v>0</v>
      </c>
      <c r="U320" s="47"/>
      <c r="V320" s="47"/>
      <c r="W320" s="107"/>
      <c r="X320"/>
      <c r="Y320" s="107"/>
      <c r="Z320" s="113"/>
      <c r="AA320" s="139"/>
      <c r="AB320" s="113"/>
      <c r="AC320" s="113"/>
      <c r="AD320" s="29"/>
    </row>
    <row r="321" spans="1:27" ht="14.5" x14ac:dyDescent="0.35">
      <c r="F321" s="125"/>
      <c r="Q321" s="41"/>
      <c r="Y321" s="29"/>
      <c r="Z321" s="109"/>
      <c r="AA321" s="110"/>
    </row>
    <row r="322" spans="1:27" s="33" customFormat="1" ht="14.5" x14ac:dyDescent="0.35">
      <c r="A322" s="8"/>
      <c r="B322" s="2"/>
      <c r="C322" s="3"/>
      <c r="D322" s="4"/>
      <c r="E322" s="4"/>
      <c r="F322" s="4"/>
      <c r="G322" s="4"/>
      <c r="H322" s="4"/>
      <c r="I322" s="4"/>
      <c r="J322" s="16"/>
      <c r="K322" s="42"/>
      <c r="L322" s="63"/>
      <c r="M322" s="41"/>
      <c r="N322" s="41"/>
      <c r="O322" s="41"/>
      <c r="P322" s="41"/>
      <c r="Q322" s="84"/>
      <c r="R322" s="41"/>
      <c r="S322" s="41"/>
      <c r="T322" s="15"/>
      <c r="U322" s="8"/>
      <c r="V322" s="50"/>
      <c r="W322" s="73"/>
      <c r="Y322" s="29"/>
      <c r="Z322" s="109"/>
      <c r="AA322" s="110"/>
    </row>
    <row r="323" spans="1:27" s="33" customFormat="1" ht="14.5" x14ac:dyDescent="0.35">
      <c r="A323" s="47"/>
      <c r="B323" s="2"/>
      <c r="C323" s="57"/>
      <c r="D323" s="57"/>
      <c r="E323" s="57"/>
      <c r="F323" s="57"/>
      <c r="G323" s="57"/>
      <c r="H323" s="55"/>
      <c r="I323" s="55"/>
      <c r="J323" s="71"/>
      <c r="K323" s="71"/>
      <c r="L323" s="71"/>
      <c r="M323" s="80"/>
      <c r="N323" s="81"/>
      <c r="O323" s="81"/>
      <c r="P323" s="82"/>
      <c r="Q323" s="41"/>
      <c r="R323" s="28"/>
      <c r="S323" s="83"/>
      <c r="T323" s="31"/>
      <c r="U323" s="47"/>
      <c r="V323" s="47"/>
      <c r="W323" s="73"/>
      <c r="Y323" s="29"/>
      <c r="Z323" s="109"/>
      <c r="AA323" s="110"/>
    </row>
    <row r="324" spans="1:27" s="33" customFormat="1" ht="14.5" x14ac:dyDescent="0.35">
      <c r="A324" s="8"/>
      <c r="B324" s="2"/>
      <c r="C324" s="3"/>
      <c r="D324" s="4"/>
      <c r="E324" s="4"/>
      <c r="F324" s="4"/>
      <c r="G324" s="4"/>
      <c r="H324" s="4"/>
      <c r="I324" s="4"/>
      <c r="J324" s="16"/>
      <c r="K324" s="42"/>
      <c r="L324" s="63"/>
      <c r="M324" s="41"/>
      <c r="N324" s="41"/>
      <c r="O324" s="41"/>
      <c r="P324" s="41"/>
      <c r="Q324" s="84"/>
      <c r="R324" s="41"/>
      <c r="S324" s="41"/>
      <c r="T324" s="15"/>
      <c r="U324" s="8"/>
      <c r="V324" s="50"/>
      <c r="W324" s="73"/>
      <c r="Y324" s="29"/>
      <c r="Z324" s="109"/>
      <c r="AA324" s="110"/>
    </row>
    <row r="325" spans="1:27" s="33" customFormat="1" ht="13" x14ac:dyDescent="0.3">
      <c r="A325" s="47"/>
      <c r="B325" s="2"/>
      <c r="C325" s="57"/>
      <c r="D325" s="57"/>
      <c r="E325" s="57"/>
      <c r="F325" s="57"/>
      <c r="G325" s="57"/>
      <c r="H325" s="55"/>
      <c r="I325" s="55"/>
      <c r="J325" s="71"/>
      <c r="K325" s="71"/>
      <c r="L325" s="85"/>
      <c r="M325" s="80"/>
      <c r="N325" s="81"/>
      <c r="O325" s="81"/>
      <c r="P325" s="82"/>
      <c r="Q325" s="94"/>
      <c r="R325" s="28"/>
      <c r="S325" s="83"/>
      <c r="T325" s="31"/>
      <c r="U325" s="47"/>
      <c r="V325" s="47"/>
      <c r="W325" s="73"/>
      <c r="Y325"/>
    </row>
    <row r="326" spans="1:27" ht="13" x14ac:dyDescent="0.3">
      <c r="A326" s="34"/>
      <c r="B326" s="29"/>
      <c r="C326" s="46"/>
      <c r="D326" s="46"/>
      <c r="E326" s="46"/>
      <c r="F326" s="46"/>
      <c r="G326" s="46"/>
      <c r="H326" s="37"/>
      <c r="I326" s="69"/>
      <c r="J326" s="86"/>
      <c r="K326" s="86"/>
      <c r="L326" s="87"/>
      <c r="M326" s="88"/>
      <c r="N326" s="89"/>
      <c r="O326" s="90"/>
      <c r="P326" s="91"/>
      <c r="Q326" s="94"/>
      <c r="R326" s="92"/>
      <c r="S326" s="93"/>
      <c r="T326" s="31"/>
      <c r="U326" s="34"/>
      <c r="V326" s="34"/>
      <c r="W326" s="54"/>
      <c r="X326" s="29"/>
      <c r="Y326" s="33"/>
    </row>
    <row r="327" spans="1:27" s="33" customFormat="1" ht="13" x14ac:dyDescent="0.3">
      <c r="A327" s="34"/>
      <c r="B327" s="29"/>
      <c r="C327" s="46"/>
      <c r="D327" s="46"/>
      <c r="E327" s="46"/>
      <c r="F327" s="46"/>
      <c r="G327" s="46"/>
      <c r="H327" s="37"/>
      <c r="I327" s="69"/>
      <c r="J327" s="86"/>
      <c r="K327" s="86"/>
      <c r="L327" s="87"/>
      <c r="M327" s="88"/>
      <c r="N327" s="89"/>
      <c r="O327" s="90"/>
      <c r="P327" s="91"/>
      <c r="Q327" s="94"/>
      <c r="R327" s="92"/>
      <c r="S327" s="93"/>
      <c r="T327" s="31"/>
      <c r="U327" s="34"/>
      <c r="V327" s="34"/>
      <c r="W327" s="54"/>
    </row>
    <row r="328" spans="1:27" ht="13" x14ac:dyDescent="0.3">
      <c r="A328" s="34"/>
      <c r="B328" s="29"/>
      <c r="C328" s="46"/>
      <c r="D328" s="46"/>
      <c r="E328" s="46"/>
      <c r="F328" s="46"/>
      <c r="G328" s="46"/>
      <c r="H328" s="37"/>
      <c r="I328" s="69"/>
      <c r="J328" s="86"/>
      <c r="K328" s="86"/>
      <c r="L328" s="87"/>
      <c r="M328" s="88"/>
      <c r="N328" s="89"/>
      <c r="O328" s="90"/>
      <c r="P328" s="91"/>
      <c r="Q328" s="41"/>
      <c r="R328" s="92"/>
      <c r="S328" s="93"/>
      <c r="T328" s="31"/>
      <c r="U328" s="34"/>
      <c r="V328" s="34"/>
      <c r="W328" s="54"/>
      <c r="X328" s="29"/>
      <c r="Y328" s="33"/>
    </row>
    <row r="329" spans="1:27" ht="13" x14ac:dyDescent="0.3">
      <c r="A329" s="25"/>
      <c r="B329" s="14"/>
      <c r="C329" s="30"/>
      <c r="D329" s="41"/>
      <c r="E329" s="41"/>
      <c r="F329" s="41"/>
      <c r="G329" s="41"/>
      <c r="H329" s="41"/>
      <c r="I329" s="41"/>
      <c r="J329" s="16"/>
      <c r="K329" s="42"/>
      <c r="L329" s="63"/>
      <c r="M329" s="41"/>
      <c r="N329" s="41"/>
      <c r="O329" s="41"/>
      <c r="P329" s="41"/>
      <c r="Q329" s="41"/>
      <c r="R329" s="41"/>
      <c r="S329" s="41"/>
      <c r="T329" s="15"/>
      <c r="V329" s="47"/>
      <c r="X329" s="29"/>
      <c r="Y329" s="33"/>
    </row>
    <row r="330" spans="1:27" ht="13" x14ac:dyDescent="0.3">
      <c r="A330" s="25"/>
      <c r="B330" s="14"/>
      <c r="C330" s="30"/>
      <c r="D330" s="41"/>
      <c r="E330" s="41"/>
      <c r="F330" s="41"/>
      <c r="G330" s="41"/>
      <c r="H330" s="41"/>
      <c r="I330" s="41"/>
      <c r="J330" s="16"/>
      <c r="K330" s="42"/>
      <c r="L330" s="63"/>
      <c r="M330" s="41"/>
      <c r="N330" s="41"/>
      <c r="O330" s="41"/>
      <c r="P330" s="41"/>
      <c r="Q330" s="41"/>
      <c r="R330" s="41"/>
      <c r="S330" s="41"/>
      <c r="T330" s="15"/>
      <c r="V330" s="47"/>
      <c r="X330" s="29"/>
      <c r="Y330" s="29"/>
    </row>
    <row r="331" spans="1:27" ht="13" x14ac:dyDescent="0.3">
      <c r="A331" s="25"/>
      <c r="B331" s="14"/>
      <c r="C331" s="30"/>
      <c r="D331" s="41"/>
      <c r="E331" s="41"/>
      <c r="F331" s="41"/>
      <c r="G331" s="41"/>
      <c r="H331" s="41"/>
      <c r="I331" s="41"/>
      <c r="J331" s="16"/>
      <c r="K331" s="42"/>
      <c r="L331" s="63"/>
      <c r="M331" s="41"/>
      <c r="N331" s="41"/>
      <c r="O331" s="41"/>
      <c r="P331" s="41"/>
      <c r="Q331" s="41"/>
      <c r="R331" s="41"/>
      <c r="S331" s="41"/>
      <c r="T331" s="15"/>
      <c r="V331" s="47"/>
      <c r="X331" s="29"/>
      <c r="Y331" s="29"/>
    </row>
    <row r="332" spans="1:27" ht="13" x14ac:dyDescent="0.3">
      <c r="A332" s="25"/>
      <c r="B332" s="14"/>
      <c r="C332" s="30"/>
      <c r="D332" s="41"/>
      <c r="E332" s="41"/>
      <c r="F332" s="41"/>
      <c r="G332" s="41"/>
      <c r="H332" s="41"/>
      <c r="I332" s="41"/>
      <c r="J332" s="16"/>
      <c r="K332" s="42"/>
      <c r="L332" s="63"/>
      <c r="M332" s="41"/>
      <c r="N332" s="41"/>
      <c r="O332" s="41"/>
      <c r="P332" s="41"/>
      <c r="Q332" s="19"/>
      <c r="R332" s="41"/>
      <c r="S332" s="41"/>
      <c r="T332" s="15"/>
      <c r="V332" s="47"/>
      <c r="X332" s="29"/>
      <c r="Y332" s="29"/>
    </row>
    <row r="333" spans="1:27" ht="15.5" x14ac:dyDescent="0.35">
      <c r="A333" s="40"/>
      <c r="B333" s="16"/>
      <c r="C333" s="20"/>
      <c r="D333" s="20"/>
      <c r="E333" s="20"/>
      <c r="F333" s="20"/>
      <c r="G333" s="20"/>
      <c r="H333" s="31"/>
      <c r="I333" s="58"/>
      <c r="J333" s="31"/>
      <c r="K333" s="31"/>
      <c r="L333" s="64"/>
      <c r="M333" s="20"/>
      <c r="N333" s="21"/>
      <c r="O333" s="72"/>
      <c r="P333" s="35"/>
      <c r="Q333" s="19"/>
      <c r="R333" s="77"/>
      <c r="S333" s="36"/>
      <c r="T333" s="31"/>
      <c r="V333" s="47"/>
      <c r="X333" s="29"/>
    </row>
    <row r="334" spans="1:27" ht="13" x14ac:dyDescent="0.3">
      <c r="A334" s="43"/>
      <c r="B334" s="16"/>
      <c r="C334" s="20"/>
      <c r="D334" s="20"/>
      <c r="E334" s="20"/>
      <c r="F334" s="20"/>
      <c r="G334" s="20"/>
      <c r="H334" s="31"/>
      <c r="I334" s="58"/>
      <c r="J334" s="31"/>
      <c r="K334" s="31"/>
      <c r="L334" s="64"/>
      <c r="M334" s="20"/>
      <c r="N334" s="21"/>
      <c r="O334" s="72"/>
      <c r="P334" s="35"/>
      <c r="Q334" s="19"/>
      <c r="R334" s="77"/>
      <c r="S334" s="36"/>
      <c r="T334" s="31"/>
      <c r="V334" s="47"/>
      <c r="X334" s="29"/>
    </row>
    <row r="335" spans="1:27" ht="18" x14ac:dyDescent="0.4">
      <c r="A335" s="44"/>
      <c r="B335" s="16"/>
      <c r="C335" s="20"/>
      <c r="D335" s="20"/>
      <c r="E335" s="20"/>
      <c r="F335" s="20"/>
      <c r="G335" s="20"/>
      <c r="H335" s="31"/>
      <c r="I335" s="58"/>
      <c r="J335" s="31"/>
      <c r="K335" s="31"/>
      <c r="L335" s="64"/>
      <c r="M335" s="20"/>
      <c r="N335" s="21"/>
      <c r="O335" s="72"/>
      <c r="P335" s="35"/>
      <c r="Q335" s="28"/>
      <c r="R335" s="77"/>
      <c r="S335" s="36"/>
      <c r="T335" s="31"/>
      <c r="V335" s="47"/>
      <c r="X335" s="29"/>
    </row>
    <row r="336" spans="1:27" ht="13" x14ac:dyDescent="0.3">
      <c r="A336" s="25"/>
      <c r="B336" s="14"/>
      <c r="C336" s="23"/>
      <c r="D336" s="23"/>
      <c r="E336" s="23"/>
      <c r="F336" s="23"/>
      <c r="G336" s="23"/>
      <c r="H336" s="26"/>
      <c r="I336" s="26"/>
      <c r="J336" s="31"/>
      <c r="K336" s="26"/>
      <c r="L336" s="65"/>
      <c r="M336" s="20"/>
      <c r="N336" s="24"/>
      <c r="O336" s="27"/>
      <c r="P336" s="35"/>
      <c r="Q336" s="41"/>
      <c r="R336" s="28"/>
      <c r="S336" s="36"/>
      <c r="T336" s="31"/>
      <c r="V336" s="47"/>
      <c r="X336" s="29"/>
    </row>
    <row r="337" spans="1:24" ht="13" x14ac:dyDescent="0.3">
      <c r="A337" s="25"/>
      <c r="B337" s="14"/>
      <c r="C337" s="30"/>
      <c r="D337" s="41"/>
      <c r="E337" s="41"/>
      <c r="F337" s="41"/>
      <c r="G337" s="41"/>
      <c r="H337" s="41"/>
      <c r="I337" s="41"/>
      <c r="J337" s="16"/>
      <c r="K337" s="42"/>
      <c r="L337" s="63"/>
      <c r="M337" s="41"/>
      <c r="N337" s="41"/>
      <c r="O337" s="41"/>
      <c r="P337" s="41"/>
      <c r="Q337" s="41"/>
      <c r="R337" s="41"/>
      <c r="S337" s="41"/>
      <c r="T337" s="15"/>
      <c r="V337" s="47"/>
      <c r="X337" s="29"/>
    </row>
    <row r="338" spans="1:24" ht="13" x14ac:dyDescent="0.3">
      <c r="A338" s="25"/>
      <c r="B338" s="14"/>
      <c r="C338" s="30"/>
      <c r="D338" s="41"/>
      <c r="E338" s="41"/>
      <c r="F338" s="41"/>
      <c r="G338" s="41"/>
      <c r="H338" s="41"/>
      <c r="I338" s="41"/>
      <c r="J338" s="16"/>
      <c r="K338" s="42"/>
      <c r="L338" s="63"/>
      <c r="M338" s="41"/>
      <c r="N338" s="41"/>
      <c r="O338" s="41"/>
      <c r="P338" s="41"/>
      <c r="Q338" s="41"/>
      <c r="R338" s="41"/>
      <c r="S338" s="41"/>
      <c r="T338" s="15"/>
      <c r="U338" s="1"/>
      <c r="V338" s="47"/>
      <c r="X338" s="29"/>
    </row>
    <row r="339" spans="1:24" ht="13" x14ac:dyDescent="0.3">
      <c r="A339" s="25"/>
      <c r="B339" s="14"/>
      <c r="C339" s="30"/>
      <c r="D339" s="41"/>
      <c r="E339" s="41"/>
      <c r="F339" s="41"/>
      <c r="G339" s="41"/>
      <c r="H339" s="41"/>
      <c r="I339" s="41"/>
      <c r="J339" s="16"/>
      <c r="K339" s="42"/>
      <c r="L339" s="63"/>
      <c r="M339" s="41"/>
      <c r="N339" s="41"/>
      <c r="O339" s="41"/>
      <c r="P339" s="41"/>
      <c r="Q339" s="41"/>
      <c r="R339" s="41"/>
      <c r="S339" s="41"/>
      <c r="T339" s="15"/>
      <c r="V339" s="47"/>
      <c r="X339" s="29"/>
    </row>
    <row r="340" spans="1:24" ht="13" x14ac:dyDescent="0.3">
      <c r="A340" s="25"/>
      <c r="B340" s="14"/>
      <c r="C340" s="30"/>
      <c r="D340" s="41"/>
      <c r="E340" s="41"/>
      <c r="F340" s="41"/>
      <c r="G340" s="41"/>
      <c r="H340" s="41"/>
      <c r="I340" s="41"/>
      <c r="J340" s="16"/>
      <c r="K340" s="42"/>
      <c r="L340" s="63"/>
      <c r="M340" s="41"/>
      <c r="N340" s="41"/>
      <c r="O340" s="41"/>
      <c r="P340" s="41"/>
      <c r="Q340" s="41"/>
      <c r="R340" s="41"/>
      <c r="S340" s="41"/>
      <c r="T340" s="15"/>
      <c r="V340" s="47"/>
      <c r="X340" s="29"/>
    </row>
    <row r="341" spans="1:24" ht="13" x14ac:dyDescent="0.3">
      <c r="A341" s="25"/>
      <c r="B341" s="14"/>
      <c r="C341" s="30"/>
      <c r="D341" s="41"/>
      <c r="E341" s="41"/>
      <c r="F341" s="41"/>
      <c r="G341" s="41"/>
      <c r="H341" s="41"/>
      <c r="I341" s="41"/>
      <c r="J341" s="16"/>
      <c r="K341" s="42"/>
      <c r="L341" s="63"/>
      <c r="M341" s="41"/>
      <c r="N341" s="41"/>
      <c r="O341" s="41"/>
      <c r="P341" s="41"/>
      <c r="Q341" s="41"/>
      <c r="R341" s="41"/>
      <c r="S341" s="41"/>
      <c r="T341" s="15"/>
      <c r="V341" s="47"/>
      <c r="X341" s="29"/>
    </row>
    <row r="342" spans="1:24" ht="13" x14ac:dyDescent="0.3">
      <c r="A342" s="25"/>
      <c r="B342" s="14"/>
      <c r="C342" s="30"/>
      <c r="D342" s="41"/>
      <c r="E342" s="41"/>
      <c r="F342" s="41"/>
      <c r="G342" s="41"/>
      <c r="H342" s="41"/>
      <c r="I342" s="41"/>
      <c r="J342" s="16"/>
      <c r="K342" s="42"/>
      <c r="L342" s="63"/>
      <c r="M342" s="41"/>
      <c r="N342" s="41"/>
      <c r="O342" s="41"/>
      <c r="P342" s="41"/>
      <c r="Q342" s="41"/>
      <c r="R342" s="41"/>
      <c r="S342" s="41"/>
      <c r="T342" s="15"/>
      <c r="V342" s="47"/>
      <c r="X342" s="29"/>
    </row>
    <row r="343" spans="1:24" ht="13" x14ac:dyDescent="0.3">
      <c r="A343" s="25"/>
      <c r="B343" s="14"/>
      <c r="C343" s="30"/>
      <c r="D343" s="41"/>
      <c r="E343" s="41"/>
      <c r="F343" s="41"/>
      <c r="G343" s="41"/>
      <c r="H343" s="41"/>
      <c r="I343" s="41"/>
      <c r="J343" s="16"/>
      <c r="K343" s="42"/>
      <c r="L343" s="63"/>
      <c r="M343" s="41"/>
      <c r="N343" s="41"/>
      <c r="O343" s="41"/>
      <c r="P343" s="41"/>
      <c r="Q343" s="41"/>
      <c r="R343" s="41"/>
      <c r="S343" s="41"/>
      <c r="T343" s="15"/>
      <c r="V343" s="47"/>
      <c r="X343" s="29"/>
    </row>
    <row r="344" spans="1:24" ht="13" x14ac:dyDescent="0.3">
      <c r="A344" s="25"/>
      <c r="B344" s="14"/>
      <c r="C344" s="30"/>
      <c r="D344" s="41"/>
      <c r="E344" s="41"/>
      <c r="F344" s="41"/>
      <c r="G344" s="41"/>
      <c r="H344" s="41"/>
      <c r="I344" s="41"/>
      <c r="J344" s="16"/>
      <c r="K344" s="42"/>
      <c r="L344" s="63"/>
      <c r="M344" s="41"/>
      <c r="N344" s="41"/>
      <c r="O344" s="41"/>
      <c r="P344" s="41"/>
      <c r="Q344" s="28"/>
      <c r="R344" s="41"/>
      <c r="S344" s="41"/>
      <c r="T344" s="15"/>
      <c r="V344" s="47"/>
      <c r="X344" s="29"/>
    </row>
    <row r="345" spans="1:24" ht="13" x14ac:dyDescent="0.3">
      <c r="C345" s="22"/>
      <c r="D345" s="22"/>
      <c r="E345" s="22"/>
      <c r="F345" s="22"/>
      <c r="G345" s="22"/>
      <c r="H345" s="26"/>
      <c r="I345" s="26"/>
      <c r="J345" s="31"/>
      <c r="K345" s="26"/>
      <c r="L345" s="65"/>
      <c r="M345" s="20"/>
      <c r="N345" s="24"/>
      <c r="O345" s="27"/>
      <c r="P345" s="35"/>
      <c r="Q345" s="28"/>
      <c r="R345" s="28"/>
      <c r="S345" s="36"/>
      <c r="T345" s="31"/>
      <c r="V345" s="47"/>
      <c r="X345" s="29"/>
    </row>
    <row r="346" spans="1:24" ht="13" x14ac:dyDescent="0.3">
      <c r="A346" s="25"/>
      <c r="B346" s="14"/>
      <c r="C346" s="23"/>
      <c r="D346" s="23"/>
      <c r="E346" s="23"/>
      <c r="F346" s="23"/>
      <c r="G346" s="23"/>
      <c r="H346" s="26"/>
      <c r="I346" s="26"/>
      <c r="J346" s="31"/>
      <c r="K346" s="26"/>
      <c r="L346" s="65"/>
      <c r="M346" s="20"/>
      <c r="N346" s="24"/>
      <c r="O346" s="27"/>
      <c r="P346" s="35"/>
      <c r="R346" s="28"/>
      <c r="S346" s="36"/>
      <c r="T346" s="31"/>
      <c r="V346" s="47"/>
      <c r="X346" s="29"/>
    </row>
    <row r="347" spans="1:24" ht="13" x14ac:dyDescent="0.3">
      <c r="L347" s="66"/>
      <c r="M347" s="5"/>
      <c r="V347" s="47"/>
      <c r="X347" s="29"/>
    </row>
    <row r="348" spans="1:24" ht="13" x14ac:dyDescent="0.3">
      <c r="V348" s="47"/>
      <c r="X348" s="29"/>
    </row>
    <row r="349" spans="1:24" ht="13" x14ac:dyDescent="0.3">
      <c r="V349" s="47"/>
      <c r="X349" s="29"/>
    </row>
    <row r="350" spans="1:24" ht="13" x14ac:dyDescent="0.3">
      <c r="L350" s="66"/>
      <c r="M350" s="5"/>
      <c r="V350" s="47"/>
      <c r="X350" s="29"/>
    </row>
    <row r="351" spans="1:24" ht="13" x14ac:dyDescent="0.3">
      <c r="L351" s="66"/>
      <c r="M351" s="5"/>
      <c r="V351" s="47"/>
      <c r="X351" s="29"/>
    </row>
    <row r="352" spans="1:24" ht="13" x14ac:dyDescent="0.3">
      <c r="L352" s="66"/>
      <c r="M352" s="5"/>
      <c r="V352" s="47"/>
      <c r="X352" s="29"/>
    </row>
    <row r="353" spans="12:24" ht="13" x14ac:dyDescent="0.3">
      <c r="L353" s="66"/>
      <c r="M353" s="5"/>
      <c r="U353" s="1"/>
      <c r="V353" s="47"/>
      <c r="X353" s="29"/>
    </row>
    <row r="354" spans="12:24" ht="13" x14ac:dyDescent="0.3">
      <c r="L354" s="66"/>
      <c r="M354" s="5"/>
      <c r="V354" s="47"/>
      <c r="X354" s="29"/>
    </row>
    <row r="355" spans="12:24" ht="13" x14ac:dyDescent="0.3">
      <c r="L355" s="66"/>
      <c r="M355" s="5"/>
      <c r="V355" s="47"/>
      <c r="X355" s="29"/>
    </row>
    <row r="356" spans="12:24" ht="13" x14ac:dyDescent="0.3">
      <c r="L356" s="66"/>
      <c r="M356" s="5"/>
      <c r="U356" s="1"/>
      <c r="V356" s="47"/>
      <c r="X356" s="29"/>
    </row>
    <row r="357" spans="12:24" x14ac:dyDescent="0.25">
      <c r="L357" s="66"/>
      <c r="M357" s="5"/>
      <c r="U357" s="1"/>
      <c r="V357" s="1"/>
    </row>
    <row r="358" spans="12:24" x14ac:dyDescent="0.25">
      <c r="L358" s="66"/>
      <c r="M358" s="5"/>
      <c r="V358" s="47"/>
    </row>
    <row r="359" spans="12:24" x14ac:dyDescent="0.25">
      <c r="L359" s="66"/>
      <c r="M359" s="5"/>
      <c r="V359" s="47"/>
    </row>
    <row r="360" spans="12:24" x14ac:dyDescent="0.25">
      <c r="L360" s="66"/>
      <c r="M360" s="5"/>
      <c r="V360" s="47"/>
    </row>
    <row r="361" spans="12:24" x14ac:dyDescent="0.25">
      <c r="L361" s="66"/>
      <c r="M361" s="5"/>
      <c r="V361" s="47"/>
    </row>
    <row r="362" spans="12:24" x14ac:dyDescent="0.25">
      <c r="L362" s="66"/>
      <c r="M362" s="5"/>
      <c r="V362" s="1"/>
    </row>
    <row r="363" spans="12:24" x14ac:dyDescent="0.25">
      <c r="L363" s="66"/>
      <c r="M363" s="5"/>
      <c r="U363" s="25"/>
      <c r="V363" s="47"/>
    </row>
    <row r="364" spans="12:24" x14ac:dyDescent="0.25">
      <c r="L364" s="66"/>
      <c r="M364" s="5"/>
      <c r="U364" s="25"/>
      <c r="V364" s="52"/>
    </row>
    <row r="365" spans="12:24" x14ac:dyDescent="0.25">
      <c r="L365" s="66"/>
      <c r="M365" s="5"/>
      <c r="U365" s="25"/>
      <c r="V365" s="52"/>
    </row>
    <row r="366" spans="12:24" x14ac:dyDescent="0.25">
      <c r="L366" s="66"/>
      <c r="M366" s="5"/>
      <c r="U366" s="25"/>
      <c r="V366" s="52"/>
    </row>
    <row r="367" spans="12:24" x14ac:dyDescent="0.25">
      <c r="L367" s="66"/>
      <c r="M367" s="5"/>
      <c r="U367" s="43"/>
      <c r="V367" s="52"/>
    </row>
    <row r="368" spans="12:24" x14ac:dyDescent="0.25">
      <c r="L368" s="66"/>
      <c r="M368" s="5"/>
      <c r="U368" s="43"/>
      <c r="V368" s="43"/>
    </row>
    <row r="369" spans="12:22" x14ac:dyDescent="0.25">
      <c r="L369" s="66"/>
      <c r="M369" s="5"/>
      <c r="U369" s="43"/>
      <c r="V369" s="43"/>
    </row>
    <row r="370" spans="12:22" x14ac:dyDescent="0.25">
      <c r="L370" s="66"/>
      <c r="M370" s="5"/>
      <c r="U370" s="25"/>
      <c r="V370" s="1"/>
    </row>
    <row r="371" spans="12:22" x14ac:dyDescent="0.25">
      <c r="L371" s="66"/>
      <c r="M371" s="5"/>
      <c r="U371" s="25"/>
      <c r="V371" s="47"/>
    </row>
    <row r="372" spans="12:22" x14ac:dyDescent="0.25">
      <c r="L372" s="66"/>
      <c r="M372" s="5"/>
    </row>
    <row r="373" spans="12:22" x14ac:dyDescent="0.25">
      <c r="L373" s="66"/>
      <c r="M373" s="5"/>
    </row>
    <row r="374" spans="12:22" x14ac:dyDescent="0.25">
      <c r="L374" s="66"/>
      <c r="M374" s="5"/>
    </row>
    <row r="375" spans="12:22" x14ac:dyDescent="0.25">
      <c r="L375" s="66"/>
      <c r="M375" s="5"/>
    </row>
    <row r="376" spans="12:22" x14ac:dyDescent="0.25">
      <c r="L376" s="66"/>
      <c r="M376" s="5"/>
    </row>
    <row r="377" spans="12:22" x14ac:dyDescent="0.25">
      <c r="L377" s="66"/>
      <c r="M377" s="5"/>
    </row>
    <row r="378" spans="12:22" x14ac:dyDescent="0.25">
      <c r="L378" s="66"/>
      <c r="M378" s="5"/>
    </row>
    <row r="379" spans="12:22" x14ac:dyDescent="0.25">
      <c r="L379" s="66"/>
      <c r="M379" s="5"/>
    </row>
    <row r="380" spans="12:22" x14ac:dyDescent="0.25">
      <c r="L380" s="66"/>
      <c r="M380" s="5"/>
      <c r="V380" s="47"/>
    </row>
    <row r="381" spans="12:22" x14ac:dyDescent="0.25">
      <c r="L381" s="66"/>
      <c r="M381" s="5"/>
      <c r="V381" s="47"/>
    </row>
    <row r="382" spans="12:22" x14ac:dyDescent="0.25">
      <c r="L382" s="66"/>
      <c r="M382" s="5"/>
    </row>
    <row r="383" spans="12:22" x14ac:dyDescent="0.25">
      <c r="L383" s="66"/>
      <c r="M383" s="5"/>
    </row>
    <row r="384" spans="12:22" x14ac:dyDescent="0.25">
      <c r="L384" s="66"/>
      <c r="M384" s="5"/>
    </row>
    <row r="385" spans="12:13" x14ac:dyDescent="0.25">
      <c r="L385" s="66"/>
      <c r="M385" s="5"/>
    </row>
    <row r="386" spans="12:13" x14ac:dyDescent="0.25">
      <c r="L386" s="66"/>
      <c r="M386" s="5"/>
    </row>
    <row r="387" spans="12:13" x14ac:dyDescent="0.25">
      <c r="L387" s="66"/>
      <c r="M387" s="5"/>
    </row>
    <row r="388" spans="12:13" x14ac:dyDescent="0.25">
      <c r="L388" s="66"/>
      <c r="M388" s="5"/>
    </row>
    <row r="389" spans="12:13" x14ac:dyDescent="0.25">
      <c r="L389" s="66"/>
      <c r="M389" s="5"/>
    </row>
    <row r="390" spans="12:13" x14ac:dyDescent="0.25">
      <c r="L390" s="66"/>
      <c r="M390" s="5"/>
    </row>
    <row r="391" spans="12:13" x14ac:dyDescent="0.25">
      <c r="L391" s="66"/>
      <c r="M391" s="5"/>
    </row>
    <row r="392" spans="12:13" x14ac:dyDescent="0.25">
      <c r="L392" s="66"/>
      <c r="M392" s="5"/>
    </row>
    <row r="393" spans="12:13" x14ac:dyDescent="0.25">
      <c r="L393" s="66"/>
      <c r="M393" s="5"/>
    </row>
    <row r="394" spans="12:13" x14ac:dyDescent="0.25">
      <c r="L394" s="66"/>
      <c r="M394" s="5"/>
    </row>
    <row r="395" spans="12:13" x14ac:dyDescent="0.25">
      <c r="L395" s="66"/>
      <c r="M395" s="5"/>
    </row>
    <row r="396" spans="12:13" x14ac:dyDescent="0.25">
      <c r="L396" s="66"/>
      <c r="M396" s="5"/>
    </row>
    <row r="397" spans="12:13" x14ac:dyDescent="0.25">
      <c r="L397" s="66"/>
      <c r="M397" s="5"/>
    </row>
    <row r="398" spans="12:13" x14ac:dyDescent="0.25">
      <c r="L398" s="66"/>
      <c r="M398" s="5"/>
    </row>
    <row r="399" spans="12:13" x14ac:dyDescent="0.25">
      <c r="L399" s="66"/>
      <c r="M399" s="5"/>
    </row>
    <row r="400" spans="12:13" x14ac:dyDescent="0.25">
      <c r="L400" s="66"/>
      <c r="M400" s="5"/>
    </row>
    <row r="401" spans="12:13" x14ac:dyDescent="0.25">
      <c r="L401" s="66"/>
      <c r="M401" s="5"/>
    </row>
    <row r="402" spans="12:13" x14ac:dyDescent="0.25">
      <c r="L402" s="66"/>
      <c r="M402" s="5"/>
    </row>
    <row r="403" spans="12:13" x14ac:dyDescent="0.25">
      <c r="L403" s="66"/>
      <c r="M403" s="5"/>
    </row>
    <row r="404" spans="12:13" x14ac:dyDescent="0.25">
      <c r="L404" s="66"/>
      <c r="M404" s="5"/>
    </row>
  </sheetData>
  <sortState ref="A36:U320">
    <sortCondition descending="1" ref="T36:T320"/>
  </sortState>
  <phoneticPr fontId="4" type="noConversion"/>
  <pageMargins left="0.59055118110236227" right="0.59055118110236227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2" sqref="D2"/>
    </sheetView>
  </sheetViews>
  <sheetFormatPr defaultRowHeight="12.5" x14ac:dyDescent="0.25"/>
  <cols>
    <col min="1" max="1" width="32.26953125" customWidth="1"/>
    <col min="2" max="8" width="13.7265625" bestFit="1" customWidth="1"/>
    <col min="9" max="9" width="16.453125" bestFit="1" customWidth="1"/>
    <col min="10" max="10" width="15.81640625" bestFit="1" customWidth="1"/>
    <col min="11" max="11" width="17.7265625" bestFit="1" customWidth="1"/>
  </cols>
  <sheetData>
    <row r="1" spans="1:11" x14ac:dyDescent="0.25">
      <c r="A1" s="33" t="s">
        <v>301</v>
      </c>
    </row>
    <row r="2" spans="1:11" x14ac:dyDescent="0.25">
      <c r="A2" s="99">
        <v>44064</v>
      </c>
    </row>
    <row r="6" spans="1:11" x14ac:dyDescent="0.25">
      <c r="B6" t="s">
        <v>316</v>
      </c>
      <c r="C6" t="s">
        <v>321</v>
      </c>
      <c r="D6" t="s">
        <v>322</v>
      </c>
      <c r="E6" t="s">
        <v>327</v>
      </c>
      <c r="F6" t="s">
        <v>337</v>
      </c>
      <c r="G6" t="s">
        <v>344</v>
      </c>
      <c r="H6" s="33" t="s">
        <v>356</v>
      </c>
      <c r="I6" s="33"/>
      <c r="J6" s="33"/>
      <c r="K6" s="33"/>
    </row>
    <row r="7" spans="1:11" x14ac:dyDescent="0.25">
      <c r="A7" t="s">
        <v>323</v>
      </c>
      <c r="B7" s="167">
        <v>4</v>
      </c>
      <c r="C7" s="167">
        <v>0</v>
      </c>
      <c r="D7" s="167">
        <v>3</v>
      </c>
      <c r="E7" s="167">
        <v>1</v>
      </c>
      <c r="F7" s="167">
        <v>3</v>
      </c>
      <c r="G7" s="167">
        <v>0</v>
      </c>
      <c r="H7" s="167">
        <v>1</v>
      </c>
    </row>
    <row r="8" spans="1:11" x14ac:dyDescent="0.25">
      <c r="A8" t="s">
        <v>328</v>
      </c>
      <c r="B8" s="167">
        <v>4</v>
      </c>
      <c r="C8" s="167">
        <v>3</v>
      </c>
      <c r="D8" s="167">
        <v>5</v>
      </c>
      <c r="E8" s="167">
        <v>6</v>
      </c>
      <c r="F8" s="167">
        <v>4</v>
      </c>
      <c r="G8" s="167">
        <v>3</v>
      </c>
      <c r="H8" s="167">
        <v>2</v>
      </c>
    </row>
    <row r="9" spans="1:11" x14ac:dyDescent="0.25">
      <c r="A9" s="33" t="s">
        <v>342</v>
      </c>
      <c r="B9" s="167"/>
      <c r="C9" s="167"/>
      <c r="D9" s="167"/>
      <c r="E9" s="167"/>
      <c r="F9" s="167">
        <v>2</v>
      </c>
      <c r="G9" s="167">
        <v>1</v>
      </c>
      <c r="H9" s="167">
        <v>2</v>
      </c>
    </row>
    <row r="10" spans="1:11" x14ac:dyDescent="0.25">
      <c r="A10" s="33" t="s">
        <v>343</v>
      </c>
      <c r="B10" s="167"/>
      <c r="C10" s="167"/>
      <c r="D10" s="167"/>
      <c r="E10" s="167"/>
      <c r="F10" s="167">
        <v>1</v>
      </c>
      <c r="G10" s="167">
        <v>0</v>
      </c>
      <c r="H10" s="167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21-22</vt:lpstr>
      <vt:lpstr>KUVIO 2015 -</vt:lpstr>
      <vt:lpstr>'21-22'!Tulostusalue</vt:lpstr>
      <vt:lpstr>'21-22'!Tulostusotsikot</vt:lpstr>
    </vt:vector>
  </TitlesOfParts>
  <Company>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Lappalainen Vesa (VM)</cp:lastModifiedBy>
  <cp:lastPrinted>2023-08-21T08:56:22Z</cp:lastPrinted>
  <dcterms:created xsi:type="dcterms:W3CDTF">2007-01-24T13:51:04Z</dcterms:created>
  <dcterms:modified xsi:type="dcterms:W3CDTF">2023-09-26T05:12:45Z</dcterms:modified>
</cp:coreProperties>
</file>