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138937\Work Folders\Omat tiedostot\Digi Ekaksi\"/>
    </mc:Choice>
  </mc:AlternateContent>
  <bookViews>
    <workbookView xWindow="0" yWindow="0" windowWidth="19170" windowHeight="10170"/>
  </bookViews>
  <sheets>
    <sheet name="Taul1" sheetId="1" r:id="rId1"/>
  </sheets>
  <definedNames>
    <definedName name="_xlnm.Print_Area" localSheetId="0">Taul1!$A$1:$G$95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3" i="1" l="1"/>
  <c r="N75" i="1"/>
  <c r="O75" i="1"/>
  <c r="P75" i="1"/>
  <c r="Q75" i="1"/>
  <c r="M62" i="1"/>
  <c r="N71" i="1"/>
  <c r="Q66" i="1"/>
  <c r="P66" i="1"/>
  <c r="O66" i="1"/>
  <c r="N66" i="1"/>
  <c r="Q63" i="1"/>
  <c r="P63" i="1"/>
  <c r="N63" i="1"/>
  <c r="Q33" i="1"/>
  <c r="P33" i="1"/>
  <c r="O33" i="1"/>
  <c r="N33" i="1"/>
  <c r="Q26" i="1"/>
  <c r="P26" i="1"/>
  <c r="O26" i="1"/>
  <c r="N26" i="1"/>
  <c r="R75" i="1" l="1"/>
  <c r="W18" i="1"/>
  <c r="W17" i="1"/>
  <c r="W16" i="1"/>
  <c r="W15" i="1"/>
  <c r="W14" i="1"/>
  <c r="W13" i="1"/>
  <c r="M86" i="1"/>
  <c r="M78" i="1"/>
  <c r="M45" i="1"/>
  <c r="M23" i="1"/>
  <c r="M11" i="1"/>
  <c r="Q87" i="1"/>
  <c r="P87" i="1"/>
  <c r="O87" i="1"/>
  <c r="N87" i="1"/>
  <c r="Q92" i="1"/>
  <c r="P92" i="1"/>
  <c r="O92" i="1"/>
  <c r="N92" i="1"/>
  <c r="Q82" i="1"/>
  <c r="P82" i="1"/>
  <c r="O82" i="1"/>
  <c r="N82" i="1"/>
  <c r="Q56" i="1"/>
  <c r="P56" i="1"/>
  <c r="O56" i="1"/>
  <c r="N56" i="1"/>
  <c r="R63" i="1"/>
  <c r="Q69" i="1"/>
  <c r="P69" i="1"/>
  <c r="O69" i="1"/>
  <c r="N69" i="1"/>
  <c r="Q71" i="1"/>
  <c r="P71" i="1"/>
  <c r="O71" i="1"/>
  <c r="Q73" i="1"/>
  <c r="P73" i="1"/>
  <c r="O73" i="1"/>
  <c r="N73" i="1"/>
  <c r="Q60" i="1"/>
  <c r="P60" i="1"/>
  <c r="O60" i="1"/>
  <c r="N60" i="1"/>
  <c r="Q54" i="1"/>
  <c r="P54" i="1"/>
  <c r="O54" i="1"/>
  <c r="N54" i="1"/>
  <c r="Q79" i="1"/>
  <c r="P79" i="1"/>
  <c r="O79" i="1"/>
  <c r="N79" i="1"/>
  <c r="Q49" i="1"/>
  <c r="P49" i="1"/>
  <c r="O49" i="1"/>
  <c r="N49" i="1"/>
  <c r="Q46" i="1"/>
  <c r="P46" i="1"/>
  <c r="O46" i="1"/>
  <c r="N46" i="1"/>
  <c r="Q38" i="1"/>
  <c r="P38" i="1"/>
  <c r="O38" i="1"/>
  <c r="N38" i="1"/>
  <c r="R33" i="1"/>
  <c r="Q30" i="1"/>
  <c r="P30" i="1"/>
  <c r="O30" i="1"/>
  <c r="N30" i="1"/>
  <c r="Q24" i="1"/>
  <c r="P24" i="1"/>
  <c r="O24" i="1"/>
  <c r="N24" i="1"/>
  <c r="Q19" i="1"/>
  <c r="P19" i="1"/>
  <c r="O19" i="1"/>
  <c r="N19" i="1"/>
  <c r="P12" i="1"/>
  <c r="Q12" i="1"/>
  <c r="O12" i="1"/>
  <c r="N12" i="1"/>
  <c r="N11" i="1" s="1"/>
  <c r="R69" i="1" l="1"/>
  <c r="R71" i="1"/>
  <c r="M10" i="1"/>
  <c r="R54" i="1"/>
  <c r="R60" i="1"/>
  <c r="R73" i="1"/>
  <c r="Q11" i="1"/>
  <c r="N86" i="1"/>
  <c r="R49" i="1"/>
  <c r="O11" i="1"/>
  <c r="P62" i="1"/>
  <c r="Q62" i="1"/>
  <c r="N62" i="1"/>
  <c r="O62" i="1"/>
  <c r="P45" i="1"/>
  <c r="N23" i="1"/>
  <c r="P86" i="1"/>
  <c r="Q86" i="1"/>
  <c r="R66" i="1"/>
  <c r="R82" i="1"/>
  <c r="N78" i="1"/>
  <c r="Q45" i="1"/>
  <c r="R38" i="1"/>
  <c r="P78" i="1"/>
  <c r="Q78" i="1"/>
  <c r="R79" i="1"/>
  <c r="O78" i="1"/>
  <c r="O45" i="1"/>
  <c r="R56" i="1"/>
  <c r="N45" i="1"/>
  <c r="O23" i="1"/>
  <c r="P23" i="1"/>
  <c r="Q23" i="1"/>
  <c r="P11" i="1"/>
  <c r="R92" i="1"/>
  <c r="O86" i="1"/>
  <c r="R87" i="1"/>
  <c r="R46" i="1"/>
  <c r="R30" i="1"/>
  <c r="R26" i="1"/>
  <c r="R24" i="1"/>
  <c r="R19" i="1"/>
  <c r="R12" i="1"/>
  <c r="R11" i="1" l="1"/>
  <c r="V13" i="1" s="1"/>
  <c r="X13" i="1" s="1"/>
  <c r="Q10" i="1"/>
  <c r="O10" i="1"/>
  <c r="P10" i="1"/>
  <c r="N10" i="1"/>
  <c r="R45" i="1"/>
  <c r="V15" i="1" s="1"/>
  <c r="X15" i="1" s="1"/>
  <c r="R23" i="1"/>
  <c r="V14" i="1" s="1"/>
  <c r="X14" i="1" s="1"/>
  <c r="R86" i="1"/>
  <c r="V18" i="1" s="1"/>
  <c r="X18" i="1" s="1"/>
  <c r="R62" i="1"/>
  <c r="V16" i="1" s="1"/>
  <c r="X16" i="1" s="1"/>
  <c r="R78" i="1"/>
  <c r="V17" i="1" s="1"/>
  <c r="X17" i="1" s="1"/>
  <c r="J15" i="1" l="1"/>
  <c r="K15" i="1" s="1"/>
  <c r="R10" i="1"/>
</calcChain>
</file>

<file path=xl/sharedStrings.xml><?xml version="1.0" encoding="utf-8"?>
<sst xmlns="http://schemas.openxmlformats.org/spreadsheetml/2006/main" count="205" uniqueCount="145">
  <si>
    <t>1.</t>
  </si>
  <si>
    <t>Palvelun tietopohja</t>
  </si>
  <si>
    <t>1.1 Palvelu kertoo asioinnin vaatimat tiedot ja miten asiointi etenee</t>
  </si>
  <si>
    <t>1.2 Palvelu hyödyntää eri viranomaisten rekistereissä olevia tietoja</t>
  </si>
  <si>
    <t>2.</t>
  </si>
  <si>
    <t>Asiointitilanne</t>
  </si>
  <si>
    <t>2.1 Asiakkaalle näytetään asioinnin vaiheet ja eteneminen</t>
  </si>
  <si>
    <t>3.</t>
  </si>
  <si>
    <t>Käytettävyys</t>
  </si>
  <si>
    <t>3.3 Asiointipalvelut toimivat yhdenmukaisella tavalla</t>
  </si>
  <si>
    <t>3.4 Asioinnin voi käynnistää 24/7-periaatteella</t>
  </si>
  <si>
    <t>4.</t>
  </si>
  <si>
    <t>5.</t>
  </si>
  <si>
    <t>Tietoturva ja -suoja</t>
  </si>
  <si>
    <t>6.</t>
  </si>
  <si>
    <t>Ennen asiointia on asiakkaalle kuvattu, miten asiointiprosessi etenee</t>
  </si>
  <si>
    <t>Ennen asiointia on asiakkaalle annettu arvio sekä asiointitapahtuman että koko asian käsittelyn kestosta</t>
  </si>
  <si>
    <t>Ennen asiointi asiakkaalle on kerrottu palvelun vaatimat tekniset vaatimukset (laite, ohjelmisto, versiot, jne)</t>
  </si>
  <si>
    <t>Asiakkaalta ei pyydetä tietoja, jotka ovat saatavissa muilta viranomaisilta</t>
  </si>
  <si>
    <t>Asiakkaalle kerrotaan kunkin haetun/esitäytetyn tiedon osalta mistä ko tieto on haettu</t>
  </si>
  <si>
    <t>Haettujen/esitäytettyjen tietojen ylläpito ja päivittäminen asialle ja tiedon alkulähteelle on toteutettu (jos päivitys sallittua)</t>
  </si>
  <si>
    <t>Palvelun vaiheet ja eteneminen esitetään asiakkaalle asioinnin aikana</t>
  </si>
  <si>
    <t>Asiakas voi keskeyttää asioinnin sen kaikissa vaiheissa</t>
  </si>
  <si>
    <t>Asiakas voi tallentaa antamansa tiedot ja jatkaa keskeytynyttä asiointia myöhemmin</t>
  </si>
  <si>
    <t>Asiakkaalle ilmoitetaan kauanko luonnos/keskeneräinen asia säilyy asiointipalvelussa.</t>
  </si>
  <si>
    <t>Asiakkaalle tarjolla tilannekohtainen ohjeistus</t>
  </si>
  <si>
    <t xml:space="preserve">Tieto tarjolla olevasta asiakastuesta esillä koko asioinnin ajan </t>
  </si>
  <si>
    <t>Asioinnin jälkeen palvelu ilmoittaa selkeästi onko asiointi onnistunut</t>
  </si>
  <si>
    <t>Asioinnin jälkeen palvelu ilmoittaa asiakkaan kannalta olennaiset tiedot prosessin etenemisvaiheista ja niiden arvioiduista kestoista</t>
  </si>
  <si>
    <t>Häiriönhallintamalli on suunniteltu yhdessä palveluun liittyvien tukipalveluiden ja toimittajien kanssa</t>
  </si>
  <si>
    <t>Toiminta häiriötilanteissa on harjoiteltu yhdessä muiden tahojen kanssa</t>
  </si>
  <si>
    <t>e</t>
  </si>
  <si>
    <t>Palvelusta on tarjolla selkokielinen versio</t>
  </si>
  <si>
    <t>Palvelu on arvioitu saavutettavuuden vaatimuksia vasten ja tarvittavat kehitysvaatimukset on tunnistettu</t>
  </si>
  <si>
    <t>Palvelu täyttää saavutettavuudelle asetetut vaatimukset</t>
  </si>
  <si>
    <t>Palvelu on käytettävissä 24/7-periaatteella</t>
  </si>
  <si>
    <t>Palvelussa asiakkaalle ilmoitetaan tiedossa olevien huoltokatkojen ajat ja kestot</t>
  </si>
  <si>
    <t>Palvelu on suunniteltu, toteutettu ja testattu toimivaksi asiakkaiden käyttämillä yleisimmillä päätelaitteilla ja ohjelmistoilla</t>
  </si>
  <si>
    <t>Palvelun maksutapahtumissa hyödynnetään Suomi.fi-maksut palvelua</t>
  </si>
  <si>
    <t>Palvelun tietoturva on toteutettu ja testattu vaatimusten mukaisesti</t>
  </si>
  <si>
    <t>Tietosuojaseloste on laadittu ja asiakkaan saatavilla</t>
  </si>
  <si>
    <t>Asiakkaan omat tiedot ovat asiakkaan nähtävillä esim Suomi.fi:n Omat tiedot-toiminnon kautta tai muuten ilman palvelun tuottajan lisätoimenpiteitä</t>
  </si>
  <si>
    <t>Palvelun vaatimat tietojen käsittelytoimet on kuvattu organisaation sisäiseen käyttöön</t>
  </si>
  <si>
    <t>Palautteet käsitellään ja analysoidaan säännöllisesti</t>
  </si>
  <si>
    <t>Asiakkaat osallistetaan palvelun kehittämiseen</t>
  </si>
  <si>
    <t>Palvelun uudet ja merkittävästi muuttuneet toiminnot testataan asiakkailla ennen niiden tuotantoonsiirtoa</t>
  </si>
  <si>
    <t>Asiakkaita osallistavia käytettävyystestejä suoritetaan merkittävimpien versiopäivitysten lisäksi vakaan tuotantojakson aikana</t>
  </si>
  <si>
    <t>n</t>
  </si>
  <si>
    <t>k</t>
  </si>
  <si>
    <t>tot</t>
  </si>
  <si>
    <t>ann</t>
  </si>
  <si>
    <t>a-sana</t>
  </si>
  <si>
    <t>Ennen asiointia on asiakkaalle kerrottu, mitä tietoja ja materiaaleja asioinnissa tarvitaan sekä paljonko palvelu maksaa</t>
  </si>
  <si>
    <t>Ennen asiointia asiakkaalla on mahdollisuus tutustua  ohjeistukseen asioinnista</t>
  </si>
  <si>
    <t>Asiointipalvelun häiriönhallintamalli on laadittu</t>
  </si>
  <si>
    <t>Häiriöhallintamalli sisältää tiedottamisen ja ilmoitusten vastuut ja menettelyt</t>
  </si>
  <si>
    <t>Häiriötiedotteessa ilmoitetaan, milloin seuraavan kerran häiriö- tai vikatilanteesta tiedotetaan</t>
  </si>
  <si>
    <t>Palvelun kieli on arvioitu viestinnän/kielen asiantuntijan toimesta ja se on selkeää ja ymmärrettävää sekä huomioi kohderyhmän</t>
  </si>
  <si>
    <t>Palvelu on tarjolla myös muilla asiakaskunnan käyttämillä kielillä</t>
  </si>
  <si>
    <t>Palvelun käyttölogiikka on yhdenmukainen organisaation muiden digitaalisten asiointipalveluiden kanssa</t>
  </si>
  <si>
    <t>Palvelussa on tarjolla Suomi.fi-tunnistautuminen</t>
  </si>
  <si>
    <t>Tunnistautumisen tarpeellisuus ja vahvuustaso on arvioitu</t>
  </si>
  <si>
    <t>4.2 Palvelu käyttää Suomi.fi Viestit-palvelua</t>
  </si>
  <si>
    <t>Palvelu hyödyntää Suomi.fi Viestit-palvelua asiointitapahtuman yhteydessä</t>
  </si>
  <si>
    <t>Asioinnin jälkeinen yhteenveto toimitetaan asiakkaan Suomi.fi Viestit-palveluun</t>
  </si>
  <si>
    <t>4.4 Palvelussa on mahdollista asioida toisen puolesta</t>
  </si>
  <si>
    <t>4.5 Palvelu käyttää Suomi.fi Palveluväylää</t>
  </si>
  <si>
    <t>Palvelu käyttää Suomi.fi Palveluväylää asioinnissa tarvittavien tietojen noutamiseen muiden organisaatioiden tietovarannoista</t>
  </si>
  <si>
    <t>4.6 Kansalaisneuvonnan, VRK:n ja organisaation yhteistyö toimii</t>
  </si>
  <si>
    <t>Asiakaspalvelut ovat tietoisia toistensa rooleista ja osaamisista asiakkaan tukitarpeen täyttämiseksi</t>
  </si>
  <si>
    <t>Asiakaspalvelulla on käytössään Kansalaisneuvonnan ja VRK:n tuottamat ohjeistot Suomi.fi-palveluista</t>
  </si>
  <si>
    <t>5.1 Tietoturvavaatimukset on täytetty</t>
  </si>
  <si>
    <t>5.2 Tietosuojavaatimukset on täytetty</t>
  </si>
  <si>
    <t>6.1 Asiakkaalla on mahdollisuus antaa palautetta</t>
  </si>
  <si>
    <t>Saatuihin palautteisiin vastataan, jos asiakas niin toivoo</t>
  </si>
  <si>
    <t>Asiakasarvosana ja/tai palautteiden vaikutukset kehitystoimintaan esitetään asiakkaille</t>
  </si>
  <si>
    <t>pros</t>
  </si>
  <si>
    <t>luokka</t>
  </si>
  <si>
    <t>II-luokka</t>
  </si>
  <si>
    <t>I-luokka</t>
  </si>
  <si>
    <t>III-luokka</t>
  </si>
  <si>
    <t>E tai tyhjä = Ei</t>
  </si>
  <si>
    <t>K = Kyllä</t>
  </si>
  <si>
    <t>N = Ei relevantti tässä palvelussa</t>
  </si>
  <si>
    <t>Palvelun tietoturvavaatimukset on määritelty palvelun tietojen ja toimintojen perusteella</t>
  </si>
  <si>
    <t>Ennen asiointia on asiakkaalle kerrottu myös muut mahdolliset julkiset palvelut, jotka liittyvät tämän asiointitapahtuman hoitamiseen.</t>
  </si>
  <si>
    <t>2.2 Asioinnin keskeyttäminen ja tallentaminen on mahdollista kaikissa vaiheissa</t>
  </si>
  <si>
    <t>2.3 Asioinnin aikana tarjotaan ohjeita ja tukea</t>
  </si>
  <si>
    <t>2.4 Asiakkaalle ilmoitetaan asioinnin onnistumisesta ja jatkotoimista</t>
  </si>
  <si>
    <t>Asioinnin jälkeen asiakkaan on mahdollista saada yhteenveto asiointitapahtumasta</t>
  </si>
  <si>
    <t>Palvelu ilmoittaa muut asiayhteyteen kuuluvat, asiakkaan mahdollisesti tarvitsemat palvelu mukaan lukien muiden toimijoiden palvelut</t>
  </si>
  <si>
    <t>2.5 Häiriötilanteet huomioidaan</t>
  </si>
  <si>
    <t>Huoltokatkojen ja häiriötilanteiden aikana asiakkaalle ilmoitetaan, miten asioinnin voi hoitaa vaihtoehtoisesti</t>
  </si>
  <si>
    <t>3.1 Palvelu täyttää saavutettavuuden vaatimukset</t>
  </si>
  <si>
    <t>Palvelun kielivalikoima täyttää kielilainsäädännön vaatimukset</t>
  </si>
  <si>
    <t>Palvelun mitattu käytössäoloprosentti on ilmoitettu palveluselosteessa</t>
  </si>
  <si>
    <t>3.5 Palvelu on riippumaton käytetystä päätelaitteesta</t>
  </si>
  <si>
    <t>Asioinnin sähköiset tukipalvelut</t>
  </si>
  <si>
    <t>4.1 Palvelussa on tarjolla Suomi.fi-tunnistautuminen</t>
  </si>
  <si>
    <t>4.3 Palvelussa voi maksaa asiointiin liittyvät maksut</t>
  </si>
  <si>
    <t>Palvelussa on toteutettu toisen puolesta asioinnin käyttötapaukset ja palvelu siinä on käytössä Suomi.fi-valtuudet-palvelu</t>
  </si>
  <si>
    <t>Asiakkaan osallistaminen</t>
  </si>
  <si>
    <t>Asiakkaalla on mahdollisuus palvelutapahtumakohtaiseen asiakaspalautteeseen</t>
  </si>
  <si>
    <t>6.2 Asiakkaat osallistetaan palvelun kehittämiseen</t>
  </si>
  <si>
    <t>Luokkarajat esimerkinomaisia</t>
  </si>
  <si>
    <t>luokkien alarajat</t>
  </si>
  <si>
    <t>LASKENTASARAKKEET</t>
  </si>
  <si>
    <t>ARVION SYÖTTÖ F-SARAKKEESEEN</t>
  </si>
  <si>
    <t xml:space="preserve">Arvioitava asiointipalvelu: </t>
  </si>
  <si>
    <t xml:space="preserve">Organisaatio: </t>
  </si>
  <si>
    <t>1.1</t>
  </si>
  <si>
    <t>2.1</t>
  </si>
  <si>
    <t>2.2</t>
  </si>
  <si>
    <t>1.2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</si>
  <si>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</si>
  <si>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</si>
  <si>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</si>
  <si>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</si>
  <si>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</si>
  <si>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</si>
  <si>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</si>
  <si>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</si>
  <si>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</si>
  <si>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</si>
  <si>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</si>
  <si>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4.5</t>
  </si>
  <si>
    <t>4.6</t>
  </si>
  <si>
    <t>5.1</t>
  </si>
  <si>
    <t>5.2</t>
  </si>
  <si>
    <t>6.1</t>
  </si>
  <si>
    <t>6.2</t>
  </si>
  <si>
    <t>tulos</t>
  </si>
  <si>
    <t>Ei myöskään luokkarajojen arvoista.</t>
  </si>
  <si>
    <t>Luokkarajojen käytöstä ei päätöstä.</t>
  </si>
  <si>
    <t>Huomioita / kehittämistoimia</t>
  </si>
  <si>
    <t xml:space="preserve">Päiväys: </t>
  </si>
  <si>
    <t xml:space="preserve">Vastaajan sähköpostiosoite: </t>
  </si>
  <si>
    <t>4.4.</t>
  </si>
  <si>
    <t>?</t>
  </si>
  <si>
    <t>K/k</t>
  </si>
  <si>
    <t>E/e</t>
  </si>
  <si>
    <t>N/n</t>
  </si>
  <si>
    <t>3.2 Palvelun sisältö ja kieli on asiallista, selkeää ja ymmärrettävää</t>
  </si>
  <si>
    <t xml:space="preserve"> Kommentit/kehitysehdotukset tästä itsearvioinnista:</t>
  </si>
  <si>
    <t>DIGITAALISEN ASIOINTIPALVELUN LAADUN ITSEARVIOINTI (v1.0)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</si>
</sst>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4" tint="0.59999389629810485"/>
      <name val="Calibri"/>
      <family val="2"/>
      <scheme val="minor"/>
    </font>
    <font>
      <sz val="14"/>
      <color theme="4" tint="0.79998168889431442"/>
      <name val="Calibri"/>
      <family val="2"/>
      <scheme val="minor"/>
    </font>
    <font>
      <b/>
      <sz val="14"/>
      <color theme="4" tint="0.79998168889431442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0" fontId="1" fillId="0" borderId="0" xfId="0" applyFont="1"/>
    <xf numFmtId="49" fontId="0" fillId="2" borderId="0" xfId="0" applyNumberFormat="1" applyFill="1"/>
    <xf numFmtId="49" fontId="0" fillId="3" borderId="0" xfId="0" applyNumberFormat="1" applyFill="1"/>
    <xf numFmtId="0" fontId="0" fillId="0" borderId="0" xfId="0" applyFill="1" applyAlignment="1">
      <alignment horizontal="right"/>
    </xf>
    <xf numFmtId="49" fontId="0" fillId="0" borderId="0" xfId="0" applyNumberFormat="1" applyFill="1"/>
    <xf numFmtId="1" fontId="0" fillId="0" borderId="0" xfId="0" applyNumberFormat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0" fillId="0" borderId="1" xfId="0" applyNumberFormat="1" applyBorder="1"/>
    <xf numFmtId="164" fontId="0" fillId="0" borderId="7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0" fontId="4" fillId="0" borderId="0" xfId="0" applyFont="1" applyFill="1" applyAlignment="1">
      <alignment horizontal="right"/>
    </xf>
    <xf numFmtId="49" fontId="4" fillId="0" borderId="0" xfId="0" applyNumberFormat="1" applyFont="1" applyFill="1"/>
    <xf numFmtId="1" fontId="5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49" fontId="4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49" fontId="0" fillId="3" borderId="9" xfId="0" applyNumberFormat="1" applyFill="1" applyBorder="1"/>
    <xf numFmtId="1" fontId="0" fillId="3" borderId="9" xfId="0" applyNumberFormat="1" applyFill="1" applyBorder="1" applyAlignment="1">
      <alignment horizontal="center" vertical="center"/>
    </xf>
    <xf numFmtId="49" fontId="0" fillId="2" borderId="0" xfId="0" applyNumberFormat="1" applyFill="1" applyBorder="1"/>
    <xf numFmtId="49" fontId="0" fillId="2" borderId="9" xfId="0" applyNumberFormat="1" applyFill="1" applyBorder="1"/>
    <xf numFmtId="1" fontId="0" fillId="2" borderId="9" xfId="0" applyNumberForma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49" fontId="1" fillId="2" borderId="9" xfId="0" applyNumberFormat="1" applyFont="1" applyFill="1" applyBorder="1"/>
    <xf numFmtId="49" fontId="1" fillId="3" borderId="9" xfId="0" applyNumberFormat="1" applyFont="1" applyFill="1" applyBorder="1"/>
    <xf numFmtId="49" fontId="1" fillId="3" borderId="10" xfId="0" applyNumberFormat="1" applyFont="1" applyFill="1" applyBorder="1"/>
    <xf numFmtId="1" fontId="0" fillId="3" borderId="10" xfId="0" applyNumberFormat="1" applyFill="1" applyBorder="1" applyAlignment="1">
      <alignment horizontal="center" vertical="center"/>
    </xf>
    <xf numFmtId="49" fontId="0" fillId="3" borderId="0" xfId="0" applyNumberFormat="1" applyFill="1" applyBorder="1"/>
    <xf numFmtId="1" fontId="0" fillId="2" borderId="9" xfId="0" quotePrefix="1" applyNumberForma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1" fillId="0" borderId="14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0" fillId="2" borderId="9" xfId="0" applyNumberFormat="1" applyFill="1" applyBorder="1" applyAlignment="1">
      <alignment vertical="center" wrapText="1"/>
    </xf>
    <xf numFmtId="49" fontId="0" fillId="3" borderId="9" xfId="0" applyNumberFormat="1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49" fontId="0" fillId="2" borderId="9" xfId="0" applyNumberFormat="1" applyFont="1" applyFill="1" applyBorder="1" applyAlignment="1">
      <alignment vertical="center" wrapText="1"/>
    </xf>
    <xf numFmtId="49" fontId="0" fillId="2" borderId="10" xfId="0" applyNumberFormat="1" applyFill="1" applyBorder="1" applyAlignment="1">
      <alignment vertical="center" wrapText="1"/>
    </xf>
    <xf numFmtId="49" fontId="0" fillId="3" borderId="10" xfId="0" applyNumberFormat="1" applyFill="1" applyBorder="1" applyAlignment="1">
      <alignment vertical="center" wrapText="1"/>
    </xf>
    <xf numFmtId="0" fontId="12" fillId="0" borderId="0" xfId="0" applyFont="1"/>
    <xf numFmtId="49" fontId="0" fillId="0" borderId="0" xfId="0" applyNumberFormat="1" applyFill="1" applyAlignment="1">
      <alignment horizontal="right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7" fillId="4" borderId="0" xfId="0" applyFont="1" applyFill="1"/>
    <xf numFmtId="0" fontId="6" fillId="4" borderId="0" xfId="0" applyFont="1" applyFill="1"/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center"/>
    </xf>
    <xf numFmtId="164" fontId="6" fillId="4" borderId="0" xfId="0" applyNumberFormat="1" applyFont="1" applyFill="1"/>
    <xf numFmtId="164" fontId="7" fillId="4" borderId="0" xfId="0" applyNumberFormat="1" applyFont="1" applyFill="1"/>
    <xf numFmtId="49" fontId="0" fillId="0" borderId="0" xfId="0" applyNumberFormat="1" applyFill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49" fontId="8" fillId="3" borderId="9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wrapText="1"/>
      <protection locked="0"/>
    </xf>
    <xf numFmtId="0" fontId="0" fillId="0" borderId="0" xfId="0" applyFill="1" applyAlignment="1" applyProtection="1">
      <alignment horizontal="center" wrapText="1"/>
      <protection locked="0"/>
    </xf>
    <xf numFmtId="49" fontId="10" fillId="2" borderId="9" xfId="0" applyNumberFormat="1" applyFont="1" applyFill="1" applyBorder="1" applyAlignment="1" applyProtection="1">
      <alignment horizontal="center" vertical="center"/>
    </xf>
    <xf numFmtId="49" fontId="9" fillId="3" borderId="9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Alignment="1" applyProtection="1">
      <alignment horizontal="center" vertical="center"/>
    </xf>
    <xf numFmtId="49" fontId="11" fillId="2" borderId="9" xfId="0" applyNumberFormat="1" applyFont="1" applyFill="1" applyBorder="1" applyAlignment="1" applyProtection="1">
      <alignment horizontal="center" vertical="center"/>
    </xf>
    <xf numFmtId="49" fontId="9" fillId="3" borderId="1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top" wrapText="1"/>
      <protection locked="0"/>
    </xf>
    <xf numFmtId="0" fontId="1" fillId="0" borderId="0" xfId="0" quotePrefix="1" applyFont="1" applyFill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/>
              <a:t>Palvelulaadun itsearviointi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9991244664775005E-3"/>
                  <c:y val="-8.0224618825673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F7-4599-A26F-891489FA422F}"/>
                </c:ext>
              </c:extLst>
            </c:dLbl>
            <c:dLbl>
              <c:idx val="1"/>
              <c:layout>
                <c:manualLayout>
                  <c:x val="2.5663456377084167E-2"/>
                  <c:y val="6.4179695060538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F7-4599-A26F-891489FA422F}"/>
                </c:ext>
              </c:extLst>
            </c:dLbl>
            <c:dLbl>
              <c:idx val="2"/>
              <c:layout>
                <c:manualLayout>
                  <c:x val="4.6660829776516671E-2"/>
                  <c:y val="4.8134771295403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F7-4599-A26F-891489FA422F}"/>
                </c:ext>
              </c:extLst>
            </c:dLbl>
            <c:dLbl>
              <c:idx val="3"/>
              <c:layout>
                <c:manualLayout>
                  <c:x val="6.2992120198297502E-2"/>
                  <c:y val="9.6269542590807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F7-4599-A26F-891489FA422F}"/>
                </c:ext>
              </c:extLst>
            </c:dLbl>
            <c:dLbl>
              <c:idx val="4"/>
              <c:layout>
                <c:manualLayout>
                  <c:x val="-9.7987742530684985E-2"/>
                  <c:y val="5.7761725554484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F7-4599-A26F-891489FA422F}"/>
                </c:ext>
              </c:extLst>
            </c:dLbl>
            <c:dLbl>
              <c:idx val="5"/>
              <c:layout>
                <c:manualLayout>
                  <c:x val="-0.1469816137960275"/>
                  <c:y val="4.8134771295404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F7-4599-A26F-891489FA42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Taul1!$W$13:$W$18</c:f>
              <c:strCache>
                <c:ptCount val="6"/>
                <c:pt idx="0">
                  <c:v>Palvelun tietopohja</c:v>
                </c:pt>
                <c:pt idx="1">
                  <c:v>Asiointitilanne</c:v>
                </c:pt>
                <c:pt idx="2">
                  <c:v>Käytettävyys</c:v>
                </c:pt>
                <c:pt idx="3">
                  <c:v>Asioinnin sähköiset tukipalvelut</c:v>
                </c:pt>
                <c:pt idx="4">
                  <c:v>Tietoturva ja -suoja</c:v>
                </c:pt>
                <c:pt idx="5">
                  <c:v>Asiakkaan osallistaminen</c:v>
                </c:pt>
              </c:strCache>
            </c:strRef>
          </c:cat>
          <c:val>
            <c:numRef>
              <c:f>Taul1!$X$13:$X$18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7-4599-A26F-891489FA42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86778592"/>
        <c:axId val="386776296"/>
      </c:radarChart>
      <c:catAx>
        <c:axId val="38677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86776296"/>
        <c:crosses val="autoZero"/>
        <c:auto val="1"/>
        <c:lblAlgn val="ctr"/>
        <c:lblOffset val="100"/>
        <c:noMultiLvlLbl val="0"/>
      </c:catAx>
      <c:valAx>
        <c:axId val="3867762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38677859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</xdr:colOff>
      <xdr:row>5</xdr:row>
      <xdr:rowOff>100012</xdr:rowOff>
    </xdr:from>
    <xdr:to>
      <xdr:col>33</xdr:col>
      <xdr:colOff>600075</xdr:colOff>
      <xdr:row>19</xdr:row>
      <xdr:rowOff>57150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97"/>
  <sheetViews>
    <sheetView tabSelected="1" zoomScale="85" zoomScaleNormal="85" workbookViewId="0">
      <selection activeCell="B3" sqref="B3"/>
    </sheetView>
  </sheetViews>
  <sheetFormatPr defaultRowHeight="14.5" x14ac:dyDescent="0.35"/>
  <cols>
    <col min="1" max="1" width="3" customWidth="1"/>
    <col min="2" max="2" width="3" style="1" customWidth="1"/>
    <col min="3" max="3" width="5.81640625" style="2" customWidth="1"/>
    <col min="4" max="4" width="4.26953125" style="8" customWidth="1"/>
    <col min="5" max="5" width="62.26953125" style="56" customWidth="1"/>
    <col min="6" max="6" width="11.1796875" style="52" customWidth="1"/>
    <col min="7" max="7" width="65.453125" style="46" customWidth="1"/>
    <col min="8" max="8" width="14" style="46" customWidth="1"/>
    <col min="9" max="9" width="11.81640625" style="46" customWidth="1"/>
    <col min="10" max="11" width="14.7265625" style="46" customWidth="1"/>
    <col min="12" max="12" width="38.54296875" style="46" customWidth="1"/>
    <col min="13" max="18" width="1" style="72" customWidth="1"/>
    <col min="19" max="21" width="3.1796875" customWidth="1"/>
    <col min="23" max="23" width="11.453125" customWidth="1"/>
  </cols>
  <sheetData>
    <row r="2" spans="2:24" ht="15" thickBot="1" x14ac:dyDescent="0.4">
      <c r="B2" s="45" t="s">
        <v>144</v>
      </c>
      <c r="F2" s="53" t="s">
        <v>107</v>
      </c>
      <c r="G2" s="47"/>
      <c r="H2" s="70"/>
      <c r="I2" s="70"/>
      <c r="J2" s="70"/>
      <c r="K2" s="70"/>
      <c r="L2" s="70"/>
    </row>
    <row r="3" spans="2:24" x14ac:dyDescent="0.35">
      <c r="F3" s="54" t="s">
        <v>139</v>
      </c>
      <c r="G3" s="48" t="s">
        <v>82</v>
      </c>
      <c r="H3" s="71"/>
      <c r="I3" s="71"/>
      <c r="J3" s="95" t="s">
        <v>105</v>
      </c>
      <c r="K3" s="96"/>
      <c r="L3" s="71"/>
    </row>
    <row r="4" spans="2:24" x14ac:dyDescent="0.35">
      <c r="F4" s="54" t="s">
        <v>140</v>
      </c>
      <c r="G4" s="48" t="s">
        <v>81</v>
      </c>
      <c r="H4" s="71"/>
      <c r="I4" s="71"/>
      <c r="J4" s="11" t="s">
        <v>79</v>
      </c>
      <c r="K4" s="82">
        <v>85</v>
      </c>
      <c r="L4" s="71"/>
      <c r="M4" s="73" t="s">
        <v>106</v>
      </c>
    </row>
    <row r="5" spans="2:24" x14ac:dyDescent="0.35">
      <c r="F5" s="55" t="s">
        <v>141</v>
      </c>
      <c r="G5" s="49" t="s">
        <v>83</v>
      </c>
      <c r="H5" s="71"/>
      <c r="I5" s="71"/>
      <c r="J5" s="11" t="s">
        <v>78</v>
      </c>
      <c r="K5" s="82">
        <v>65</v>
      </c>
      <c r="L5" s="71"/>
    </row>
    <row r="6" spans="2:24" ht="15" thickBot="1" x14ac:dyDescent="0.4">
      <c r="J6" s="12" t="s">
        <v>80</v>
      </c>
      <c r="K6" s="83">
        <v>40</v>
      </c>
    </row>
    <row r="7" spans="2:24" ht="18.5" x14ac:dyDescent="0.35">
      <c r="E7" s="57" t="s">
        <v>108</v>
      </c>
      <c r="F7" s="91" t="s">
        <v>138</v>
      </c>
      <c r="G7" s="68"/>
      <c r="H7" s="68"/>
      <c r="I7" s="68"/>
      <c r="J7" s="66" t="s">
        <v>104</v>
      </c>
      <c r="K7"/>
      <c r="L7" s="68"/>
      <c r="M7" s="74" t="s">
        <v>49</v>
      </c>
      <c r="N7" s="75" t="s">
        <v>50</v>
      </c>
      <c r="O7" s="75" t="s">
        <v>48</v>
      </c>
      <c r="P7" s="75" t="s">
        <v>31</v>
      </c>
      <c r="Q7" s="75" t="s">
        <v>47</v>
      </c>
      <c r="R7" s="75" t="s">
        <v>51</v>
      </c>
    </row>
    <row r="8" spans="2:24" ht="18.5" x14ac:dyDescent="0.35">
      <c r="E8" s="57" t="s">
        <v>109</v>
      </c>
      <c r="F8" s="91" t="s">
        <v>138</v>
      </c>
      <c r="G8" s="68"/>
      <c r="H8" s="68"/>
      <c r="I8" s="68"/>
      <c r="J8" s="66"/>
      <c r="K8"/>
      <c r="L8" s="68"/>
      <c r="M8" s="74"/>
      <c r="N8" s="75"/>
      <c r="O8" s="75"/>
      <c r="P8" s="75"/>
      <c r="Q8" s="75"/>
      <c r="R8" s="75"/>
    </row>
    <row r="9" spans="2:24" ht="18.5" x14ac:dyDescent="0.35">
      <c r="E9" s="57" t="s">
        <v>136</v>
      </c>
      <c r="F9" s="91" t="s">
        <v>138</v>
      </c>
      <c r="G9" s="68"/>
      <c r="H9" s="68"/>
      <c r="I9" s="68"/>
      <c r="J9" s="66" t="s">
        <v>133</v>
      </c>
      <c r="L9" s="68"/>
    </row>
    <row r="10" spans="2:24" ht="18.5" x14ac:dyDescent="0.35">
      <c r="B10" s="6"/>
      <c r="C10" s="7"/>
      <c r="D10" s="9"/>
      <c r="E10" s="67" t="s">
        <v>135</v>
      </c>
      <c r="F10" s="92" t="s">
        <v>138</v>
      </c>
      <c r="G10" s="69"/>
      <c r="H10" s="69"/>
      <c r="I10" s="69"/>
      <c r="J10" s="66" t="s">
        <v>132</v>
      </c>
      <c r="L10" s="69"/>
      <c r="M10" s="72">
        <f>M11+M23+M45+M62+M86+M78</f>
        <v>57</v>
      </c>
      <c r="N10" s="72">
        <f>N11+N23+N45+N62+N86+N78</f>
        <v>57</v>
      </c>
      <c r="O10" s="72">
        <f>O11+O23+O45+O62+O86+O78</f>
        <v>0</v>
      </c>
      <c r="P10" s="72">
        <f>P11+P23+P45+P62+P86+P78</f>
        <v>0</v>
      </c>
      <c r="Q10" s="72">
        <f>Q11+Q23+Q45+Q62+Q86+Q78</f>
        <v>0</v>
      </c>
      <c r="R10" s="76">
        <f>10*O10/(M10-Q10)</f>
        <v>0</v>
      </c>
    </row>
    <row r="11" spans="2:24" ht="30" customHeight="1" x14ac:dyDescent="0.35">
      <c r="B11" s="26" t="s">
        <v>0</v>
      </c>
      <c r="C11" s="27" t="s">
        <v>1</v>
      </c>
      <c r="D11" s="29"/>
      <c r="E11" s="59"/>
      <c r="F11" s="78"/>
      <c r="G11" s="50" t="s">
        <v>134</v>
      </c>
      <c r="H11" s="50"/>
      <c r="I11" s="50"/>
      <c r="L11" s="50"/>
      <c r="M11" s="73">
        <f>SUM(M12:M19)</f>
        <v>9</v>
      </c>
      <c r="N11" s="73">
        <f t="shared" ref="N11:Q11" si="0">SUM(N12:N19)</f>
        <v>9</v>
      </c>
      <c r="O11" s="73">
        <f t="shared" si="0"/>
        <v>0</v>
      </c>
      <c r="P11" s="73">
        <f t="shared" si="0"/>
        <v>0</v>
      </c>
      <c r="Q11" s="73">
        <f t="shared" si="0"/>
        <v>0</v>
      </c>
      <c r="R11" s="76">
        <f>10*O11/(M11-Q11)</f>
        <v>0</v>
      </c>
    </row>
    <row r="12" spans="2:24" ht="19" thickBot="1" x14ac:dyDescent="0.4">
      <c r="B12" s="6"/>
      <c r="C12" s="39" t="s">
        <v>2</v>
      </c>
      <c r="D12" s="37"/>
      <c r="E12" s="60"/>
      <c r="F12" s="86" t="s">
        <v>110</v>
      </c>
      <c r="G12" s="84"/>
      <c r="H12" s="51"/>
      <c r="I12" s="51"/>
      <c r="J12" s="51"/>
      <c r="K12" s="51"/>
      <c r="L12" s="51"/>
      <c r="M12" s="72">
        <v>6</v>
      </c>
      <c r="N12" s="72">
        <f>COUNTA(F13:F18)</f>
        <v>6</v>
      </c>
      <c r="O12" s="72">
        <f>COUNTIF(F13:F18, "K")</f>
        <v>0</v>
      </c>
      <c r="P12" s="72">
        <f>COUNTIF(F13:F18, "E")</f>
        <v>0</v>
      </c>
      <c r="Q12" s="72">
        <f>COUNTIF(F13:F18, "N")</f>
        <v>0</v>
      </c>
      <c r="R12" s="77">
        <f>10*O12/(M12-Q12)</f>
        <v>0</v>
      </c>
    </row>
    <row r="13" spans="2:24" ht="29" x14ac:dyDescent="0.35">
      <c r="B13" s="6"/>
      <c r="C13" s="4"/>
      <c r="D13" s="44">
        <v>1</v>
      </c>
      <c r="E13" s="60" t="s">
        <v>52</v>
      </c>
      <c r="F13" s="79" t="s">
        <v>138</v>
      </c>
      <c r="G13" s="84"/>
      <c r="H13" s="51"/>
      <c r="I13" s="51"/>
      <c r="J13" s="95" t="s">
        <v>131</v>
      </c>
      <c r="K13" s="96"/>
      <c r="L13" s="51"/>
      <c r="R13" s="77"/>
      <c r="V13" s="17">
        <f>R11</f>
        <v>0</v>
      </c>
      <c r="W13" s="18" t="str">
        <f>C11</f>
        <v>Palvelun tietopohja</v>
      </c>
      <c r="X13" s="19">
        <f>V13</f>
        <v>0</v>
      </c>
    </row>
    <row r="14" spans="2:24" ht="32.25" customHeight="1" x14ac:dyDescent="0.35">
      <c r="B14" s="6"/>
      <c r="C14" s="4"/>
      <c r="D14" s="44">
        <v>2</v>
      </c>
      <c r="E14" s="60" t="s">
        <v>15</v>
      </c>
      <c r="F14" s="79" t="s">
        <v>138</v>
      </c>
      <c r="G14" s="84"/>
      <c r="H14" s="51"/>
      <c r="I14" s="51"/>
      <c r="J14" s="14" t="s">
        <v>76</v>
      </c>
      <c r="K14" s="13" t="s">
        <v>77</v>
      </c>
      <c r="L14" s="51"/>
      <c r="R14" s="77"/>
      <c r="V14" s="20">
        <f>R23</f>
        <v>0</v>
      </c>
      <c r="W14" s="21" t="str">
        <f>C23</f>
        <v>Asiointitilanne</v>
      </c>
      <c r="X14" s="22">
        <f t="shared" ref="X14:X18" si="1">V14</f>
        <v>0</v>
      </c>
    </row>
    <row r="15" spans="2:24" ht="29.5" thickBot="1" x14ac:dyDescent="0.4">
      <c r="B15" s="6"/>
      <c r="C15" s="4"/>
      <c r="D15" s="44">
        <v>3</v>
      </c>
      <c r="E15" s="60" t="s">
        <v>16</v>
      </c>
      <c r="F15" s="79" t="s">
        <v>138</v>
      </c>
      <c r="G15" s="84"/>
      <c r="H15" s="51"/>
      <c r="I15" s="51"/>
      <c r="J15" s="15">
        <f>ROUND((O10/(M10-Q10))*100,0)</f>
        <v>0</v>
      </c>
      <c r="K15" s="16" t="str">
        <f>IF(J15&gt;=K4,J4,IF(J15&gt;=K5,J5,IF(J15&gt;=K6,J6,"ei-luokkaa")))</f>
        <v>ei-luokkaa</v>
      </c>
      <c r="L15" s="51"/>
      <c r="R15" s="77"/>
      <c r="V15" s="20">
        <f>R45</f>
        <v>0</v>
      </c>
      <c r="W15" s="21" t="str">
        <f>C45</f>
        <v>Käytettävyys</v>
      </c>
      <c r="X15" s="22">
        <f t="shared" si="1"/>
        <v>0</v>
      </c>
    </row>
    <row r="16" spans="2:24" ht="29" x14ac:dyDescent="0.35">
      <c r="B16" s="6"/>
      <c r="C16" s="4"/>
      <c r="D16" s="44">
        <v>4</v>
      </c>
      <c r="E16" s="60" t="s">
        <v>53</v>
      </c>
      <c r="F16" s="79" t="s">
        <v>138</v>
      </c>
      <c r="G16" s="84"/>
      <c r="H16" s="51"/>
      <c r="I16" s="51"/>
      <c r="J16" s="51"/>
      <c r="K16" s="51"/>
      <c r="L16" s="51"/>
      <c r="R16" s="77"/>
      <c r="V16" s="20">
        <f>R62</f>
        <v>0</v>
      </c>
      <c r="W16" s="21" t="str">
        <f>C62</f>
        <v>Asioinnin sähköiset tukipalvelut</v>
      </c>
      <c r="X16" s="22">
        <f t="shared" si="1"/>
        <v>0</v>
      </c>
    </row>
    <row r="17" spans="2:24" ht="29" x14ac:dyDescent="0.35">
      <c r="B17" s="6"/>
      <c r="C17" s="4"/>
      <c r="D17" s="37">
        <v>5</v>
      </c>
      <c r="E17" s="60" t="s">
        <v>85</v>
      </c>
      <c r="F17" s="79" t="s">
        <v>138</v>
      </c>
      <c r="G17" s="84"/>
      <c r="H17" s="51"/>
      <c r="I17" s="51"/>
      <c r="J17" s="51"/>
      <c r="K17" s="51"/>
      <c r="L17" s="51"/>
      <c r="R17" s="77"/>
      <c r="V17" s="20">
        <f>R78</f>
        <v>0</v>
      </c>
      <c r="W17" s="21" t="str">
        <f>C78</f>
        <v>Tietoturva ja -suoja</v>
      </c>
      <c r="X17" s="22">
        <f t="shared" si="1"/>
        <v>0</v>
      </c>
    </row>
    <row r="18" spans="2:24" ht="29.5" thickBot="1" x14ac:dyDescent="0.4">
      <c r="B18" s="6"/>
      <c r="C18" s="36"/>
      <c r="D18" s="44">
        <v>6</v>
      </c>
      <c r="E18" s="60" t="s">
        <v>17</v>
      </c>
      <c r="F18" s="79" t="s">
        <v>138</v>
      </c>
      <c r="G18" s="84"/>
      <c r="H18" s="51"/>
      <c r="I18" s="51"/>
      <c r="J18" s="51"/>
      <c r="K18" s="51"/>
      <c r="L18" s="51"/>
      <c r="R18" s="77"/>
      <c r="V18" s="23">
        <f>R86</f>
        <v>0</v>
      </c>
      <c r="W18" s="24" t="str">
        <f>C86</f>
        <v>Asiakkaan osallistaminen</v>
      </c>
      <c r="X18" s="25">
        <f t="shared" si="1"/>
        <v>0</v>
      </c>
    </row>
    <row r="19" spans="2:24" ht="18.5" x14ac:dyDescent="0.35">
      <c r="B19" s="6"/>
      <c r="C19" s="40" t="s">
        <v>3</v>
      </c>
      <c r="D19" s="34"/>
      <c r="E19" s="61"/>
      <c r="F19" s="87" t="s">
        <v>113</v>
      </c>
      <c r="G19" s="84"/>
      <c r="H19" s="51"/>
      <c r="I19" s="51"/>
      <c r="J19" s="51"/>
      <c r="K19" s="51"/>
      <c r="L19" s="51"/>
      <c r="M19" s="72">
        <v>3</v>
      </c>
      <c r="N19" s="72">
        <f>COUNTA(F20:F22)</f>
        <v>3</v>
      </c>
      <c r="O19" s="72">
        <f>COUNTIF(F20:F22, "K")</f>
        <v>0</v>
      </c>
      <c r="P19" s="72">
        <f>COUNTIF(F20:F22, "E")</f>
        <v>0</v>
      </c>
      <c r="Q19" s="72">
        <f>COUNTIF(F20:F22, "N")</f>
        <v>0</v>
      </c>
      <c r="R19" s="77">
        <f>10*O19/(M19-Q19)</f>
        <v>0</v>
      </c>
    </row>
    <row r="20" spans="2:24" ht="18.5" x14ac:dyDescent="0.35">
      <c r="B20" s="6"/>
      <c r="C20" s="5"/>
      <c r="D20" s="34">
        <v>1</v>
      </c>
      <c r="E20" s="61" t="s">
        <v>18</v>
      </c>
      <c r="F20" s="80" t="s">
        <v>138</v>
      </c>
      <c r="G20" s="84"/>
      <c r="H20" s="51"/>
      <c r="I20" s="51"/>
      <c r="J20" s="51"/>
      <c r="K20" s="51"/>
      <c r="L20" s="51"/>
      <c r="R20" s="77"/>
    </row>
    <row r="21" spans="2:24" ht="29" x14ac:dyDescent="0.35">
      <c r="B21" s="6"/>
      <c r="C21" s="5"/>
      <c r="D21" s="34">
        <v>2</v>
      </c>
      <c r="E21" s="61" t="s">
        <v>19</v>
      </c>
      <c r="F21" s="80" t="s">
        <v>138</v>
      </c>
      <c r="G21" s="84"/>
      <c r="H21" s="51"/>
      <c r="I21" s="51"/>
      <c r="J21" s="51"/>
      <c r="K21" s="51"/>
      <c r="L21" s="51"/>
      <c r="R21" s="77"/>
    </row>
    <row r="22" spans="2:24" ht="29" x14ac:dyDescent="0.35">
      <c r="B22" s="6"/>
      <c r="C22" s="33"/>
      <c r="D22" s="34">
        <v>3</v>
      </c>
      <c r="E22" s="61" t="s">
        <v>20</v>
      </c>
      <c r="F22" s="80" t="s">
        <v>138</v>
      </c>
      <c r="G22" s="84"/>
      <c r="H22" s="51"/>
      <c r="I22" s="51"/>
      <c r="J22" s="51"/>
      <c r="K22" s="51"/>
      <c r="L22" s="51"/>
      <c r="R22" s="77"/>
      <c r="V22" s="3"/>
    </row>
    <row r="23" spans="2:24" ht="30" customHeight="1" x14ac:dyDescent="0.35">
      <c r="B23" s="26" t="s">
        <v>4</v>
      </c>
      <c r="C23" s="27" t="s">
        <v>5</v>
      </c>
      <c r="D23" s="28"/>
      <c r="E23" s="58"/>
      <c r="F23" s="88"/>
      <c r="G23" s="85"/>
      <c r="H23" s="50"/>
      <c r="I23" s="50"/>
      <c r="J23" s="50"/>
      <c r="K23" s="50"/>
      <c r="L23" s="50"/>
      <c r="M23" s="73">
        <f>SUM(M24:M38)</f>
        <v>16</v>
      </c>
      <c r="N23" s="73">
        <f>SUM(N24:N38)</f>
        <v>16</v>
      </c>
      <c r="O23" s="73">
        <f>SUM(O24:O38)</f>
        <v>0</v>
      </c>
      <c r="P23" s="73">
        <f>SUM(P24:P38)</f>
        <v>0</v>
      </c>
      <c r="Q23" s="73">
        <f>SUM(Q24:Q38)</f>
        <v>0</v>
      </c>
      <c r="R23" s="76">
        <f>10*O23/(M23-Q23)</f>
        <v>0</v>
      </c>
    </row>
    <row r="24" spans="2:24" ht="18.5" x14ac:dyDescent="0.35">
      <c r="B24" s="6"/>
      <c r="C24" s="39" t="s">
        <v>6</v>
      </c>
      <c r="D24" s="37"/>
      <c r="E24" s="60"/>
      <c r="F24" s="89" t="s">
        <v>111</v>
      </c>
      <c r="G24" s="84"/>
      <c r="H24" s="51"/>
      <c r="I24" s="51"/>
      <c r="J24" s="51"/>
      <c r="K24" s="51"/>
      <c r="L24" s="51"/>
      <c r="M24" s="72">
        <v>1</v>
      </c>
      <c r="N24" s="72">
        <f>COUNTA(F25)</f>
        <v>1</v>
      </c>
      <c r="O24" s="72">
        <f>COUNTIF(F25, "K")</f>
        <v>0</v>
      </c>
      <c r="P24" s="72">
        <f>COUNTIF(F25, "E")</f>
        <v>0</v>
      </c>
      <c r="Q24" s="72">
        <f>COUNTIF(F25, "N")</f>
        <v>0</v>
      </c>
      <c r="R24" s="77">
        <f>10*O24/(M24-Q24)</f>
        <v>0</v>
      </c>
    </row>
    <row r="25" spans="2:24" ht="18.5" x14ac:dyDescent="0.35">
      <c r="B25" s="6"/>
      <c r="C25" s="36"/>
      <c r="D25" s="37">
        <v>1</v>
      </c>
      <c r="E25" s="60" t="s">
        <v>21</v>
      </c>
      <c r="F25" s="79" t="s">
        <v>138</v>
      </c>
      <c r="G25" s="84"/>
      <c r="H25" s="51"/>
      <c r="I25" s="51"/>
      <c r="J25" s="51"/>
      <c r="K25" s="51"/>
      <c r="L25" s="51"/>
      <c r="R25" s="77"/>
    </row>
    <row r="26" spans="2:24" ht="18.5" x14ac:dyDescent="0.35">
      <c r="B26" s="6"/>
      <c r="C26" s="40" t="s">
        <v>86</v>
      </c>
      <c r="D26" s="34"/>
      <c r="E26" s="61"/>
      <c r="F26" s="87" t="s">
        <v>112</v>
      </c>
      <c r="G26" s="84"/>
      <c r="H26" s="51"/>
      <c r="I26" s="51"/>
      <c r="J26" s="51"/>
      <c r="K26" s="51"/>
      <c r="L26" s="51"/>
      <c r="M26" s="72">
        <v>3</v>
      </c>
      <c r="N26" s="72">
        <f>COUNTA(F27:F29)</f>
        <v>3</v>
      </c>
      <c r="O26" s="72">
        <f>COUNTIF(F27:F29, "K")</f>
        <v>0</v>
      </c>
      <c r="P26" s="72">
        <f>COUNTIF(F27:F29, "E")</f>
        <v>0</v>
      </c>
      <c r="Q26" s="72">
        <f>COUNTIF(F27:F29, "N")</f>
        <v>0</v>
      </c>
      <c r="R26" s="77">
        <f>10*O26/(M26-Q26)</f>
        <v>0</v>
      </c>
    </row>
    <row r="27" spans="2:24" ht="18.5" x14ac:dyDescent="0.35">
      <c r="B27" s="6"/>
      <c r="C27" s="5"/>
      <c r="D27" s="34">
        <v>1</v>
      </c>
      <c r="E27" s="61" t="s">
        <v>22</v>
      </c>
      <c r="F27" s="80" t="s">
        <v>138</v>
      </c>
      <c r="G27" s="84"/>
      <c r="H27" s="51"/>
      <c r="I27" s="51"/>
      <c r="J27" s="51"/>
      <c r="K27" s="51"/>
      <c r="L27" s="51"/>
      <c r="R27" s="77"/>
    </row>
    <row r="28" spans="2:24" ht="29" x14ac:dyDescent="0.35">
      <c r="B28" s="6"/>
      <c r="C28" s="5"/>
      <c r="D28" s="34">
        <v>2</v>
      </c>
      <c r="E28" s="61" t="s">
        <v>23</v>
      </c>
      <c r="F28" s="80" t="s">
        <v>138</v>
      </c>
      <c r="G28" s="84"/>
      <c r="H28" s="51"/>
      <c r="I28" s="51"/>
      <c r="J28" s="51"/>
      <c r="K28" s="51"/>
      <c r="L28" s="51"/>
      <c r="R28" s="77"/>
    </row>
    <row r="29" spans="2:24" ht="29" x14ac:dyDescent="0.35">
      <c r="B29" s="6"/>
      <c r="C29" s="33"/>
      <c r="D29" s="34">
        <v>3</v>
      </c>
      <c r="E29" s="61" t="s">
        <v>24</v>
      </c>
      <c r="F29" s="80" t="s">
        <v>138</v>
      </c>
      <c r="G29" s="84"/>
      <c r="H29" s="51"/>
      <c r="I29" s="51"/>
      <c r="J29" s="51"/>
      <c r="K29" s="51"/>
      <c r="L29" s="51"/>
      <c r="R29" s="77"/>
    </row>
    <row r="30" spans="2:24" ht="18.5" x14ac:dyDescent="0.35">
      <c r="B30" s="6"/>
      <c r="C30" s="39" t="s">
        <v>87</v>
      </c>
      <c r="D30" s="37"/>
      <c r="E30" s="60"/>
      <c r="F30" s="89" t="s">
        <v>114</v>
      </c>
      <c r="G30" s="84"/>
      <c r="H30" s="51"/>
      <c r="I30" s="51"/>
      <c r="J30" s="51"/>
      <c r="K30" s="51"/>
      <c r="L30" s="51"/>
      <c r="M30" s="72">
        <v>2</v>
      </c>
      <c r="N30" s="72">
        <f>COUNTA(F31:F32)</f>
        <v>2</v>
      </c>
      <c r="O30" s="72">
        <f>COUNTIF(F31:F32, "K")</f>
        <v>0</v>
      </c>
      <c r="P30" s="72">
        <f>COUNTIF(F31:F32, "E")</f>
        <v>0</v>
      </c>
      <c r="Q30" s="72">
        <f>COUNTIF(F31:F32, "N")</f>
        <v>0</v>
      </c>
      <c r="R30" s="77">
        <f>10*O30/(M30-Q30)</f>
        <v>0</v>
      </c>
    </row>
    <row r="31" spans="2:24" ht="18.5" x14ac:dyDescent="0.35">
      <c r="B31" s="6"/>
      <c r="C31" s="4"/>
      <c r="D31" s="37">
        <v>1</v>
      </c>
      <c r="E31" s="60" t="s">
        <v>25</v>
      </c>
      <c r="F31" s="79" t="s">
        <v>138</v>
      </c>
      <c r="G31" s="84"/>
      <c r="H31" s="51"/>
      <c r="I31" s="51"/>
      <c r="J31" s="51"/>
      <c r="K31" s="51"/>
      <c r="L31" s="51"/>
      <c r="R31" s="77"/>
    </row>
    <row r="32" spans="2:24" ht="18.5" x14ac:dyDescent="0.35">
      <c r="B32" s="6"/>
      <c r="C32" s="36"/>
      <c r="D32" s="37">
        <v>2</v>
      </c>
      <c r="E32" s="60" t="s">
        <v>26</v>
      </c>
      <c r="F32" s="79" t="s">
        <v>138</v>
      </c>
      <c r="G32" s="84"/>
      <c r="H32" s="51"/>
      <c r="I32" s="51"/>
      <c r="J32" s="51"/>
      <c r="K32" s="51"/>
      <c r="L32" s="51"/>
      <c r="R32" s="77"/>
    </row>
    <row r="33" spans="2:18" ht="18.5" x14ac:dyDescent="0.35">
      <c r="B33" s="6"/>
      <c r="C33" s="40" t="s">
        <v>88</v>
      </c>
      <c r="D33" s="34"/>
      <c r="E33" s="61"/>
      <c r="F33" s="87" t="s">
        <v>115</v>
      </c>
      <c r="G33" s="84"/>
      <c r="H33" s="51"/>
      <c r="I33" s="51"/>
      <c r="J33" s="51"/>
      <c r="K33" s="51"/>
      <c r="L33" s="51"/>
      <c r="M33" s="72">
        <v>4</v>
      </c>
      <c r="N33" s="72">
        <f>COUNTA(F34:F37)</f>
        <v>4</v>
      </c>
      <c r="O33" s="72">
        <f>COUNTIF(F34:F37, "K")</f>
        <v>0</v>
      </c>
      <c r="P33" s="72">
        <f>COUNTIF(F34:F37, "E")</f>
        <v>0</v>
      </c>
      <c r="Q33" s="72">
        <f>COUNTIF(F34:F37, "N")</f>
        <v>0</v>
      </c>
      <c r="R33" s="77">
        <f>10*O33/(M33-Q33)</f>
        <v>0</v>
      </c>
    </row>
    <row r="34" spans="2:18" ht="18.5" x14ac:dyDescent="0.35">
      <c r="B34" s="6"/>
      <c r="C34" s="5"/>
      <c r="D34" s="34">
        <v>1</v>
      </c>
      <c r="E34" s="61" t="s">
        <v>27</v>
      </c>
      <c r="F34" s="80" t="s">
        <v>138</v>
      </c>
      <c r="G34" s="84"/>
      <c r="H34" s="51"/>
      <c r="I34" s="51"/>
      <c r="J34" s="51"/>
      <c r="K34" s="51"/>
      <c r="L34" s="51"/>
      <c r="R34" s="77"/>
    </row>
    <row r="35" spans="2:18" ht="29" x14ac:dyDescent="0.35">
      <c r="B35" s="6"/>
      <c r="C35" s="5"/>
      <c r="D35" s="34">
        <v>2</v>
      </c>
      <c r="E35" s="61" t="s">
        <v>89</v>
      </c>
      <c r="F35" s="80" t="s">
        <v>138</v>
      </c>
      <c r="G35" s="84"/>
      <c r="H35" s="51"/>
      <c r="I35" s="51"/>
      <c r="J35" s="51"/>
      <c r="K35" s="51"/>
      <c r="L35" s="51"/>
      <c r="R35" s="77"/>
    </row>
    <row r="36" spans="2:18" ht="29" x14ac:dyDescent="0.35">
      <c r="B36" s="6"/>
      <c r="C36" s="5"/>
      <c r="D36" s="34">
        <v>3</v>
      </c>
      <c r="E36" s="61" t="s">
        <v>28</v>
      </c>
      <c r="F36" s="80" t="s">
        <v>138</v>
      </c>
      <c r="G36" s="84"/>
      <c r="H36" s="51"/>
      <c r="I36" s="51"/>
      <c r="J36" s="51"/>
      <c r="K36" s="51"/>
      <c r="L36" s="51"/>
      <c r="R36" s="77"/>
    </row>
    <row r="37" spans="2:18" ht="29" x14ac:dyDescent="0.35">
      <c r="B37" s="6"/>
      <c r="C37" s="33"/>
      <c r="D37" s="34">
        <v>4</v>
      </c>
      <c r="E37" s="61" t="s">
        <v>90</v>
      </c>
      <c r="F37" s="80" t="s">
        <v>138</v>
      </c>
      <c r="G37" s="84"/>
      <c r="H37" s="51"/>
      <c r="I37" s="51"/>
      <c r="J37" s="51"/>
      <c r="K37" s="51"/>
      <c r="L37" s="51"/>
      <c r="R37" s="77"/>
    </row>
    <row r="38" spans="2:18" ht="18.5" x14ac:dyDescent="0.35">
      <c r="B38" s="6"/>
      <c r="C38" s="39" t="s">
        <v>91</v>
      </c>
      <c r="D38" s="37"/>
      <c r="E38" s="60"/>
      <c r="F38" s="89" t="s">
        <v>116</v>
      </c>
      <c r="G38" s="84"/>
      <c r="H38" s="51"/>
      <c r="I38" s="51"/>
      <c r="J38" s="51"/>
      <c r="K38" s="51"/>
      <c r="L38" s="51"/>
      <c r="M38" s="72">
        <v>6</v>
      </c>
      <c r="N38" s="72">
        <f>COUNTA(F39:F44)</f>
        <v>6</v>
      </c>
      <c r="O38" s="72">
        <f>COUNTIF(F39:F44, "K")</f>
        <v>0</v>
      </c>
      <c r="P38" s="72">
        <f>COUNTIF(F39:F44, "E")</f>
        <v>0</v>
      </c>
      <c r="Q38" s="72">
        <f>COUNTIF(F39:F44, "N")</f>
        <v>0</v>
      </c>
      <c r="R38" s="77">
        <f>10*O38/(M38-Q38)</f>
        <v>0</v>
      </c>
    </row>
    <row r="39" spans="2:18" ht="29" x14ac:dyDescent="0.35">
      <c r="B39" s="6"/>
      <c r="C39" s="4"/>
      <c r="D39" s="37">
        <v>1</v>
      </c>
      <c r="E39" s="60" t="s">
        <v>92</v>
      </c>
      <c r="F39" s="79" t="s">
        <v>138</v>
      </c>
      <c r="G39" s="84"/>
      <c r="H39" s="51"/>
      <c r="I39" s="51"/>
      <c r="J39" s="51"/>
      <c r="K39" s="51"/>
      <c r="L39" s="51"/>
      <c r="R39" s="77"/>
    </row>
    <row r="40" spans="2:18" ht="18.5" x14ac:dyDescent="0.35">
      <c r="B40" s="6"/>
      <c r="C40" s="4"/>
      <c r="D40" s="37">
        <v>2</v>
      </c>
      <c r="E40" s="60" t="s">
        <v>54</v>
      </c>
      <c r="F40" s="79" t="s">
        <v>138</v>
      </c>
      <c r="G40" s="84"/>
      <c r="H40" s="51"/>
      <c r="I40" s="51"/>
      <c r="J40" s="51"/>
      <c r="K40" s="51"/>
      <c r="L40" s="51"/>
      <c r="R40" s="77"/>
    </row>
    <row r="41" spans="2:18" ht="29" x14ac:dyDescent="0.35">
      <c r="B41" s="6"/>
      <c r="C41" s="4"/>
      <c r="D41" s="37">
        <v>3</v>
      </c>
      <c r="E41" s="60" t="s">
        <v>29</v>
      </c>
      <c r="F41" s="79" t="s">
        <v>138</v>
      </c>
      <c r="G41" s="84"/>
      <c r="H41" s="51"/>
      <c r="I41" s="51"/>
      <c r="J41" s="51"/>
      <c r="K41" s="51"/>
      <c r="L41" s="51"/>
      <c r="R41" s="77"/>
    </row>
    <row r="42" spans="2:18" ht="29" x14ac:dyDescent="0.35">
      <c r="B42" s="6"/>
      <c r="C42" s="4"/>
      <c r="D42" s="37">
        <v>4</v>
      </c>
      <c r="E42" s="60" t="s">
        <v>55</v>
      </c>
      <c r="F42" s="79" t="s">
        <v>138</v>
      </c>
      <c r="G42" s="84"/>
      <c r="H42" s="51"/>
      <c r="I42" s="51"/>
      <c r="J42" s="51"/>
      <c r="K42" s="51"/>
      <c r="L42" s="51"/>
      <c r="R42" s="77"/>
    </row>
    <row r="43" spans="2:18" ht="29" x14ac:dyDescent="0.35">
      <c r="B43" s="6"/>
      <c r="C43" s="4"/>
      <c r="D43" s="37">
        <v>5</v>
      </c>
      <c r="E43" s="60" t="s">
        <v>56</v>
      </c>
      <c r="F43" s="79" t="s">
        <v>138</v>
      </c>
      <c r="G43" s="84"/>
      <c r="H43" s="51"/>
      <c r="I43" s="51"/>
      <c r="J43" s="51"/>
      <c r="K43" s="51"/>
      <c r="L43" s="51"/>
      <c r="R43" s="77"/>
    </row>
    <row r="44" spans="2:18" ht="18.5" x14ac:dyDescent="0.35">
      <c r="B44" s="6"/>
      <c r="C44" s="36"/>
      <c r="D44" s="37">
        <v>6</v>
      </c>
      <c r="E44" s="60" t="s">
        <v>30</v>
      </c>
      <c r="F44" s="79" t="s">
        <v>138</v>
      </c>
      <c r="G44" s="84"/>
      <c r="H44" s="51"/>
      <c r="I44" s="51"/>
      <c r="J44" s="51"/>
      <c r="K44" s="51"/>
      <c r="L44" s="51"/>
      <c r="R44" s="77"/>
    </row>
    <row r="45" spans="2:18" ht="30" customHeight="1" x14ac:dyDescent="0.35">
      <c r="B45" s="26" t="s">
        <v>7</v>
      </c>
      <c r="C45" s="27" t="s">
        <v>8</v>
      </c>
      <c r="D45" s="10"/>
      <c r="E45" s="58"/>
      <c r="F45" s="88"/>
      <c r="G45" s="85"/>
      <c r="H45" s="50"/>
      <c r="I45" s="50"/>
      <c r="J45" s="50"/>
      <c r="K45" s="50"/>
      <c r="L45" s="50"/>
      <c r="M45" s="73">
        <f>SUM(M46:M60)</f>
        <v>11</v>
      </c>
      <c r="N45" s="73">
        <f>SUM(N46:N60)</f>
        <v>11</v>
      </c>
      <c r="O45" s="73">
        <f>SUM(O46:O60)</f>
        <v>0</v>
      </c>
      <c r="P45" s="73">
        <f>SUM(P46:P60)</f>
        <v>0</v>
      </c>
      <c r="Q45" s="73">
        <f>SUM(Q46:Q60)</f>
        <v>0</v>
      </c>
      <c r="R45" s="76">
        <f>10*O45/(M45-Q45)</f>
        <v>0</v>
      </c>
    </row>
    <row r="46" spans="2:18" ht="18.5" x14ac:dyDescent="0.35">
      <c r="B46" s="6"/>
      <c r="C46" s="39" t="s">
        <v>93</v>
      </c>
      <c r="D46" s="37"/>
      <c r="E46" s="60"/>
      <c r="F46" s="89" t="s">
        <v>117</v>
      </c>
      <c r="G46" s="84"/>
      <c r="H46" s="51"/>
      <c r="I46" s="51"/>
      <c r="J46" s="51"/>
      <c r="K46" s="51"/>
      <c r="L46" s="51"/>
      <c r="M46" s="72">
        <v>2</v>
      </c>
      <c r="N46" s="72">
        <f>COUNTA(F47:F48)</f>
        <v>2</v>
      </c>
      <c r="O46" s="72">
        <f>COUNTIF(F47:F48, "K")</f>
        <v>0</v>
      </c>
      <c r="P46" s="72">
        <f>COUNTIF(F47:F48, "E")</f>
        <v>0</v>
      </c>
      <c r="Q46" s="72">
        <f>COUNTIF(F47:F48, "N")</f>
        <v>0</v>
      </c>
      <c r="R46" s="77">
        <f>10*O46/(M46-Q46)</f>
        <v>0</v>
      </c>
    </row>
    <row r="47" spans="2:18" ht="23.25" customHeight="1" x14ac:dyDescent="0.35">
      <c r="B47" s="6"/>
      <c r="C47" s="4"/>
      <c r="D47" s="37">
        <v>1</v>
      </c>
      <c r="E47" s="62" t="s">
        <v>34</v>
      </c>
      <c r="F47" s="79" t="s">
        <v>138</v>
      </c>
      <c r="G47" s="84"/>
      <c r="H47" s="51"/>
      <c r="I47" s="51"/>
      <c r="J47" s="51"/>
      <c r="K47" s="51"/>
      <c r="L47" s="51"/>
      <c r="R47" s="77"/>
    </row>
    <row r="48" spans="2:18" ht="28.5" customHeight="1" x14ac:dyDescent="0.35">
      <c r="B48" s="6"/>
      <c r="C48" s="36"/>
      <c r="D48" s="37">
        <v>2</v>
      </c>
      <c r="E48" s="60" t="s">
        <v>33</v>
      </c>
      <c r="F48" s="79" t="s">
        <v>138</v>
      </c>
      <c r="G48" s="84"/>
      <c r="H48" s="51"/>
      <c r="I48" s="51"/>
      <c r="J48" s="51"/>
      <c r="K48" s="51"/>
      <c r="L48" s="51"/>
      <c r="R48" s="77"/>
    </row>
    <row r="49" spans="2:18" ht="18.5" x14ac:dyDescent="0.35">
      <c r="B49" s="6"/>
      <c r="C49" s="40" t="s">
        <v>142</v>
      </c>
      <c r="D49" s="34"/>
      <c r="E49" s="61"/>
      <c r="F49" s="87" t="s">
        <v>118</v>
      </c>
      <c r="G49" s="84"/>
      <c r="H49" s="51"/>
      <c r="I49" s="51"/>
      <c r="J49" s="51"/>
      <c r="K49" s="51"/>
      <c r="L49" s="51"/>
      <c r="M49" s="72">
        <v>4</v>
      </c>
      <c r="N49" s="72">
        <f>COUNTA(F50:F53)</f>
        <v>4</v>
      </c>
      <c r="O49" s="72">
        <f>COUNTIF(F50:F53, "K")</f>
        <v>0</v>
      </c>
      <c r="P49" s="72">
        <f>COUNTIF(F50:F53, "E")</f>
        <v>0</v>
      </c>
      <c r="Q49" s="72">
        <f>COUNTIF(F50:F53, "N")</f>
        <v>0</v>
      </c>
      <c r="R49" s="77">
        <f>10*O49/(M49-Q49)</f>
        <v>0</v>
      </c>
    </row>
    <row r="50" spans="2:18" ht="29" x14ac:dyDescent="0.35">
      <c r="B50" s="6"/>
      <c r="C50" s="5"/>
      <c r="D50" s="34">
        <v>1</v>
      </c>
      <c r="E50" s="61" t="s">
        <v>57</v>
      </c>
      <c r="F50" s="80" t="s">
        <v>138</v>
      </c>
      <c r="G50" s="84"/>
      <c r="H50" s="51"/>
      <c r="I50" s="51"/>
      <c r="J50" s="51"/>
      <c r="K50" s="51"/>
      <c r="L50" s="51"/>
      <c r="R50" s="77"/>
    </row>
    <row r="51" spans="2:18" ht="23.25" customHeight="1" x14ac:dyDescent="0.35">
      <c r="B51" s="6"/>
      <c r="C51" s="5"/>
      <c r="D51" s="34">
        <v>2</v>
      </c>
      <c r="E51" s="61" t="s">
        <v>32</v>
      </c>
      <c r="F51" s="80" t="s">
        <v>138</v>
      </c>
      <c r="G51" s="84"/>
      <c r="H51" s="51"/>
      <c r="I51" s="51"/>
      <c r="J51" s="51"/>
      <c r="K51" s="51"/>
      <c r="L51" s="51"/>
      <c r="R51" s="77"/>
    </row>
    <row r="52" spans="2:18" ht="23.25" customHeight="1" x14ac:dyDescent="0.35">
      <c r="B52" s="6"/>
      <c r="C52" s="5"/>
      <c r="D52" s="34">
        <v>3</v>
      </c>
      <c r="E52" s="61" t="s">
        <v>94</v>
      </c>
      <c r="F52" s="80" t="s">
        <v>138</v>
      </c>
      <c r="G52" s="84"/>
      <c r="H52" s="51"/>
      <c r="I52" s="51"/>
      <c r="J52" s="51"/>
      <c r="K52" s="51"/>
      <c r="L52" s="51"/>
      <c r="R52" s="77"/>
    </row>
    <row r="53" spans="2:18" ht="24" customHeight="1" x14ac:dyDescent="0.35">
      <c r="B53" s="6"/>
      <c r="C53" s="33"/>
      <c r="D53" s="34">
        <v>4</v>
      </c>
      <c r="E53" s="61" t="s">
        <v>58</v>
      </c>
      <c r="F53" s="80" t="s">
        <v>138</v>
      </c>
      <c r="G53" s="84"/>
      <c r="H53" s="51"/>
      <c r="I53" s="51"/>
      <c r="J53" s="51"/>
      <c r="K53" s="51"/>
      <c r="L53" s="51"/>
      <c r="R53" s="77"/>
    </row>
    <row r="54" spans="2:18" ht="18.5" x14ac:dyDescent="0.35">
      <c r="B54" s="6"/>
      <c r="C54" s="39" t="s">
        <v>9</v>
      </c>
      <c r="D54" s="37"/>
      <c r="E54" s="60"/>
      <c r="F54" s="89" t="s">
        <v>119</v>
      </c>
      <c r="G54" s="84"/>
      <c r="H54" s="51"/>
      <c r="I54" s="51"/>
      <c r="J54" s="51"/>
      <c r="K54" s="51"/>
      <c r="L54" s="51"/>
      <c r="M54" s="72">
        <v>1</v>
      </c>
      <c r="N54" s="72">
        <f>COUNTA(F55)</f>
        <v>1</v>
      </c>
      <c r="O54" s="72">
        <f>COUNTIF(F55, "K")</f>
        <v>0</v>
      </c>
      <c r="P54" s="72">
        <f>COUNTIF(F55, "E")</f>
        <v>0</v>
      </c>
      <c r="Q54" s="72">
        <f>COUNTIF(F55, "N")</f>
        <v>0</v>
      </c>
      <c r="R54" s="77">
        <f>10*O54/(M54-Q54)</f>
        <v>0</v>
      </c>
    </row>
    <row r="55" spans="2:18" ht="29" x14ac:dyDescent="0.35">
      <c r="B55" s="6"/>
      <c r="C55" s="36"/>
      <c r="D55" s="37">
        <v>1</v>
      </c>
      <c r="E55" s="60" t="s">
        <v>59</v>
      </c>
      <c r="F55" s="79" t="s">
        <v>138</v>
      </c>
      <c r="G55" s="84"/>
      <c r="H55" s="51"/>
      <c r="I55" s="51"/>
      <c r="J55" s="51"/>
      <c r="K55" s="51"/>
      <c r="L55" s="51"/>
      <c r="R55" s="77"/>
    </row>
    <row r="56" spans="2:18" ht="18.5" x14ac:dyDescent="0.35">
      <c r="B56" s="6"/>
      <c r="C56" s="40" t="s">
        <v>10</v>
      </c>
      <c r="D56" s="34"/>
      <c r="E56" s="61"/>
      <c r="F56" s="87" t="s">
        <v>120</v>
      </c>
      <c r="G56" s="84"/>
      <c r="H56" s="51"/>
      <c r="I56" s="51"/>
      <c r="J56" s="51"/>
      <c r="K56" s="51"/>
      <c r="L56" s="51"/>
      <c r="M56" s="72">
        <v>3</v>
      </c>
      <c r="N56" s="72">
        <f>COUNTA(F57:F59)</f>
        <v>3</v>
      </c>
      <c r="O56" s="72">
        <f>COUNTIF(F57:F59, "K")</f>
        <v>0</v>
      </c>
      <c r="P56" s="72">
        <f>COUNTIF(F57:F59, "E")</f>
        <v>0</v>
      </c>
      <c r="Q56" s="72">
        <f>COUNTIF(F57:F59, "N")</f>
        <v>0</v>
      </c>
      <c r="R56" s="77">
        <f>10*O56/(M56-Q56)</f>
        <v>0</v>
      </c>
    </row>
    <row r="57" spans="2:18" ht="23.25" customHeight="1" x14ac:dyDescent="0.35">
      <c r="B57" s="6"/>
      <c r="C57" s="5"/>
      <c r="D57" s="34">
        <v>1</v>
      </c>
      <c r="E57" s="61" t="s">
        <v>35</v>
      </c>
      <c r="F57" s="80" t="s">
        <v>138</v>
      </c>
      <c r="G57" s="84"/>
      <c r="H57" s="51"/>
      <c r="I57" s="51"/>
      <c r="J57" s="51"/>
      <c r="K57" s="51"/>
      <c r="L57" s="51"/>
      <c r="R57" s="77"/>
    </row>
    <row r="58" spans="2:18" ht="29" x14ac:dyDescent="0.35">
      <c r="B58" s="6"/>
      <c r="C58" s="5"/>
      <c r="D58" s="34">
        <v>2</v>
      </c>
      <c r="E58" s="61" t="s">
        <v>36</v>
      </c>
      <c r="F58" s="80" t="s">
        <v>138</v>
      </c>
      <c r="G58" s="84"/>
      <c r="H58" s="51"/>
      <c r="I58" s="51"/>
      <c r="J58" s="51"/>
      <c r="K58" s="51"/>
      <c r="L58" s="51"/>
      <c r="R58" s="77"/>
    </row>
    <row r="59" spans="2:18" ht="18.5" x14ac:dyDescent="0.35">
      <c r="B59" s="6"/>
      <c r="C59" s="33"/>
      <c r="D59" s="34">
        <v>3</v>
      </c>
      <c r="E59" s="61" t="s">
        <v>95</v>
      </c>
      <c r="F59" s="80" t="s">
        <v>138</v>
      </c>
      <c r="G59" s="84"/>
      <c r="H59" s="51"/>
      <c r="I59" s="51"/>
      <c r="J59" s="51"/>
      <c r="K59" s="51"/>
      <c r="L59" s="51"/>
      <c r="R59" s="77"/>
    </row>
    <row r="60" spans="2:18" ht="18.5" x14ac:dyDescent="0.35">
      <c r="B60" s="6"/>
      <c r="C60" s="39" t="s">
        <v>96</v>
      </c>
      <c r="D60" s="37"/>
      <c r="E60" s="60"/>
      <c r="F60" s="89" t="s">
        <v>121</v>
      </c>
      <c r="G60" s="84"/>
      <c r="H60" s="51"/>
      <c r="I60" s="51"/>
      <c r="J60" s="51"/>
      <c r="K60" s="51"/>
      <c r="L60" s="51"/>
      <c r="M60" s="72">
        <v>1</v>
      </c>
      <c r="N60" s="72">
        <f>COUNTA(F61)</f>
        <v>1</v>
      </c>
      <c r="O60" s="72">
        <f>COUNTIF(F61, "K")</f>
        <v>0</v>
      </c>
      <c r="P60" s="72">
        <f>COUNTIF(F61, "E")</f>
        <v>0</v>
      </c>
      <c r="Q60" s="72">
        <f>COUNTIF(F61, "N")</f>
        <v>0</v>
      </c>
      <c r="R60" s="77">
        <f>10*O60/(M60-Q60)</f>
        <v>0</v>
      </c>
    </row>
    <row r="61" spans="2:18" ht="29" x14ac:dyDescent="0.35">
      <c r="B61" s="6"/>
      <c r="C61" s="36"/>
      <c r="D61" s="37">
        <v>1</v>
      </c>
      <c r="E61" s="60" t="s">
        <v>37</v>
      </c>
      <c r="F61" s="79" t="s">
        <v>138</v>
      </c>
      <c r="G61" s="84"/>
      <c r="H61" s="51"/>
      <c r="I61" s="51"/>
      <c r="J61" s="51"/>
      <c r="K61" s="51"/>
      <c r="L61" s="51"/>
      <c r="R61" s="77"/>
    </row>
    <row r="62" spans="2:18" ht="30" customHeight="1" x14ac:dyDescent="0.35">
      <c r="B62" s="30" t="s">
        <v>11</v>
      </c>
      <c r="C62" s="31" t="s">
        <v>97</v>
      </c>
      <c r="D62" s="32"/>
      <c r="E62" s="58"/>
      <c r="F62" s="88"/>
      <c r="G62" s="85"/>
      <c r="H62" s="50"/>
      <c r="I62" s="50"/>
      <c r="J62" s="50"/>
      <c r="K62" s="50"/>
      <c r="L62" s="50"/>
      <c r="M62" s="73">
        <f>SUM(M63:M75)</f>
        <v>9</v>
      </c>
      <c r="N62" s="73">
        <f>SUM(N63:N75)</f>
        <v>9</v>
      </c>
      <c r="O62" s="73">
        <f>SUM(O63:O75)</f>
        <v>0</v>
      </c>
      <c r="P62" s="73">
        <f>SUM(P63:P75)</f>
        <v>0</v>
      </c>
      <c r="Q62" s="73">
        <f>SUM(Q63:Q75)</f>
        <v>0</v>
      </c>
      <c r="R62" s="76">
        <f>10*O62/(M62-Q62)</f>
        <v>0</v>
      </c>
    </row>
    <row r="63" spans="2:18" ht="18.5" x14ac:dyDescent="0.35">
      <c r="B63" s="6"/>
      <c r="C63" s="39" t="s">
        <v>98</v>
      </c>
      <c r="D63" s="37"/>
      <c r="E63" s="60"/>
      <c r="F63" s="89" t="s">
        <v>122</v>
      </c>
      <c r="G63" s="84"/>
      <c r="H63" s="51"/>
      <c r="I63" s="51"/>
      <c r="J63" s="51"/>
      <c r="K63" s="51"/>
      <c r="L63" s="51"/>
      <c r="M63" s="72">
        <v>2</v>
      </c>
      <c r="N63" s="72">
        <f>COUNTA(F64:F65)</f>
        <v>2</v>
      </c>
      <c r="O63" s="72">
        <f>COUNTIF(F64:F65, "K")</f>
        <v>0</v>
      </c>
      <c r="P63" s="72">
        <f>COUNTIF(F64:F65, "E")</f>
        <v>0</v>
      </c>
      <c r="Q63" s="72">
        <f>COUNTIF(F64:F65, "N")</f>
        <v>0</v>
      </c>
      <c r="R63" s="77">
        <f>10*O63/(M63-Q63)</f>
        <v>0</v>
      </c>
    </row>
    <row r="64" spans="2:18" ht="24" customHeight="1" x14ac:dyDescent="0.35">
      <c r="B64" s="6"/>
      <c r="C64" s="4"/>
      <c r="D64" s="37">
        <v>1</v>
      </c>
      <c r="E64" s="63" t="s">
        <v>60</v>
      </c>
      <c r="F64" s="79" t="s">
        <v>138</v>
      </c>
      <c r="G64" s="84"/>
      <c r="H64" s="51"/>
      <c r="I64" s="51"/>
      <c r="J64" s="51"/>
      <c r="K64" s="51"/>
      <c r="L64" s="51"/>
      <c r="R64" s="77"/>
    </row>
    <row r="65" spans="2:18" ht="24.75" customHeight="1" x14ac:dyDescent="0.35">
      <c r="B65" s="6"/>
      <c r="C65" s="36"/>
      <c r="D65" s="37">
        <v>2</v>
      </c>
      <c r="E65" s="63" t="s">
        <v>61</v>
      </c>
      <c r="F65" s="79" t="s">
        <v>138</v>
      </c>
      <c r="G65" s="84"/>
      <c r="H65" s="51"/>
      <c r="I65" s="51"/>
      <c r="J65" s="51"/>
      <c r="K65" s="51"/>
      <c r="L65" s="51"/>
      <c r="R65" s="77"/>
    </row>
    <row r="66" spans="2:18" ht="18.5" x14ac:dyDescent="0.35">
      <c r="B66" s="6"/>
      <c r="C66" s="41" t="s">
        <v>62</v>
      </c>
      <c r="D66" s="34"/>
      <c r="E66" s="61"/>
      <c r="F66" s="87" t="s">
        <v>123</v>
      </c>
      <c r="G66" s="84"/>
      <c r="H66" s="51"/>
      <c r="I66" s="51"/>
      <c r="J66" s="51"/>
      <c r="K66" s="51"/>
      <c r="L66" s="51"/>
      <c r="M66" s="72">
        <v>2</v>
      </c>
      <c r="N66" s="72">
        <f>COUNTA(F67:F68)</f>
        <v>2</v>
      </c>
      <c r="O66" s="72">
        <f>COUNTIF(F67:F68, "K")</f>
        <v>0</v>
      </c>
      <c r="P66" s="72">
        <f>COUNTIF(F67:F68, "E")</f>
        <v>0</v>
      </c>
      <c r="Q66" s="72">
        <f>COUNTIF(F67:F68, "N")</f>
        <v>0</v>
      </c>
      <c r="R66" s="77">
        <f>10*O66/(M66-Q66)</f>
        <v>0</v>
      </c>
    </row>
    <row r="67" spans="2:18" ht="29" x14ac:dyDescent="0.35">
      <c r="B67" s="6"/>
      <c r="C67" s="43"/>
      <c r="D67" s="34">
        <v>1</v>
      </c>
      <c r="E67" s="61" t="s">
        <v>63</v>
      </c>
      <c r="F67" s="80" t="s">
        <v>138</v>
      </c>
      <c r="G67" s="84"/>
      <c r="H67" s="51"/>
      <c r="I67" s="51"/>
      <c r="J67" s="51"/>
      <c r="K67" s="51"/>
      <c r="L67" s="51"/>
      <c r="R67" s="77"/>
    </row>
    <row r="68" spans="2:18" ht="29" x14ac:dyDescent="0.35">
      <c r="B68" s="6"/>
      <c r="C68" s="33"/>
      <c r="D68" s="34">
        <v>2</v>
      </c>
      <c r="E68" s="61" t="s">
        <v>64</v>
      </c>
      <c r="F68" s="80" t="s">
        <v>138</v>
      </c>
      <c r="G68" s="84"/>
      <c r="H68" s="51"/>
      <c r="I68" s="51"/>
      <c r="J68" s="51"/>
      <c r="K68" s="51"/>
      <c r="L68" s="51"/>
      <c r="R68" s="77"/>
    </row>
    <row r="69" spans="2:18" ht="18.75" customHeight="1" x14ac:dyDescent="0.35">
      <c r="B69" s="6"/>
      <c r="C69" s="39" t="s">
        <v>99</v>
      </c>
      <c r="D69" s="37"/>
      <c r="E69" s="60"/>
      <c r="F69" s="89" t="s">
        <v>124</v>
      </c>
      <c r="G69" s="84"/>
      <c r="H69" s="51"/>
      <c r="I69" s="51"/>
      <c r="J69" s="51"/>
      <c r="K69" s="51"/>
      <c r="L69" s="51"/>
      <c r="M69" s="72">
        <v>1</v>
      </c>
      <c r="N69" s="72">
        <f>COUNTA(F70)</f>
        <v>1</v>
      </c>
      <c r="O69" s="72">
        <f>COUNTIF(F70, "K")</f>
        <v>0</v>
      </c>
      <c r="P69" s="72">
        <f>COUNTIF(F70, "E")</f>
        <v>0</v>
      </c>
      <c r="Q69" s="72">
        <f>COUNTIF(F70, "N")</f>
        <v>0</v>
      </c>
      <c r="R69" s="77">
        <f>10*O69/(M69-Q69)</f>
        <v>0</v>
      </c>
    </row>
    <row r="70" spans="2:18" ht="24" customHeight="1" x14ac:dyDescent="0.35">
      <c r="B70" s="6"/>
      <c r="C70" s="36"/>
      <c r="D70" s="37">
        <v>1</v>
      </c>
      <c r="E70" s="60" t="s">
        <v>38</v>
      </c>
      <c r="F70" s="79" t="s">
        <v>138</v>
      </c>
      <c r="G70" s="84"/>
      <c r="H70" s="51"/>
      <c r="I70" s="51"/>
      <c r="J70" s="51"/>
      <c r="K70" s="51"/>
      <c r="L70" s="51"/>
      <c r="R70" s="77"/>
    </row>
    <row r="71" spans="2:18" ht="18.5" x14ac:dyDescent="0.35">
      <c r="B71" s="6"/>
      <c r="C71" s="40" t="s">
        <v>65</v>
      </c>
      <c r="D71" s="34"/>
      <c r="E71" s="61"/>
      <c r="F71" s="87" t="s">
        <v>137</v>
      </c>
      <c r="G71" s="84"/>
      <c r="H71" s="51"/>
      <c r="I71" s="51"/>
      <c r="J71" s="51"/>
      <c r="K71" s="51"/>
      <c r="L71" s="51"/>
      <c r="M71" s="72">
        <v>1</v>
      </c>
      <c r="N71" s="72">
        <f>COUNTA(F72)</f>
        <v>1</v>
      </c>
      <c r="O71" s="72">
        <f>COUNTIF(F72, "K")</f>
        <v>0</v>
      </c>
      <c r="P71" s="72">
        <f>COUNTIF(F72, "E")</f>
        <v>0</v>
      </c>
      <c r="Q71" s="72">
        <f>COUNTIF(F72, "N")</f>
        <v>0</v>
      </c>
      <c r="R71" s="77">
        <f>10*O71/(M71-Q71)</f>
        <v>0</v>
      </c>
    </row>
    <row r="72" spans="2:18" ht="29" x14ac:dyDescent="0.35">
      <c r="B72" s="6"/>
      <c r="C72" s="33"/>
      <c r="D72" s="34">
        <v>1</v>
      </c>
      <c r="E72" s="61" t="s">
        <v>100</v>
      </c>
      <c r="F72" s="80" t="s">
        <v>138</v>
      </c>
      <c r="G72" s="84"/>
      <c r="H72" s="51"/>
      <c r="I72" s="51"/>
      <c r="J72" s="51"/>
      <c r="K72" s="51"/>
      <c r="L72" s="51"/>
      <c r="R72" s="77"/>
    </row>
    <row r="73" spans="2:18" ht="18.5" x14ac:dyDescent="0.35">
      <c r="B73" s="6"/>
      <c r="C73" s="39" t="s">
        <v>66</v>
      </c>
      <c r="D73" s="37"/>
      <c r="E73" s="60"/>
      <c r="F73" s="89" t="s">
        <v>125</v>
      </c>
      <c r="G73" s="84"/>
      <c r="H73" s="51"/>
      <c r="I73" s="51"/>
      <c r="J73" s="51"/>
      <c r="K73" s="51"/>
      <c r="L73" s="51"/>
      <c r="M73" s="72">
        <v>1</v>
      </c>
      <c r="N73" s="72">
        <f>COUNTA(F74)</f>
        <v>1</v>
      </c>
      <c r="O73" s="72">
        <f>COUNTIF(F74, "K")</f>
        <v>0</v>
      </c>
      <c r="P73" s="72">
        <f>COUNTIF(F74, "E")</f>
        <v>0</v>
      </c>
      <c r="Q73" s="72">
        <f>COUNTIF(F74, "N")</f>
        <v>0</v>
      </c>
      <c r="R73" s="77">
        <f>10*O73/(M73-Q73)</f>
        <v>0</v>
      </c>
    </row>
    <row r="74" spans="2:18" ht="29" x14ac:dyDescent="0.35">
      <c r="B74" s="6"/>
      <c r="C74" s="36"/>
      <c r="D74" s="37">
        <v>1</v>
      </c>
      <c r="E74" s="60" t="s">
        <v>67</v>
      </c>
      <c r="F74" s="79" t="s">
        <v>138</v>
      </c>
      <c r="G74" s="84"/>
      <c r="H74" s="51"/>
      <c r="I74" s="51"/>
      <c r="J74" s="51"/>
      <c r="K74" s="51"/>
      <c r="L74" s="51"/>
      <c r="R74" s="77"/>
    </row>
    <row r="75" spans="2:18" ht="18.5" x14ac:dyDescent="0.35">
      <c r="B75" s="6"/>
      <c r="C75" s="40" t="s">
        <v>68</v>
      </c>
      <c r="D75" s="34"/>
      <c r="E75" s="61"/>
      <c r="F75" s="87" t="s">
        <v>126</v>
      </c>
      <c r="G75" s="84"/>
      <c r="H75" s="51"/>
      <c r="I75" s="51"/>
      <c r="J75" s="51"/>
      <c r="K75" s="51"/>
      <c r="L75" s="51"/>
      <c r="M75" s="72">
        <v>2</v>
      </c>
      <c r="N75" s="72">
        <f>COUNTA(F76:F77)</f>
        <v>2</v>
      </c>
      <c r="O75" s="72">
        <f>COUNTIF(F76:F77, "K")</f>
        <v>0</v>
      </c>
      <c r="P75" s="72">
        <f>COUNTIF(F76:F77, "E")</f>
        <v>0</v>
      </c>
      <c r="Q75" s="72">
        <f>COUNTIF(F76:F77, "N")</f>
        <v>0</v>
      </c>
      <c r="R75" s="77">
        <f>10*O75/(M75-Q75)</f>
        <v>0</v>
      </c>
    </row>
    <row r="76" spans="2:18" ht="29" x14ac:dyDescent="0.35">
      <c r="B76" s="6"/>
      <c r="C76" s="5"/>
      <c r="D76" s="34">
        <v>1</v>
      </c>
      <c r="E76" s="61" t="s">
        <v>69</v>
      </c>
      <c r="F76" s="80" t="s">
        <v>138</v>
      </c>
      <c r="G76" s="84"/>
      <c r="H76" s="51"/>
      <c r="I76" s="51"/>
      <c r="J76" s="51"/>
      <c r="K76" s="51"/>
      <c r="L76" s="51"/>
      <c r="R76" s="77"/>
    </row>
    <row r="77" spans="2:18" ht="29" x14ac:dyDescent="0.35">
      <c r="B77" s="6"/>
      <c r="C77" s="5"/>
      <c r="D77" s="34">
        <v>2</v>
      </c>
      <c r="E77" s="61" t="s">
        <v>70</v>
      </c>
      <c r="F77" s="80" t="s">
        <v>138</v>
      </c>
      <c r="G77" s="84"/>
      <c r="H77" s="51"/>
      <c r="I77" s="51"/>
      <c r="J77" s="51"/>
      <c r="K77" s="51"/>
      <c r="L77" s="51"/>
      <c r="R77" s="77"/>
    </row>
    <row r="78" spans="2:18" ht="30.75" customHeight="1" x14ac:dyDescent="0.35">
      <c r="B78" s="26" t="s">
        <v>12</v>
      </c>
      <c r="C78" s="27" t="s">
        <v>13</v>
      </c>
      <c r="D78" s="9"/>
      <c r="E78" s="58"/>
      <c r="F78" s="88"/>
      <c r="G78" s="85"/>
      <c r="H78" s="50"/>
      <c r="I78" s="50"/>
      <c r="J78" s="50"/>
      <c r="K78" s="50"/>
      <c r="L78" s="50"/>
      <c r="M78" s="73">
        <f>SUM(M79:M82)</f>
        <v>5</v>
      </c>
      <c r="N78" s="73">
        <f t="shared" ref="N78:Q78" si="2">SUM(N79:N82)</f>
        <v>5</v>
      </c>
      <c r="O78" s="73">
        <f t="shared" si="2"/>
        <v>0</v>
      </c>
      <c r="P78" s="73">
        <f t="shared" si="2"/>
        <v>0</v>
      </c>
      <c r="Q78" s="73">
        <f t="shared" si="2"/>
        <v>0</v>
      </c>
      <c r="R78" s="76">
        <f>10*O78/(M78-Q78)</f>
        <v>0</v>
      </c>
    </row>
    <row r="79" spans="2:18" ht="18.5" x14ac:dyDescent="0.35">
      <c r="B79" s="6"/>
      <c r="C79" s="39" t="s">
        <v>71</v>
      </c>
      <c r="D79" s="37"/>
      <c r="E79" s="60"/>
      <c r="F79" s="89" t="s">
        <v>127</v>
      </c>
      <c r="G79" s="84"/>
      <c r="H79" s="51"/>
      <c r="I79" s="51"/>
      <c r="J79" s="51"/>
      <c r="K79" s="51"/>
      <c r="L79" s="51"/>
      <c r="M79" s="72">
        <v>2</v>
      </c>
      <c r="N79" s="72">
        <f>COUNTA(F80:F81)</f>
        <v>2</v>
      </c>
      <c r="O79" s="72">
        <f>COUNTIF(F80:F81, "K")</f>
        <v>0</v>
      </c>
      <c r="P79" s="72">
        <f>COUNTIF(F80:F81, "E")</f>
        <v>0</v>
      </c>
      <c r="Q79" s="72">
        <f>COUNTIF(F80:F81, "N")</f>
        <v>0</v>
      </c>
      <c r="R79" s="77">
        <f>10*O79/(M79-Q79)</f>
        <v>0</v>
      </c>
    </row>
    <row r="80" spans="2:18" ht="29" x14ac:dyDescent="0.35">
      <c r="B80" s="6"/>
      <c r="C80" s="36"/>
      <c r="D80" s="37">
        <v>1</v>
      </c>
      <c r="E80" s="60" t="s">
        <v>84</v>
      </c>
      <c r="F80" s="79" t="s">
        <v>138</v>
      </c>
      <c r="G80" s="84"/>
      <c r="H80" s="51"/>
      <c r="I80" s="51"/>
      <c r="J80" s="51"/>
      <c r="K80" s="51"/>
      <c r="L80" s="51"/>
      <c r="R80" s="77"/>
    </row>
    <row r="81" spans="2:18" ht="18.5" x14ac:dyDescent="0.35">
      <c r="B81" s="6"/>
      <c r="C81" s="36"/>
      <c r="D81" s="37">
        <v>2</v>
      </c>
      <c r="E81" s="60" t="s">
        <v>39</v>
      </c>
      <c r="F81" s="79" t="s">
        <v>138</v>
      </c>
      <c r="G81" s="84"/>
      <c r="H81" s="51"/>
      <c r="I81" s="51"/>
      <c r="J81" s="51"/>
      <c r="K81" s="51"/>
      <c r="L81" s="51"/>
      <c r="R81" s="77"/>
    </row>
    <row r="82" spans="2:18" ht="18.5" x14ac:dyDescent="0.35">
      <c r="B82" s="6"/>
      <c r="C82" s="40" t="s">
        <v>72</v>
      </c>
      <c r="D82" s="34"/>
      <c r="E82" s="61"/>
      <c r="F82" s="87" t="s">
        <v>128</v>
      </c>
      <c r="G82" s="84"/>
      <c r="H82" s="51"/>
      <c r="I82" s="51"/>
      <c r="J82" s="51"/>
      <c r="K82" s="51"/>
      <c r="L82" s="51"/>
      <c r="M82" s="72">
        <v>3</v>
      </c>
      <c r="N82" s="72">
        <f>COUNTA(F83:F85)</f>
        <v>3</v>
      </c>
      <c r="O82" s="72">
        <f>COUNTIF(F83:F85, "K")</f>
        <v>0</v>
      </c>
      <c r="P82" s="72">
        <f>COUNTIF(F83:F85, "E")</f>
        <v>0</v>
      </c>
      <c r="Q82" s="72">
        <f>COUNTIF(F83:F85, "N")</f>
        <v>0</v>
      </c>
      <c r="R82" s="77">
        <f>10*O82/(M82-Q82)</f>
        <v>0</v>
      </c>
    </row>
    <row r="83" spans="2:18" ht="18.5" x14ac:dyDescent="0.35">
      <c r="B83" s="6"/>
      <c r="C83" s="43"/>
      <c r="D83" s="34">
        <v>1</v>
      </c>
      <c r="E83" s="61" t="s">
        <v>40</v>
      </c>
      <c r="F83" s="80" t="s">
        <v>138</v>
      </c>
      <c r="G83" s="84"/>
      <c r="H83" s="51"/>
      <c r="I83" s="51"/>
      <c r="J83" s="51"/>
      <c r="K83" s="51"/>
      <c r="L83" s="51"/>
      <c r="R83" s="77"/>
    </row>
    <row r="84" spans="2:18" ht="43.5" x14ac:dyDescent="0.35">
      <c r="B84" s="6"/>
      <c r="C84" s="43"/>
      <c r="D84" s="34">
        <v>2</v>
      </c>
      <c r="E84" s="61" t="s">
        <v>41</v>
      </c>
      <c r="F84" s="80" t="s">
        <v>138</v>
      </c>
      <c r="G84" s="84"/>
      <c r="H84" s="51"/>
      <c r="I84" s="51"/>
      <c r="J84" s="51"/>
      <c r="K84" s="51"/>
      <c r="L84" s="51"/>
      <c r="R84" s="77"/>
    </row>
    <row r="85" spans="2:18" ht="29" x14ac:dyDescent="0.35">
      <c r="B85" s="6"/>
      <c r="C85" s="43"/>
      <c r="D85" s="34">
        <v>3</v>
      </c>
      <c r="E85" s="61" t="s">
        <v>42</v>
      </c>
      <c r="F85" s="80" t="s">
        <v>138</v>
      </c>
      <c r="G85" s="84"/>
      <c r="H85" s="51"/>
      <c r="I85" s="51"/>
      <c r="J85" s="51"/>
      <c r="K85" s="51"/>
      <c r="L85" s="51"/>
      <c r="R85" s="77"/>
    </row>
    <row r="86" spans="2:18" ht="30" customHeight="1" x14ac:dyDescent="0.35">
      <c r="B86" s="26" t="s">
        <v>14</v>
      </c>
      <c r="C86" s="27" t="s">
        <v>101</v>
      </c>
      <c r="D86" s="29"/>
      <c r="E86" s="58"/>
      <c r="F86" s="88"/>
      <c r="G86" s="85"/>
      <c r="H86" s="50"/>
      <c r="I86" s="50"/>
      <c r="J86" s="50"/>
      <c r="K86" s="50"/>
      <c r="L86" s="50"/>
      <c r="M86" s="73">
        <f>SUM(M87:M92)</f>
        <v>7</v>
      </c>
      <c r="N86" s="73">
        <f t="shared" ref="N86:Q86" si="3">SUM(N87:N92)</f>
        <v>7</v>
      </c>
      <c r="O86" s="73">
        <f t="shared" si="3"/>
        <v>0</v>
      </c>
      <c r="P86" s="73">
        <f t="shared" si="3"/>
        <v>0</v>
      </c>
      <c r="Q86" s="73">
        <f t="shared" si="3"/>
        <v>0</v>
      </c>
      <c r="R86" s="76">
        <f>10*O86/(M86-Q86)</f>
        <v>0</v>
      </c>
    </row>
    <row r="87" spans="2:18" ht="24" customHeight="1" x14ac:dyDescent="0.35">
      <c r="B87" s="6"/>
      <c r="C87" s="39" t="s">
        <v>73</v>
      </c>
      <c r="D87" s="37"/>
      <c r="E87" s="60"/>
      <c r="F87" s="89" t="s">
        <v>129</v>
      </c>
      <c r="G87" s="84"/>
      <c r="H87" s="51"/>
      <c r="I87" s="51"/>
      <c r="J87" s="51"/>
      <c r="K87" s="51"/>
      <c r="L87" s="51"/>
      <c r="M87" s="72">
        <v>4</v>
      </c>
      <c r="N87" s="72">
        <f>COUNTA(F88:F91)</f>
        <v>4</v>
      </c>
      <c r="O87" s="72">
        <f>COUNTIF(F88:F91, "K")</f>
        <v>0</v>
      </c>
      <c r="P87" s="72">
        <f>COUNTIF(F88:F91, "E")</f>
        <v>0</v>
      </c>
      <c r="Q87" s="72">
        <f>COUNTIF(F88:F91, "N")</f>
        <v>0</v>
      </c>
      <c r="R87" s="77">
        <f>10*O87/(M87-Q87)</f>
        <v>0</v>
      </c>
    </row>
    <row r="88" spans="2:18" ht="29" x14ac:dyDescent="0.35">
      <c r="B88" s="6"/>
      <c r="C88" s="35"/>
      <c r="D88" s="37">
        <v>1</v>
      </c>
      <c r="E88" s="60" t="s">
        <v>102</v>
      </c>
      <c r="F88" s="79" t="s">
        <v>138</v>
      </c>
      <c r="G88" s="84"/>
      <c r="H88" s="51"/>
      <c r="I88" s="51"/>
      <c r="J88" s="51"/>
      <c r="K88" s="51"/>
      <c r="L88" s="51"/>
      <c r="R88" s="77"/>
    </row>
    <row r="89" spans="2:18" ht="23.25" customHeight="1" x14ac:dyDescent="0.35">
      <c r="B89" s="6"/>
      <c r="C89" s="35"/>
      <c r="D89" s="37">
        <v>2</v>
      </c>
      <c r="E89" s="60" t="s">
        <v>43</v>
      </c>
      <c r="F89" s="79" t="s">
        <v>138</v>
      </c>
      <c r="G89" s="84"/>
      <c r="H89" s="51"/>
      <c r="I89" s="51"/>
      <c r="J89" s="51"/>
      <c r="K89" s="51"/>
      <c r="L89" s="51"/>
      <c r="R89" s="77"/>
    </row>
    <row r="90" spans="2:18" ht="23.25" customHeight="1" x14ac:dyDescent="0.35">
      <c r="B90" s="6"/>
      <c r="C90" s="35"/>
      <c r="D90" s="37">
        <v>3</v>
      </c>
      <c r="E90" s="60" t="s">
        <v>74</v>
      </c>
      <c r="F90" s="79" t="s">
        <v>138</v>
      </c>
      <c r="G90" s="84"/>
      <c r="H90" s="51"/>
      <c r="I90" s="51"/>
      <c r="J90" s="51"/>
      <c r="K90" s="51"/>
      <c r="L90" s="51"/>
      <c r="R90" s="77"/>
    </row>
    <row r="91" spans="2:18" ht="29" x14ac:dyDescent="0.35">
      <c r="B91" s="6"/>
      <c r="C91" s="36"/>
      <c r="D91" s="38">
        <v>4</v>
      </c>
      <c r="E91" s="64" t="s">
        <v>75</v>
      </c>
      <c r="F91" s="81" t="s">
        <v>138</v>
      </c>
      <c r="G91" s="84"/>
      <c r="H91" s="51"/>
      <c r="I91" s="51"/>
      <c r="J91" s="51"/>
      <c r="K91" s="51"/>
      <c r="L91" s="51"/>
      <c r="R91" s="77"/>
    </row>
    <row r="92" spans="2:18" ht="24" customHeight="1" x14ac:dyDescent="0.35">
      <c r="B92" s="6"/>
      <c r="C92" s="41" t="s">
        <v>103</v>
      </c>
      <c r="D92" s="42"/>
      <c r="E92" s="65"/>
      <c r="F92" s="90" t="s">
        <v>130</v>
      </c>
      <c r="G92" s="84"/>
      <c r="H92" s="51"/>
      <c r="I92" s="51"/>
      <c r="J92" s="51"/>
      <c r="K92" s="51"/>
      <c r="L92" s="51"/>
      <c r="M92" s="72">
        <v>3</v>
      </c>
      <c r="N92" s="72">
        <f>COUNTA(F93:F95)</f>
        <v>3</v>
      </c>
      <c r="O92" s="72">
        <f>COUNTIF(F93:F95, "K")</f>
        <v>0</v>
      </c>
      <c r="P92" s="72">
        <f>COUNTIF(F93:F95, "E")</f>
        <v>0</v>
      </c>
      <c r="Q92" s="72">
        <f>COUNTIF(F93:F95, "N")</f>
        <v>0</v>
      </c>
      <c r="R92" s="77">
        <f>10*O92/(M92-Q92)</f>
        <v>0</v>
      </c>
    </row>
    <row r="93" spans="2:18" ht="25.5" customHeight="1" x14ac:dyDescent="0.35">
      <c r="B93" s="6"/>
      <c r="C93" s="43"/>
      <c r="D93" s="34">
        <v>1</v>
      </c>
      <c r="E93" s="61" t="s">
        <v>44</v>
      </c>
      <c r="F93" s="80" t="s">
        <v>138</v>
      </c>
      <c r="G93" s="84"/>
      <c r="H93" s="51"/>
      <c r="I93" s="51"/>
      <c r="J93" s="51"/>
      <c r="K93" s="51"/>
      <c r="L93" s="51"/>
    </row>
    <row r="94" spans="2:18" ht="29" x14ac:dyDescent="0.35">
      <c r="B94" s="6"/>
      <c r="C94" s="43"/>
      <c r="D94" s="34">
        <v>2</v>
      </c>
      <c r="E94" s="61" t="s">
        <v>45</v>
      </c>
      <c r="F94" s="80" t="s">
        <v>138</v>
      </c>
      <c r="G94" s="84"/>
      <c r="H94" s="51"/>
      <c r="I94" s="51"/>
      <c r="J94" s="51"/>
      <c r="K94" s="51"/>
      <c r="L94" s="51"/>
    </row>
    <row r="95" spans="2:18" ht="29" x14ac:dyDescent="0.35">
      <c r="B95" s="6"/>
      <c r="C95" s="43"/>
      <c r="D95" s="34">
        <v>3</v>
      </c>
      <c r="E95" s="61" t="s">
        <v>46</v>
      </c>
      <c r="F95" s="80" t="s">
        <v>138</v>
      </c>
      <c r="G95" s="84"/>
      <c r="H95" s="51"/>
      <c r="I95" s="51"/>
      <c r="J95" s="51"/>
      <c r="K95" s="51"/>
      <c r="L95" s="51"/>
    </row>
    <row r="96" spans="2:18" x14ac:dyDescent="0.35">
      <c r="B96" s="6"/>
      <c r="C96" s="7"/>
      <c r="D96" s="9"/>
      <c r="E96" s="58"/>
      <c r="F96" s="94" t="s">
        <v>143</v>
      </c>
      <c r="H96" s="50"/>
      <c r="I96" s="50"/>
      <c r="J96" s="50"/>
      <c r="K96" s="50"/>
      <c r="L96" s="50"/>
    </row>
    <row r="97" spans="2:12" ht="136.5" customHeight="1" x14ac:dyDescent="0.35">
      <c r="B97" s="6"/>
      <c r="C97" s="7"/>
      <c r="D97" s="9"/>
      <c r="E97" s="58"/>
      <c r="F97" s="93"/>
      <c r="H97" s="50"/>
      <c r="I97" s="50"/>
      <c r="J97" s="50"/>
      <c r="K97" s="50"/>
      <c r="L97" s="50"/>
    </row>
  </sheetData>
  <mergeCells count="2">
    <mergeCell ref="J3:K3"/>
    <mergeCell ref="J13:K13"/>
  </mergeCells>
  <pageMargins left="0.23622047244094491" right="0.23622047244094491" top="0.74803149606299213" bottom="0.74803149606299213" header="0.31496062992125984" footer="0.31496062992125984"/>
  <pageSetup paperSize="9" scale="6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CDB0888CA80FD47B6B81A2830921788" ma:contentTypeVersion="" ma:contentTypeDescription="Luo uusi asiakirja." ma:contentTypeScope="" ma:versionID="72f73d0a6cdb541909064b02031744ad">
  <xsd:schema xmlns:xsd="http://www.w3.org/2001/XMLSchema" xmlns:xs="http://www.w3.org/2001/XMLSchema" xmlns:p="http://schemas.microsoft.com/office/2006/metadata/properties" xmlns:ns2="8d32d700-cf48-49cf-9c2e-94ab5e8de13f" targetNamespace="http://schemas.microsoft.com/office/2006/metadata/properties" ma:root="true" ma:fieldsID="97d32d31caae95076156526d7a042ce8" ns2:_="">
    <xsd:import namespace="8d32d700-cf48-49cf-9c2e-94ab5e8de13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2d700-cf48-49cf-9c2e-94ab5e8de13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 ma:index="8" ma:displayName="Kommentit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1CB2C0-3F77-4830-B9EF-01659FBE37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2d700-cf48-49cf-9c2e-94ab5e8de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FAD18C-0639-4704-8E61-0BE948035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CBDE87-D637-4F99-BE80-94DFAFCCA93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8d32d700-cf48-49cf-9c2e-94ab5e8de13f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Ohvo Petteri</dc:creator>
  <cp:lastModifiedBy>Såg Wilma (VM)</cp:lastModifiedBy>
  <cp:lastPrinted>2018-12-19T08:21:35Z</cp:lastPrinted>
  <dcterms:created xsi:type="dcterms:W3CDTF">2018-08-10T11:01:38Z</dcterms:created>
  <dcterms:modified xsi:type="dcterms:W3CDTF">2019-03-19T14:52:32Z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0x0101002CDB0888CA80FD47B6B81A2830921788</vt:lpwstr>
  </property>
</Properties>
</file>