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K:\sote-uudistus 2015\VOSryhma\Valtionosuuslaskelmat\Vuoden 2019 taso\"/>
    </mc:Choice>
  </mc:AlternateContent>
  <bookViews>
    <workbookView xWindow="0" yWindow="0" windowWidth="28800" windowHeight="12300" tabRatio="727" activeTab="1"/>
  </bookViews>
  <sheets>
    <sheet name="Koko maan tuloslaskelman muutos" sheetId="8" r:id="rId1"/>
    <sheet name="Muutosvaikutus kunnittain" sheetId="1" r:id="rId2"/>
    <sheet name="Muutosvaikutus_kuntaryhmittäin" sheetId="7" r:id="rId3"/>
    <sheet name="Tuloslaskelman muutos_kunnat" sheetId="9" r:id="rId4"/>
    <sheet name="Valtionosuudet_VM" sheetId="10" r:id="rId5"/>
  </sheets>
  <definedNames>
    <definedName name="_xlnm.Print_Area" localSheetId="0">'Koko maan tuloslaskelman muutos'!$A$1:$D$59</definedName>
    <definedName name="_xlnm.Print_Area" localSheetId="1">'Muutosvaikutus kunnittain'!$A:$X</definedName>
    <definedName name="_xlnm.Print_Titles" localSheetId="1">'Muutosvaikutus kunnittain'!$27:$33</definedName>
  </definedNames>
  <calcPr calcId="162913"/>
</workbook>
</file>

<file path=xl/calcChain.xml><?xml version="1.0" encoding="utf-8"?>
<calcChain xmlns="http://schemas.openxmlformats.org/spreadsheetml/2006/main">
  <c r="T14" i="10" l="1"/>
  <c r="T17" i="10"/>
  <c r="T18" i="10"/>
  <c r="T19" i="10"/>
  <c r="T20" i="10"/>
  <c r="T21" i="10"/>
  <c r="T22" i="10"/>
  <c r="T23" i="10"/>
  <c r="T24" i="10"/>
  <c r="T25" i="10"/>
  <c r="T26" i="10"/>
  <c r="T27" i="10"/>
  <c r="T28" i="10"/>
  <c r="T29" i="10"/>
  <c r="T30" i="10"/>
  <c r="T31" i="10"/>
  <c r="T32" i="10"/>
  <c r="T33" i="10"/>
  <c r="T34" i="10"/>
  <c r="T35" i="10"/>
  <c r="T36" i="10"/>
  <c r="T37" i="10"/>
  <c r="T38" i="10"/>
  <c r="T39" i="10"/>
  <c r="T40" i="10"/>
  <c r="T41" i="10"/>
  <c r="T42" i="10"/>
  <c r="T43" i="10"/>
  <c r="T44" i="10"/>
  <c r="T45" i="10"/>
  <c r="T46" i="10"/>
  <c r="T47" i="10"/>
  <c r="T48" i="10"/>
  <c r="T49" i="10"/>
  <c r="T50" i="10"/>
  <c r="T51" i="10"/>
  <c r="T52" i="10"/>
  <c r="T53" i="10"/>
  <c r="T54" i="10"/>
  <c r="T55" i="10"/>
  <c r="T56" i="10"/>
  <c r="T57" i="10"/>
  <c r="T58" i="10"/>
  <c r="T59" i="10"/>
  <c r="T60" i="10"/>
  <c r="T61" i="10"/>
  <c r="T62" i="10"/>
  <c r="T63" i="10"/>
  <c r="T64" i="10"/>
  <c r="T65" i="10"/>
  <c r="T66" i="10"/>
  <c r="T67" i="10"/>
  <c r="T68" i="10"/>
  <c r="T69" i="10"/>
  <c r="T70" i="10"/>
  <c r="T71" i="10"/>
  <c r="T72" i="10"/>
  <c r="T73" i="10"/>
  <c r="T74" i="10"/>
  <c r="T75" i="10"/>
  <c r="T76" i="10"/>
  <c r="T77" i="10"/>
  <c r="T78" i="10"/>
  <c r="T79" i="10"/>
  <c r="T80" i="10"/>
  <c r="T81" i="10"/>
  <c r="T82" i="10"/>
  <c r="T83" i="10"/>
  <c r="T84" i="10"/>
  <c r="T85" i="10"/>
  <c r="T86" i="10"/>
  <c r="T87" i="10"/>
  <c r="T88" i="10"/>
  <c r="T89" i="10"/>
  <c r="T90" i="10"/>
  <c r="T91" i="10"/>
  <c r="T92" i="10"/>
  <c r="T93" i="10"/>
  <c r="T94" i="10"/>
  <c r="T95" i="10"/>
  <c r="T96" i="10"/>
  <c r="T97" i="10"/>
  <c r="T98" i="10"/>
  <c r="T99" i="10"/>
  <c r="T100" i="10"/>
  <c r="T101" i="10"/>
  <c r="T102" i="10"/>
  <c r="T103" i="10"/>
  <c r="T104" i="10"/>
  <c r="T105" i="10"/>
  <c r="T106" i="10"/>
  <c r="T107" i="10"/>
  <c r="T108" i="10"/>
  <c r="T109" i="10"/>
  <c r="T110" i="10"/>
  <c r="T111" i="10"/>
  <c r="T112" i="10"/>
  <c r="T113" i="10"/>
  <c r="T114" i="10"/>
  <c r="T115" i="10"/>
  <c r="T116" i="10"/>
  <c r="T117" i="10"/>
  <c r="T118" i="10"/>
  <c r="T119" i="10"/>
  <c r="T120" i="10"/>
  <c r="T121" i="10"/>
  <c r="T122" i="10"/>
  <c r="T123" i="10"/>
  <c r="T124" i="10"/>
  <c r="T125" i="10"/>
  <c r="T126" i="10"/>
  <c r="T127" i="10"/>
  <c r="T128" i="10"/>
  <c r="T129" i="10"/>
  <c r="T130" i="10"/>
  <c r="T131" i="10"/>
  <c r="T132" i="10"/>
  <c r="T133" i="10"/>
  <c r="T134" i="10"/>
  <c r="T135" i="10"/>
  <c r="T136" i="10"/>
  <c r="T137" i="10"/>
  <c r="T138" i="10"/>
  <c r="T139" i="10"/>
  <c r="T140" i="10"/>
  <c r="T141" i="10"/>
  <c r="T142" i="10"/>
  <c r="T143" i="10"/>
  <c r="T144" i="10"/>
  <c r="T145" i="10"/>
  <c r="T146" i="10"/>
  <c r="T147" i="10"/>
  <c r="T148" i="10"/>
  <c r="T149" i="10"/>
  <c r="T150" i="10"/>
  <c r="T151" i="10"/>
  <c r="T152" i="10"/>
  <c r="T153" i="10"/>
  <c r="T154" i="10"/>
  <c r="T155" i="10"/>
  <c r="T156" i="10"/>
  <c r="T157" i="10"/>
  <c r="T158" i="10"/>
  <c r="T159" i="10"/>
  <c r="T160" i="10"/>
  <c r="T161" i="10"/>
  <c r="T162" i="10"/>
  <c r="T163" i="10"/>
  <c r="T164" i="10"/>
  <c r="T165" i="10"/>
  <c r="T166" i="10"/>
  <c r="T167" i="10"/>
  <c r="T168" i="10"/>
  <c r="T169" i="10"/>
  <c r="T170" i="10"/>
  <c r="T171" i="10"/>
  <c r="T172" i="10"/>
  <c r="T173" i="10"/>
  <c r="T174" i="10"/>
  <c r="T175" i="10"/>
  <c r="T176" i="10"/>
  <c r="T177" i="10"/>
  <c r="T178" i="10"/>
  <c r="T179" i="10"/>
  <c r="T180" i="10"/>
  <c r="T181" i="10"/>
  <c r="T182" i="10"/>
  <c r="T183" i="10"/>
  <c r="T184" i="10"/>
  <c r="T185" i="10"/>
  <c r="T186" i="10"/>
  <c r="T187" i="10"/>
  <c r="T188" i="10"/>
  <c r="T189" i="10"/>
  <c r="T190" i="10"/>
  <c r="T191" i="10"/>
  <c r="T192" i="10"/>
  <c r="T193" i="10"/>
  <c r="T194" i="10"/>
  <c r="T195" i="10"/>
  <c r="T196" i="10"/>
  <c r="T197" i="10"/>
  <c r="T198" i="10"/>
  <c r="T199" i="10"/>
  <c r="T200" i="10"/>
  <c r="T201" i="10"/>
  <c r="T202" i="10"/>
  <c r="T203" i="10"/>
  <c r="T204" i="10"/>
  <c r="T205" i="10"/>
  <c r="T206" i="10"/>
  <c r="T207" i="10"/>
  <c r="T208" i="10"/>
  <c r="T209" i="10"/>
  <c r="T210" i="10"/>
  <c r="T211" i="10"/>
  <c r="T212" i="10"/>
  <c r="T213" i="10"/>
  <c r="T214" i="10"/>
  <c r="T215" i="10"/>
  <c r="T216" i="10"/>
  <c r="T217" i="10"/>
  <c r="T218" i="10"/>
  <c r="T219" i="10"/>
  <c r="T220" i="10"/>
  <c r="T221" i="10"/>
  <c r="T222" i="10"/>
  <c r="T223" i="10"/>
  <c r="T224" i="10"/>
  <c r="T225" i="10"/>
  <c r="T226" i="10"/>
  <c r="T227" i="10"/>
  <c r="T228" i="10"/>
  <c r="T229" i="10"/>
  <c r="T230" i="10"/>
  <c r="T231" i="10"/>
  <c r="T232" i="10"/>
  <c r="T233" i="10"/>
  <c r="T234" i="10"/>
  <c r="T235" i="10"/>
  <c r="T236" i="10"/>
  <c r="T237" i="10"/>
  <c r="T238" i="10"/>
  <c r="T239" i="10"/>
  <c r="T240" i="10"/>
  <c r="T241" i="10"/>
  <c r="T242" i="10"/>
  <c r="T243" i="10"/>
  <c r="T244" i="10"/>
  <c r="T245" i="10"/>
  <c r="T246" i="10"/>
  <c r="T247" i="10"/>
  <c r="T248" i="10"/>
  <c r="T249" i="10"/>
  <c r="T250" i="10"/>
  <c r="T251" i="10"/>
  <c r="T252" i="10"/>
  <c r="T253" i="10"/>
  <c r="T254" i="10"/>
  <c r="T255" i="10"/>
  <c r="T256" i="10"/>
  <c r="T257" i="10"/>
  <c r="T258" i="10"/>
  <c r="T259" i="10"/>
  <c r="T260" i="10"/>
  <c r="T261" i="10"/>
  <c r="T262" i="10"/>
  <c r="T263" i="10"/>
  <c r="T264" i="10"/>
  <c r="T265" i="10"/>
  <c r="T266" i="10"/>
  <c r="T267" i="10"/>
  <c r="T268" i="10"/>
  <c r="T269" i="10"/>
  <c r="T270" i="10"/>
  <c r="T271" i="10"/>
  <c r="T272" i="10"/>
  <c r="T273" i="10"/>
  <c r="T274" i="10"/>
  <c r="T275" i="10"/>
  <c r="T276" i="10"/>
  <c r="T277" i="10"/>
  <c r="T278" i="10"/>
  <c r="T279" i="10"/>
  <c r="T280" i="10"/>
  <c r="T281" i="10"/>
  <c r="T282" i="10"/>
  <c r="T283" i="10"/>
  <c r="T284" i="10"/>
  <c r="T285" i="10"/>
  <c r="T286" i="10"/>
  <c r="T287" i="10"/>
  <c r="T288" i="10"/>
  <c r="T289" i="10"/>
  <c r="T290" i="10"/>
  <c r="T291" i="10"/>
  <c r="T292" i="10"/>
  <c r="T293" i="10"/>
  <c r="T294" i="10"/>
  <c r="T295" i="10"/>
  <c r="T296" i="10"/>
  <c r="T297" i="10"/>
  <c r="T298" i="10"/>
  <c r="T299" i="10"/>
  <c r="T300" i="10"/>
  <c r="T301" i="10"/>
  <c r="T302" i="10"/>
  <c r="T303" i="10"/>
  <c r="T304" i="10"/>
  <c r="T305" i="10"/>
  <c r="T306" i="10"/>
  <c r="T307" i="10"/>
  <c r="T308" i="10"/>
  <c r="T309" i="10"/>
  <c r="T310" i="10"/>
  <c r="T16" i="10"/>
  <c r="S17" i="10"/>
  <c r="S18" i="10"/>
  <c r="S19" i="10"/>
  <c r="S20" i="10"/>
  <c r="S21" i="10"/>
  <c r="S22" i="10"/>
  <c r="S23" i="10"/>
  <c r="S24" i="10"/>
  <c r="S25" i="10"/>
  <c r="S26" i="10"/>
  <c r="S27" i="10"/>
  <c r="S28" i="10"/>
  <c r="S29" i="10"/>
  <c r="S30" i="10"/>
  <c r="S31" i="10"/>
  <c r="S32" i="10"/>
  <c r="S33" i="10"/>
  <c r="S34" i="10"/>
  <c r="S35" i="10"/>
  <c r="S36" i="10"/>
  <c r="S37" i="10"/>
  <c r="S38" i="10"/>
  <c r="S39" i="10"/>
  <c r="S40" i="10"/>
  <c r="S41" i="10"/>
  <c r="S42" i="10"/>
  <c r="S43" i="10"/>
  <c r="S44" i="10"/>
  <c r="S45" i="10"/>
  <c r="S46" i="10"/>
  <c r="S47" i="10"/>
  <c r="S48" i="10"/>
  <c r="S49" i="10"/>
  <c r="S50" i="10"/>
  <c r="S51" i="10"/>
  <c r="S52" i="10"/>
  <c r="S53" i="10"/>
  <c r="S54" i="10"/>
  <c r="S55" i="10"/>
  <c r="S56" i="10"/>
  <c r="S57" i="10"/>
  <c r="S58" i="10"/>
  <c r="S59" i="10"/>
  <c r="S60" i="10"/>
  <c r="S61" i="10"/>
  <c r="S62" i="10"/>
  <c r="S63" i="10"/>
  <c r="S64" i="10"/>
  <c r="S65" i="10"/>
  <c r="S66" i="10"/>
  <c r="S67" i="10"/>
  <c r="S68" i="10"/>
  <c r="S69" i="10"/>
  <c r="S70" i="10"/>
  <c r="S71" i="10"/>
  <c r="S72" i="10"/>
  <c r="S73" i="10"/>
  <c r="S74" i="10"/>
  <c r="S75" i="10"/>
  <c r="S76" i="10"/>
  <c r="S77" i="10"/>
  <c r="S78" i="10"/>
  <c r="S79" i="10"/>
  <c r="S80" i="10"/>
  <c r="S81" i="10"/>
  <c r="S82" i="10"/>
  <c r="S83" i="10"/>
  <c r="S84" i="10"/>
  <c r="S85" i="10"/>
  <c r="S86" i="10"/>
  <c r="S87" i="10"/>
  <c r="S88" i="10"/>
  <c r="S89" i="10"/>
  <c r="S90" i="10"/>
  <c r="S91" i="10"/>
  <c r="S92" i="10"/>
  <c r="S93" i="10"/>
  <c r="S94" i="10"/>
  <c r="S95" i="10"/>
  <c r="S96" i="10"/>
  <c r="S97" i="10"/>
  <c r="S98" i="10"/>
  <c r="S99" i="10"/>
  <c r="S100" i="10"/>
  <c r="S101" i="10"/>
  <c r="S102" i="10"/>
  <c r="S103" i="10"/>
  <c r="S104" i="10"/>
  <c r="S105" i="10"/>
  <c r="S106" i="10"/>
  <c r="S107" i="10"/>
  <c r="S108" i="10"/>
  <c r="S109" i="10"/>
  <c r="S110" i="10"/>
  <c r="S111" i="10"/>
  <c r="S112" i="10"/>
  <c r="S113" i="10"/>
  <c r="S114" i="10"/>
  <c r="S115" i="10"/>
  <c r="S116" i="10"/>
  <c r="S117" i="10"/>
  <c r="S118" i="10"/>
  <c r="S119" i="10"/>
  <c r="S120" i="10"/>
  <c r="S121" i="10"/>
  <c r="S122" i="10"/>
  <c r="S123" i="10"/>
  <c r="S124" i="10"/>
  <c r="S125" i="10"/>
  <c r="S126" i="10"/>
  <c r="S127" i="10"/>
  <c r="S128" i="10"/>
  <c r="S129" i="10"/>
  <c r="S130" i="10"/>
  <c r="S131" i="10"/>
  <c r="S132" i="10"/>
  <c r="S133" i="10"/>
  <c r="S134" i="10"/>
  <c r="S135" i="10"/>
  <c r="S136" i="10"/>
  <c r="S137" i="10"/>
  <c r="S138" i="10"/>
  <c r="S139" i="10"/>
  <c r="S140" i="10"/>
  <c r="S141" i="10"/>
  <c r="S142" i="10"/>
  <c r="S143" i="10"/>
  <c r="S144" i="10"/>
  <c r="S145" i="10"/>
  <c r="S146" i="10"/>
  <c r="S147" i="10"/>
  <c r="S148" i="10"/>
  <c r="S149" i="10"/>
  <c r="S150" i="10"/>
  <c r="S151" i="10"/>
  <c r="S152" i="10"/>
  <c r="S153" i="10"/>
  <c r="S154" i="10"/>
  <c r="S155" i="10"/>
  <c r="S156" i="10"/>
  <c r="S157" i="10"/>
  <c r="S158" i="10"/>
  <c r="S159" i="10"/>
  <c r="S160" i="10"/>
  <c r="S161" i="10"/>
  <c r="S162" i="10"/>
  <c r="S163" i="10"/>
  <c r="S164" i="10"/>
  <c r="S165" i="10"/>
  <c r="S166" i="10"/>
  <c r="S167" i="10"/>
  <c r="S168" i="10"/>
  <c r="S169" i="10"/>
  <c r="S170" i="10"/>
  <c r="S171" i="10"/>
  <c r="S172" i="10"/>
  <c r="S173" i="10"/>
  <c r="S174" i="10"/>
  <c r="S175" i="10"/>
  <c r="S176" i="10"/>
  <c r="S177" i="10"/>
  <c r="S178" i="10"/>
  <c r="S179" i="10"/>
  <c r="S180" i="10"/>
  <c r="S181" i="10"/>
  <c r="S182" i="10"/>
  <c r="S183" i="10"/>
  <c r="S184" i="10"/>
  <c r="S185" i="10"/>
  <c r="S186" i="10"/>
  <c r="S187" i="10"/>
  <c r="S188" i="10"/>
  <c r="S189" i="10"/>
  <c r="S190" i="10"/>
  <c r="S191" i="10"/>
  <c r="S192" i="10"/>
  <c r="S193" i="10"/>
  <c r="S194" i="10"/>
  <c r="S195" i="10"/>
  <c r="S196" i="10"/>
  <c r="S197" i="10"/>
  <c r="S198" i="10"/>
  <c r="S199" i="10"/>
  <c r="S200" i="10"/>
  <c r="S201" i="10"/>
  <c r="S202" i="10"/>
  <c r="S203" i="10"/>
  <c r="S204" i="10"/>
  <c r="S205" i="10"/>
  <c r="S206" i="10"/>
  <c r="S207" i="10"/>
  <c r="S208" i="10"/>
  <c r="S209" i="10"/>
  <c r="S210" i="10"/>
  <c r="S211" i="10"/>
  <c r="S212" i="10"/>
  <c r="S213" i="10"/>
  <c r="S214" i="10"/>
  <c r="S215" i="10"/>
  <c r="S216" i="10"/>
  <c r="S217" i="10"/>
  <c r="S218" i="10"/>
  <c r="S219" i="10"/>
  <c r="S220" i="10"/>
  <c r="S221" i="10"/>
  <c r="S222" i="10"/>
  <c r="S223" i="10"/>
  <c r="S224" i="10"/>
  <c r="S225" i="10"/>
  <c r="S226" i="10"/>
  <c r="S227" i="10"/>
  <c r="S228" i="10"/>
  <c r="S229" i="10"/>
  <c r="S230" i="10"/>
  <c r="S231" i="10"/>
  <c r="S232" i="10"/>
  <c r="S233" i="10"/>
  <c r="S234" i="10"/>
  <c r="S235" i="10"/>
  <c r="S236" i="10"/>
  <c r="S237" i="10"/>
  <c r="S238" i="10"/>
  <c r="S239" i="10"/>
  <c r="S240" i="10"/>
  <c r="S241" i="10"/>
  <c r="S242" i="10"/>
  <c r="S243" i="10"/>
  <c r="S244" i="10"/>
  <c r="S245" i="10"/>
  <c r="S246" i="10"/>
  <c r="S247" i="10"/>
  <c r="S248" i="10"/>
  <c r="S249" i="10"/>
  <c r="S250" i="10"/>
  <c r="S251" i="10"/>
  <c r="S252" i="10"/>
  <c r="S253" i="10"/>
  <c r="S254" i="10"/>
  <c r="S255" i="10"/>
  <c r="S256" i="10"/>
  <c r="S257" i="10"/>
  <c r="S258" i="10"/>
  <c r="S259" i="10"/>
  <c r="S260" i="10"/>
  <c r="S261" i="10"/>
  <c r="S262" i="10"/>
  <c r="S263" i="10"/>
  <c r="S264" i="10"/>
  <c r="S265" i="10"/>
  <c r="S266" i="10"/>
  <c r="S267" i="10"/>
  <c r="S268" i="10"/>
  <c r="S269" i="10"/>
  <c r="S270" i="10"/>
  <c r="S271" i="10"/>
  <c r="S272" i="10"/>
  <c r="S273" i="10"/>
  <c r="S274" i="10"/>
  <c r="S275" i="10"/>
  <c r="S276" i="10"/>
  <c r="S277" i="10"/>
  <c r="S278" i="10"/>
  <c r="S279" i="10"/>
  <c r="S280" i="10"/>
  <c r="S281" i="10"/>
  <c r="S282" i="10"/>
  <c r="S283" i="10"/>
  <c r="S284" i="10"/>
  <c r="S285" i="10"/>
  <c r="S286" i="10"/>
  <c r="S287" i="10"/>
  <c r="S288" i="10"/>
  <c r="S289" i="10"/>
  <c r="S290" i="10"/>
  <c r="S291" i="10"/>
  <c r="S292" i="10"/>
  <c r="S293" i="10"/>
  <c r="S294" i="10"/>
  <c r="S295" i="10"/>
  <c r="S296" i="10"/>
  <c r="S297" i="10"/>
  <c r="S298" i="10"/>
  <c r="S299" i="10"/>
  <c r="S300" i="10"/>
  <c r="S301" i="10"/>
  <c r="S302" i="10"/>
  <c r="S303" i="10"/>
  <c r="S304" i="10"/>
  <c r="S305" i="10"/>
  <c r="S306" i="10"/>
  <c r="S307" i="10"/>
  <c r="S308" i="10"/>
  <c r="S309" i="10"/>
  <c r="S310" i="10"/>
  <c r="S16" i="10"/>
  <c r="S14" i="10"/>
  <c r="R14" i="10"/>
  <c r="Q41" i="7" l="1"/>
  <c r="Q42" i="7"/>
  <c r="Q43" i="7"/>
  <c r="Q44" i="7"/>
  <c r="Q45" i="7"/>
  <c r="Q40" i="7"/>
  <c r="Q18" i="7"/>
  <c r="Q19" i="7"/>
  <c r="Q20" i="7"/>
  <c r="Q21" i="7"/>
  <c r="Q22" i="7"/>
  <c r="Q23" i="7"/>
  <c r="Q24" i="7"/>
  <c r="Q25" i="7"/>
  <c r="Q26" i="7"/>
  <c r="Q27" i="7"/>
  <c r="Q28" i="7"/>
  <c r="Q29" i="7"/>
  <c r="Q30" i="7"/>
  <c r="Q31" i="7"/>
  <c r="Q32" i="7"/>
  <c r="Q33" i="7"/>
  <c r="Q34" i="7"/>
  <c r="Q17" i="7"/>
  <c r="Q11" i="7"/>
  <c r="F32" i="1" l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F148" i="1"/>
  <c r="F149" i="1"/>
  <c r="F150" i="1"/>
  <c r="F151" i="1"/>
  <c r="F152" i="1"/>
  <c r="F153" i="1"/>
  <c r="F154" i="1"/>
  <c r="F155" i="1"/>
  <c r="F156" i="1"/>
  <c r="F157" i="1"/>
  <c r="F158" i="1"/>
  <c r="F159" i="1"/>
  <c r="F160" i="1"/>
  <c r="F161" i="1"/>
  <c r="F162" i="1"/>
  <c r="F163" i="1"/>
  <c r="F164" i="1"/>
  <c r="F165" i="1"/>
  <c r="F166" i="1"/>
  <c r="F167" i="1"/>
  <c r="F168" i="1"/>
  <c r="F169" i="1"/>
  <c r="F170" i="1"/>
  <c r="F171" i="1"/>
  <c r="F172" i="1"/>
  <c r="F173" i="1"/>
  <c r="F174" i="1"/>
  <c r="F175" i="1"/>
  <c r="F176" i="1"/>
  <c r="F177" i="1"/>
  <c r="F178" i="1"/>
  <c r="F179" i="1"/>
  <c r="F180" i="1"/>
  <c r="F181" i="1"/>
  <c r="F182" i="1"/>
  <c r="F183" i="1"/>
  <c r="F184" i="1"/>
  <c r="F185" i="1"/>
  <c r="F186" i="1"/>
  <c r="F187" i="1"/>
  <c r="F188" i="1"/>
  <c r="F189" i="1"/>
  <c r="F190" i="1"/>
  <c r="F191" i="1"/>
  <c r="F192" i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66" i="1"/>
  <c r="F267" i="1"/>
  <c r="F268" i="1"/>
  <c r="F269" i="1"/>
  <c r="F270" i="1"/>
  <c r="F271" i="1"/>
  <c r="F272" i="1"/>
  <c r="F273" i="1"/>
  <c r="F274" i="1"/>
  <c r="F275" i="1"/>
  <c r="F276" i="1"/>
  <c r="F277" i="1"/>
  <c r="F278" i="1"/>
  <c r="F279" i="1"/>
  <c r="F280" i="1"/>
  <c r="F281" i="1"/>
  <c r="F282" i="1"/>
  <c r="F283" i="1"/>
  <c r="F284" i="1"/>
  <c r="F285" i="1"/>
  <c r="F286" i="1"/>
  <c r="F287" i="1"/>
  <c r="F288" i="1"/>
  <c r="F289" i="1"/>
  <c r="F290" i="1"/>
  <c r="F291" i="1"/>
  <c r="F292" i="1"/>
  <c r="F293" i="1"/>
  <c r="F294" i="1"/>
  <c r="F295" i="1"/>
  <c r="F296" i="1"/>
  <c r="F297" i="1"/>
  <c r="F298" i="1"/>
  <c r="F299" i="1"/>
  <c r="F300" i="1"/>
  <c r="F301" i="1"/>
  <c r="F302" i="1"/>
  <c r="F303" i="1"/>
  <c r="F304" i="1"/>
  <c r="F305" i="1"/>
  <c r="F306" i="1"/>
  <c r="F307" i="1"/>
  <c r="F308" i="1"/>
  <c r="F309" i="1"/>
  <c r="F310" i="1"/>
  <c r="F311" i="1"/>
  <c r="F312" i="1"/>
  <c r="F313" i="1"/>
  <c r="F314" i="1"/>
  <c r="F315" i="1"/>
  <c r="F316" i="1"/>
  <c r="F317" i="1"/>
  <c r="F318" i="1"/>
  <c r="F319" i="1"/>
  <c r="F320" i="1"/>
  <c r="F321" i="1"/>
  <c r="F322" i="1"/>
  <c r="F323" i="1"/>
  <c r="F324" i="1"/>
  <c r="F325" i="1"/>
  <c r="F326" i="1"/>
  <c r="F327" i="1"/>
  <c r="F328" i="1"/>
  <c r="F34" i="1"/>
  <c r="C37" i="8" l="1"/>
  <c r="C36" i="8"/>
  <c r="C34" i="8"/>
  <c r="C12" i="8"/>
  <c r="C14" i="8"/>
  <c r="C15" i="8"/>
  <c r="D15" i="8" s="1"/>
  <c r="B19" i="8"/>
  <c r="D17" i="8"/>
  <c r="D16" i="8"/>
  <c r="D14" i="8"/>
  <c r="D13" i="8"/>
  <c r="D12" i="8"/>
  <c r="D11" i="8"/>
  <c r="D10" i="8"/>
  <c r="D8" i="8"/>
  <c r="B41" i="8"/>
  <c r="D39" i="8"/>
  <c r="D38" i="8"/>
  <c r="D37" i="8"/>
  <c r="D36" i="8"/>
  <c r="D35" i="8"/>
  <c r="D33" i="8"/>
  <c r="D32" i="8"/>
  <c r="D30" i="8"/>
  <c r="C59" i="8"/>
  <c r="B59" i="8"/>
  <c r="D57" i="8"/>
  <c r="D56" i="8"/>
  <c r="D55" i="8"/>
  <c r="D54" i="8"/>
  <c r="D53" i="8"/>
  <c r="D52" i="8"/>
  <c r="D51" i="8"/>
  <c r="D50" i="8"/>
  <c r="D48" i="8"/>
  <c r="C19" i="8" l="1"/>
  <c r="D19" i="8" s="1"/>
  <c r="C41" i="8"/>
  <c r="D41" i="8" s="1"/>
  <c r="D59" i="8"/>
  <c r="D34" i="8"/>
  <c r="H22" i="1" l="1"/>
  <c r="H23" i="1"/>
  <c r="H25" i="1"/>
  <c r="H24" i="1" l="1"/>
  <c r="X32" i="1" l="1"/>
  <c r="T32" i="1"/>
  <c r="U32" i="1"/>
  <c r="V32" i="1"/>
  <c r="W32" i="1"/>
  <c r="T35" i="1" l="1"/>
  <c r="U35" i="1"/>
  <c r="V35" i="1"/>
  <c r="W35" i="1"/>
  <c r="X35" i="1"/>
  <c r="T36" i="1"/>
  <c r="U36" i="1"/>
  <c r="V36" i="1"/>
  <c r="W36" i="1"/>
  <c r="X36" i="1"/>
  <c r="T37" i="1"/>
  <c r="U37" i="1"/>
  <c r="V37" i="1"/>
  <c r="W37" i="1"/>
  <c r="X37" i="1"/>
  <c r="T38" i="1"/>
  <c r="U38" i="1"/>
  <c r="V38" i="1"/>
  <c r="W38" i="1"/>
  <c r="X38" i="1"/>
  <c r="T39" i="1"/>
  <c r="U39" i="1"/>
  <c r="V39" i="1"/>
  <c r="W39" i="1"/>
  <c r="X39" i="1"/>
  <c r="T40" i="1"/>
  <c r="U40" i="1"/>
  <c r="V40" i="1"/>
  <c r="W40" i="1"/>
  <c r="X40" i="1"/>
  <c r="T41" i="1"/>
  <c r="U41" i="1"/>
  <c r="V41" i="1"/>
  <c r="W41" i="1"/>
  <c r="X41" i="1"/>
  <c r="T42" i="1"/>
  <c r="U42" i="1"/>
  <c r="V42" i="1"/>
  <c r="W42" i="1"/>
  <c r="X42" i="1"/>
  <c r="T43" i="1"/>
  <c r="U43" i="1"/>
  <c r="V43" i="1"/>
  <c r="W43" i="1"/>
  <c r="X43" i="1"/>
  <c r="T44" i="1"/>
  <c r="U44" i="1"/>
  <c r="V44" i="1"/>
  <c r="W44" i="1"/>
  <c r="X44" i="1"/>
  <c r="T45" i="1"/>
  <c r="U45" i="1"/>
  <c r="V45" i="1"/>
  <c r="W45" i="1"/>
  <c r="X45" i="1"/>
  <c r="T46" i="1"/>
  <c r="U46" i="1"/>
  <c r="V46" i="1"/>
  <c r="W46" i="1"/>
  <c r="X46" i="1"/>
  <c r="T47" i="1"/>
  <c r="U47" i="1"/>
  <c r="V47" i="1"/>
  <c r="W47" i="1"/>
  <c r="X47" i="1"/>
  <c r="T48" i="1"/>
  <c r="U48" i="1"/>
  <c r="V48" i="1"/>
  <c r="W48" i="1"/>
  <c r="X48" i="1"/>
  <c r="T49" i="1"/>
  <c r="U49" i="1"/>
  <c r="V49" i="1"/>
  <c r="W49" i="1"/>
  <c r="X49" i="1"/>
  <c r="T50" i="1"/>
  <c r="U50" i="1"/>
  <c r="V50" i="1"/>
  <c r="W50" i="1"/>
  <c r="X50" i="1"/>
  <c r="T51" i="1"/>
  <c r="U51" i="1"/>
  <c r="V51" i="1"/>
  <c r="W51" i="1"/>
  <c r="X51" i="1"/>
  <c r="T52" i="1"/>
  <c r="U52" i="1"/>
  <c r="V52" i="1"/>
  <c r="W52" i="1"/>
  <c r="X52" i="1"/>
  <c r="T53" i="1"/>
  <c r="U53" i="1"/>
  <c r="V53" i="1"/>
  <c r="W53" i="1"/>
  <c r="X53" i="1"/>
  <c r="T54" i="1"/>
  <c r="U54" i="1"/>
  <c r="V54" i="1"/>
  <c r="W54" i="1"/>
  <c r="X54" i="1"/>
  <c r="T55" i="1"/>
  <c r="U55" i="1"/>
  <c r="V55" i="1"/>
  <c r="W55" i="1"/>
  <c r="X55" i="1"/>
  <c r="T56" i="1"/>
  <c r="U56" i="1"/>
  <c r="V56" i="1"/>
  <c r="W56" i="1"/>
  <c r="X56" i="1"/>
  <c r="T57" i="1"/>
  <c r="U57" i="1"/>
  <c r="V57" i="1"/>
  <c r="W57" i="1"/>
  <c r="X57" i="1"/>
  <c r="T58" i="1"/>
  <c r="U58" i="1"/>
  <c r="V58" i="1"/>
  <c r="W58" i="1"/>
  <c r="X58" i="1"/>
  <c r="T59" i="1"/>
  <c r="U59" i="1"/>
  <c r="V59" i="1"/>
  <c r="W59" i="1"/>
  <c r="X59" i="1"/>
  <c r="T60" i="1"/>
  <c r="U60" i="1"/>
  <c r="V60" i="1"/>
  <c r="W60" i="1"/>
  <c r="X60" i="1"/>
  <c r="T61" i="1"/>
  <c r="U61" i="1"/>
  <c r="V61" i="1"/>
  <c r="W61" i="1"/>
  <c r="X61" i="1"/>
  <c r="T62" i="1"/>
  <c r="U62" i="1"/>
  <c r="V62" i="1"/>
  <c r="W62" i="1"/>
  <c r="X62" i="1"/>
  <c r="T63" i="1"/>
  <c r="U63" i="1"/>
  <c r="V63" i="1"/>
  <c r="W63" i="1"/>
  <c r="X63" i="1"/>
  <c r="T64" i="1"/>
  <c r="U64" i="1"/>
  <c r="V64" i="1"/>
  <c r="W64" i="1"/>
  <c r="X64" i="1"/>
  <c r="T65" i="1"/>
  <c r="U65" i="1"/>
  <c r="V65" i="1"/>
  <c r="W65" i="1"/>
  <c r="X65" i="1"/>
  <c r="T66" i="1"/>
  <c r="U66" i="1"/>
  <c r="V66" i="1"/>
  <c r="W66" i="1"/>
  <c r="X66" i="1"/>
  <c r="T67" i="1"/>
  <c r="U67" i="1"/>
  <c r="V67" i="1"/>
  <c r="W67" i="1"/>
  <c r="X67" i="1"/>
  <c r="T68" i="1"/>
  <c r="U68" i="1"/>
  <c r="V68" i="1"/>
  <c r="W68" i="1"/>
  <c r="X68" i="1"/>
  <c r="T69" i="1"/>
  <c r="U69" i="1"/>
  <c r="V69" i="1"/>
  <c r="W69" i="1"/>
  <c r="X69" i="1"/>
  <c r="T70" i="1"/>
  <c r="U70" i="1"/>
  <c r="V70" i="1"/>
  <c r="W70" i="1"/>
  <c r="X70" i="1"/>
  <c r="T71" i="1"/>
  <c r="U71" i="1"/>
  <c r="V71" i="1"/>
  <c r="W71" i="1"/>
  <c r="X71" i="1"/>
  <c r="T72" i="1"/>
  <c r="U72" i="1"/>
  <c r="V72" i="1"/>
  <c r="W72" i="1"/>
  <c r="X72" i="1"/>
  <c r="T73" i="1"/>
  <c r="U73" i="1"/>
  <c r="V73" i="1"/>
  <c r="W73" i="1"/>
  <c r="X73" i="1"/>
  <c r="T74" i="1"/>
  <c r="U74" i="1"/>
  <c r="V74" i="1"/>
  <c r="W74" i="1"/>
  <c r="X74" i="1"/>
  <c r="T75" i="1"/>
  <c r="U75" i="1"/>
  <c r="V75" i="1"/>
  <c r="W75" i="1"/>
  <c r="X75" i="1"/>
  <c r="T76" i="1"/>
  <c r="U76" i="1"/>
  <c r="V76" i="1"/>
  <c r="W76" i="1"/>
  <c r="X76" i="1"/>
  <c r="T77" i="1"/>
  <c r="U77" i="1"/>
  <c r="V77" i="1"/>
  <c r="W77" i="1"/>
  <c r="X77" i="1"/>
  <c r="T78" i="1"/>
  <c r="U78" i="1"/>
  <c r="V78" i="1"/>
  <c r="W78" i="1"/>
  <c r="X78" i="1"/>
  <c r="T79" i="1"/>
  <c r="U79" i="1"/>
  <c r="V79" i="1"/>
  <c r="W79" i="1"/>
  <c r="X79" i="1"/>
  <c r="T80" i="1"/>
  <c r="U80" i="1"/>
  <c r="V80" i="1"/>
  <c r="W80" i="1"/>
  <c r="X80" i="1"/>
  <c r="T81" i="1"/>
  <c r="U81" i="1"/>
  <c r="V81" i="1"/>
  <c r="W81" i="1"/>
  <c r="X81" i="1"/>
  <c r="T82" i="1"/>
  <c r="U82" i="1"/>
  <c r="V82" i="1"/>
  <c r="W82" i="1"/>
  <c r="X82" i="1"/>
  <c r="T83" i="1"/>
  <c r="U83" i="1"/>
  <c r="V83" i="1"/>
  <c r="W83" i="1"/>
  <c r="X83" i="1"/>
  <c r="T84" i="1"/>
  <c r="U84" i="1"/>
  <c r="V84" i="1"/>
  <c r="W84" i="1"/>
  <c r="X84" i="1"/>
  <c r="T85" i="1"/>
  <c r="U85" i="1"/>
  <c r="V85" i="1"/>
  <c r="W85" i="1"/>
  <c r="X85" i="1"/>
  <c r="T86" i="1"/>
  <c r="U86" i="1"/>
  <c r="V86" i="1"/>
  <c r="W86" i="1"/>
  <c r="X86" i="1"/>
  <c r="T87" i="1"/>
  <c r="U87" i="1"/>
  <c r="V87" i="1"/>
  <c r="W87" i="1"/>
  <c r="X87" i="1"/>
  <c r="T88" i="1"/>
  <c r="U88" i="1"/>
  <c r="V88" i="1"/>
  <c r="W88" i="1"/>
  <c r="X88" i="1"/>
  <c r="T89" i="1"/>
  <c r="U89" i="1"/>
  <c r="V89" i="1"/>
  <c r="W89" i="1"/>
  <c r="X89" i="1"/>
  <c r="T90" i="1"/>
  <c r="U90" i="1"/>
  <c r="V90" i="1"/>
  <c r="W90" i="1"/>
  <c r="X90" i="1"/>
  <c r="T91" i="1"/>
  <c r="U91" i="1"/>
  <c r="V91" i="1"/>
  <c r="W91" i="1"/>
  <c r="X91" i="1"/>
  <c r="T92" i="1"/>
  <c r="U92" i="1"/>
  <c r="V92" i="1"/>
  <c r="W92" i="1"/>
  <c r="X92" i="1"/>
  <c r="T93" i="1"/>
  <c r="U93" i="1"/>
  <c r="V93" i="1"/>
  <c r="W93" i="1"/>
  <c r="X93" i="1"/>
  <c r="T94" i="1"/>
  <c r="U94" i="1"/>
  <c r="V94" i="1"/>
  <c r="W94" i="1"/>
  <c r="X94" i="1"/>
  <c r="T95" i="1"/>
  <c r="U95" i="1"/>
  <c r="V95" i="1"/>
  <c r="W95" i="1"/>
  <c r="X95" i="1"/>
  <c r="T96" i="1"/>
  <c r="U96" i="1"/>
  <c r="V96" i="1"/>
  <c r="W96" i="1"/>
  <c r="X96" i="1"/>
  <c r="T97" i="1"/>
  <c r="U97" i="1"/>
  <c r="V97" i="1"/>
  <c r="W97" i="1"/>
  <c r="X97" i="1"/>
  <c r="T98" i="1"/>
  <c r="U98" i="1"/>
  <c r="V98" i="1"/>
  <c r="W98" i="1"/>
  <c r="X98" i="1"/>
  <c r="T99" i="1"/>
  <c r="U99" i="1"/>
  <c r="V99" i="1"/>
  <c r="W99" i="1"/>
  <c r="X99" i="1"/>
  <c r="T100" i="1"/>
  <c r="U100" i="1"/>
  <c r="V100" i="1"/>
  <c r="W100" i="1"/>
  <c r="X100" i="1"/>
  <c r="T101" i="1"/>
  <c r="U101" i="1"/>
  <c r="V101" i="1"/>
  <c r="W101" i="1"/>
  <c r="X101" i="1"/>
  <c r="T102" i="1"/>
  <c r="U102" i="1"/>
  <c r="V102" i="1"/>
  <c r="W102" i="1"/>
  <c r="X102" i="1"/>
  <c r="T103" i="1"/>
  <c r="U103" i="1"/>
  <c r="V103" i="1"/>
  <c r="W103" i="1"/>
  <c r="X103" i="1"/>
  <c r="T104" i="1"/>
  <c r="U104" i="1"/>
  <c r="V104" i="1"/>
  <c r="W104" i="1"/>
  <c r="X104" i="1"/>
  <c r="T105" i="1"/>
  <c r="U105" i="1"/>
  <c r="V105" i="1"/>
  <c r="W105" i="1"/>
  <c r="X105" i="1"/>
  <c r="T106" i="1"/>
  <c r="U106" i="1"/>
  <c r="V106" i="1"/>
  <c r="W106" i="1"/>
  <c r="X106" i="1"/>
  <c r="T107" i="1"/>
  <c r="U107" i="1"/>
  <c r="V107" i="1"/>
  <c r="W107" i="1"/>
  <c r="X107" i="1"/>
  <c r="T108" i="1"/>
  <c r="U108" i="1"/>
  <c r="V108" i="1"/>
  <c r="W108" i="1"/>
  <c r="X108" i="1"/>
  <c r="T109" i="1"/>
  <c r="U109" i="1"/>
  <c r="V109" i="1"/>
  <c r="W109" i="1"/>
  <c r="X109" i="1"/>
  <c r="T110" i="1"/>
  <c r="U110" i="1"/>
  <c r="V110" i="1"/>
  <c r="W110" i="1"/>
  <c r="X110" i="1"/>
  <c r="T111" i="1"/>
  <c r="U111" i="1"/>
  <c r="V111" i="1"/>
  <c r="W111" i="1"/>
  <c r="X111" i="1"/>
  <c r="T112" i="1"/>
  <c r="U112" i="1"/>
  <c r="V112" i="1"/>
  <c r="W112" i="1"/>
  <c r="X112" i="1"/>
  <c r="T113" i="1"/>
  <c r="U113" i="1"/>
  <c r="V113" i="1"/>
  <c r="W113" i="1"/>
  <c r="X113" i="1"/>
  <c r="T114" i="1"/>
  <c r="U114" i="1"/>
  <c r="V114" i="1"/>
  <c r="W114" i="1"/>
  <c r="X114" i="1"/>
  <c r="T115" i="1"/>
  <c r="U115" i="1"/>
  <c r="V115" i="1"/>
  <c r="W115" i="1"/>
  <c r="X115" i="1"/>
  <c r="T116" i="1"/>
  <c r="U116" i="1"/>
  <c r="V116" i="1"/>
  <c r="W116" i="1"/>
  <c r="X116" i="1"/>
  <c r="T117" i="1"/>
  <c r="U117" i="1"/>
  <c r="V117" i="1"/>
  <c r="W117" i="1"/>
  <c r="X117" i="1"/>
  <c r="T118" i="1"/>
  <c r="U118" i="1"/>
  <c r="V118" i="1"/>
  <c r="W118" i="1"/>
  <c r="X118" i="1"/>
  <c r="T119" i="1"/>
  <c r="U119" i="1"/>
  <c r="V119" i="1"/>
  <c r="W119" i="1"/>
  <c r="X119" i="1"/>
  <c r="T120" i="1"/>
  <c r="U120" i="1"/>
  <c r="V120" i="1"/>
  <c r="W120" i="1"/>
  <c r="X120" i="1"/>
  <c r="T121" i="1"/>
  <c r="U121" i="1"/>
  <c r="V121" i="1"/>
  <c r="W121" i="1"/>
  <c r="X121" i="1"/>
  <c r="T122" i="1"/>
  <c r="U122" i="1"/>
  <c r="V122" i="1"/>
  <c r="W122" i="1"/>
  <c r="X122" i="1"/>
  <c r="T123" i="1"/>
  <c r="U123" i="1"/>
  <c r="V123" i="1"/>
  <c r="W123" i="1"/>
  <c r="X123" i="1"/>
  <c r="T124" i="1"/>
  <c r="U124" i="1"/>
  <c r="V124" i="1"/>
  <c r="W124" i="1"/>
  <c r="X124" i="1"/>
  <c r="T125" i="1"/>
  <c r="U125" i="1"/>
  <c r="V125" i="1"/>
  <c r="W125" i="1"/>
  <c r="X125" i="1"/>
  <c r="T126" i="1"/>
  <c r="U126" i="1"/>
  <c r="V126" i="1"/>
  <c r="W126" i="1"/>
  <c r="X126" i="1"/>
  <c r="T127" i="1"/>
  <c r="U127" i="1"/>
  <c r="V127" i="1"/>
  <c r="W127" i="1"/>
  <c r="X127" i="1"/>
  <c r="T128" i="1"/>
  <c r="U128" i="1"/>
  <c r="V128" i="1"/>
  <c r="W128" i="1"/>
  <c r="X128" i="1"/>
  <c r="T129" i="1"/>
  <c r="U129" i="1"/>
  <c r="V129" i="1"/>
  <c r="W129" i="1"/>
  <c r="X129" i="1"/>
  <c r="T130" i="1"/>
  <c r="U130" i="1"/>
  <c r="V130" i="1"/>
  <c r="W130" i="1"/>
  <c r="X130" i="1"/>
  <c r="T131" i="1"/>
  <c r="U131" i="1"/>
  <c r="V131" i="1"/>
  <c r="W131" i="1"/>
  <c r="X131" i="1"/>
  <c r="T132" i="1"/>
  <c r="U132" i="1"/>
  <c r="V132" i="1"/>
  <c r="W132" i="1"/>
  <c r="X132" i="1"/>
  <c r="T133" i="1"/>
  <c r="U133" i="1"/>
  <c r="V133" i="1"/>
  <c r="W133" i="1"/>
  <c r="X133" i="1"/>
  <c r="T134" i="1"/>
  <c r="U134" i="1"/>
  <c r="V134" i="1"/>
  <c r="W134" i="1"/>
  <c r="X134" i="1"/>
  <c r="T135" i="1"/>
  <c r="U135" i="1"/>
  <c r="V135" i="1"/>
  <c r="W135" i="1"/>
  <c r="X135" i="1"/>
  <c r="T136" i="1"/>
  <c r="U136" i="1"/>
  <c r="V136" i="1"/>
  <c r="W136" i="1"/>
  <c r="X136" i="1"/>
  <c r="T137" i="1"/>
  <c r="U137" i="1"/>
  <c r="V137" i="1"/>
  <c r="W137" i="1"/>
  <c r="X137" i="1"/>
  <c r="T138" i="1"/>
  <c r="U138" i="1"/>
  <c r="V138" i="1"/>
  <c r="W138" i="1"/>
  <c r="X138" i="1"/>
  <c r="T139" i="1"/>
  <c r="U139" i="1"/>
  <c r="V139" i="1"/>
  <c r="W139" i="1"/>
  <c r="X139" i="1"/>
  <c r="T140" i="1"/>
  <c r="U140" i="1"/>
  <c r="V140" i="1"/>
  <c r="W140" i="1"/>
  <c r="X140" i="1"/>
  <c r="T141" i="1"/>
  <c r="U141" i="1"/>
  <c r="V141" i="1"/>
  <c r="W141" i="1"/>
  <c r="X141" i="1"/>
  <c r="T142" i="1"/>
  <c r="U142" i="1"/>
  <c r="V142" i="1"/>
  <c r="W142" i="1"/>
  <c r="X142" i="1"/>
  <c r="T143" i="1"/>
  <c r="U143" i="1"/>
  <c r="V143" i="1"/>
  <c r="W143" i="1"/>
  <c r="X143" i="1"/>
  <c r="T144" i="1"/>
  <c r="U144" i="1"/>
  <c r="V144" i="1"/>
  <c r="W144" i="1"/>
  <c r="X144" i="1"/>
  <c r="T145" i="1"/>
  <c r="U145" i="1"/>
  <c r="V145" i="1"/>
  <c r="W145" i="1"/>
  <c r="X145" i="1"/>
  <c r="T146" i="1"/>
  <c r="U146" i="1"/>
  <c r="V146" i="1"/>
  <c r="W146" i="1"/>
  <c r="X146" i="1"/>
  <c r="T147" i="1"/>
  <c r="U147" i="1"/>
  <c r="V147" i="1"/>
  <c r="W147" i="1"/>
  <c r="X147" i="1"/>
  <c r="T148" i="1"/>
  <c r="U148" i="1"/>
  <c r="V148" i="1"/>
  <c r="W148" i="1"/>
  <c r="X148" i="1"/>
  <c r="T149" i="1"/>
  <c r="U149" i="1"/>
  <c r="V149" i="1"/>
  <c r="W149" i="1"/>
  <c r="X149" i="1"/>
  <c r="T150" i="1"/>
  <c r="U150" i="1"/>
  <c r="V150" i="1"/>
  <c r="W150" i="1"/>
  <c r="X150" i="1"/>
  <c r="T151" i="1"/>
  <c r="U151" i="1"/>
  <c r="V151" i="1"/>
  <c r="W151" i="1"/>
  <c r="X151" i="1"/>
  <c r="T152" i="1"/>
  <c r="U152" i="1"/>
  <c r="V152" i="1"/>
  <c r="W152" i="1"/>
  <c r="X152" i="1"/>
  <c r="T153" i="1"/>
  <c r="U153" i="1"/>
  <c r="V153" i="1"/>
  <c r="W153" i="1"/>
  <c r="X153" i="1"/>
  <c r="T154" i="1"/>
  <c r="U154" i="1"/>
  <c r="V154" i="1"/>
  <c r="W154" i="1"/>
  <c r="X154" i="1"/>
  <c r="T155" i="1"/>
  <c r="U155" i="1"/>
  <c r="V155" i="1"/>
  <c r="W155" i="1"/>
  <c r="X155" i="1"/>
  <c r="T156" i="1"/>
  <c r="U156" i="1"/>
  <c r="V156" i="1"/>
  <c r="W156" i="1"/>
  <c r="X156" i="1"/>
  <c r="T157" i="1"/>
  <c r="U157" i="1"/>
  <c r="V157" i="1"/>
  <c r="W157" i="1"/>
  <c r="X157" i="1"/>
  <c r="T158" i="1"/>
  <c r="U158" i="1"/>
  <c r="V158" i="1"/>
  <c r="W158" i="1"/>
  <c r="X158" i="1"/>
  <c r="T159" i="1"/>
  <c r="U159" i="1"/>
  <c r="V159" i="1"/>
  <c r="W159" i="1"/>
  <c r="X159" i="1"/>
  <c r="T160" i="1"/>
  <c r="U160" i="1"/>
  <c r="V160" i="1"/>
  <c r="W160" i="1"/>
  <c r="X160" i="1"/>
  <c r="T161" i="1"/>
  <c r="U161" i="1"/>
  <c r="V161" i="1"/>
  <c r="W161" i="1"/>
  <c r="X161" i="1"/>
  <c r="T162" i="1"/>
  <c r="U162" i="1"/>
  <c r="V162" i="1"/>
  <c r="W162" i="1"/>
  <c r="X162" i="1"/>
  <c r="T163" i="1"/>
  <c r="U163" i="1"/>
  <c r="V163" i="1"/>
  <c r="W163" i="1"/>
  <c r="X163" i="1"/>
  <c r="T164" i="1"/>
  <c r="U164" i="1"/>
  <c r="V164" i="1"/>
  <c r="W164" i="1"/>
  <c r="X164" i="1"/>
  <c r="T165" i="1"/>
  <c r="U165" i="1"/>
  <c r="V165" i="1"/>
  <c r="W165" i="1"/>
  <c r="X165" i="1"/>
  <c r="T166" i="1"/>
  <c r="U166" i="1"/>
  <c r="V166" i="1"/>
  <c r="W166" i="1"/>
  <c r="X166" i="1"/>
  <c r="T167" i="1"/>
  <c r="U167" i="1"/>
  <c r="V167" i="1"/>
  <c r="W167" i="1"/>
  <c r="X167" i="1"/>
  <c r="T168" i="1"/>
  <c r="U168" i="1"/>
  <c r="V168" i="1"/>
  <c r="W168" i="1"/>
  <c r="X168" i="1"/>
  <c r="T169" i="1"/>
  <c r="U169" i="1"/>
  <c r="V169" i="1"/>
  <c r="W169" i="1"/>
  <c r="X169" i="1"/>
  <c r="T170" i="1"/>
  <c r="U170" i="1"/>
  <c r="V170" i="1"/>
  <c r="W170" i="1"/>
  <c r="X170" i="1"/>
  <c r="T171" i="1"/>
  <c r="U171" i="1"/>
  <c r="V171" i="1"/>
  <c r="W171" i="1"/>
  <c r="X171" i="1"/>
  <c r="T172" i="1"/>
  <c r="U172" i="1"/>
  <c r="V172" i="1"/>
  <c r="W172" i="1"/>
  <c r="X172" i="1"/>
  <c r="T173" i="1"/>
  <c r="U173" i="1"/>
  <c r="V173" i="1"/>
  <c r="W173" i="1"/>
  <c r="X173" i="1"/>
  <c r="T174" i="1"/>
  <c r="U174" i="1"/>
  <c r="V174" i="1"/>
  <c r="W174" i="1"/>
  <c r="X174" i="1"/>
  <c r="T175" i="1"/>
  <c r="U175" i="1"/>
  <c r="V175" i="1"/>
  <c r="W175" i="1"/>
  <c r="X175" i="1"/>
  <c r="T176" i="1"/>
  <c r="U176" i="1"/>
  <c r="V176" i="1"/>
  <c r="W176" i="1"/>
  <c r="X176" i="1"/>
  <c r="T177" i="1"/>
  <c r="U177" i="1"/>
  <c r="V177" i="1"/>
  <c r="W177" i="1"/>
  <c r="X177" i="1"/>
  <c r="T178" i="1"/>
  <c r="U178" i="1"/>
  <c r="V178" i="1"/>
  <c r="W178" i="1"/>
  <c r="X178" i="1"/>
  <c r="T179" i="1"/>
  <c r="U179" i="1"/>
  <c r="V179" i="1"/>
  <c r="W179" i="1"/>
  <c r="X179" i="1"/>
  <c r="T180" i="1"/>
  <c r="U180" i="1"/>
  <c r="V180" i="1"/>
  <c r="W180" i="1"/>
  <c r="X180" i="1"/>
  <c r="T181" i="1"/>
  <c r="U181" i="1"/>
  <c r="V181" i="1"/>
  <c r="W181" i="1"/>
  <c r="X181" i="1"/>
  <c r="T182" i="1"/>
  <c r="U182" i="1"/>
  <c r="V182" i="1"/>
  <c r="W182" i="1"/>
  <c r="X182" i="1"/>
  <c r="T183" i="1"/>
  <c r="U183" i="1"/>
  <c r="V183" i="1"/>
  <c r="W183" i="1"/>
  <c r="X183" i="1"/>
  <c r="T184" i="1"/>
  <c r="U184" i="1"/>
  <c r="V184" i="1"/>
  <c r="W184" i="1"/>
  <c r="X184" i="1"/>
  <c r="T185" i="1"/>
  <c r="U185" i="1"/>
  <c r="V185" i="1"/>
  <c r="W185" i="1"/>
  <c r="X185" i="1"/>
  <c r="T186" i="1"/>
  <c r="U186" i="1"/>
  <c r="V186" i="1"/>
  <c r="W186" i="1"/>
  <c r="X186" i="1"/>
  <c r="T187" i="1"/>
  <c r="U187" i="1"/>
  <c r="V187" i="1"/>
  <c r="W187" i="1"/>
  <c r="X187" i="1"/>
  <c r="T188" i="1"/>
  <c r="U188" i="1"/>
  <c r="V188" i="1"/>
  <c r="W188" i="1"/>
  <c r="X188" i="1"/>
  <c r="T189" i="1"/>
  <c r="U189" i="1"/>
  <c r="V189" i="1"/>
  <c r="W189" i="1"/>
  <c r="X189" i="1"/>
  <c r="T190" i="1"/>
  <c r="U190" i="1"/>
  <c r="V190" i="1"/>
  <c r="W190" i="1"/>
  <c r="X190" i="1"/>
  <c r="T191" i="1"/>
  <c r="U191" i="1"/>
  <c r="V191" i="1"/>
  <c r="W191" i="1"/>
  <c r="X191" i="1"/>
  <c r="T192" i="1"/>
  <c r="U192" i="1"/>
  <c r="V192" i="1"/>
  <c r="W192" i="1"/>
  <c r="X192" i="1"/>
  <c r="T193" i="1"/>
  <c r="U193" i="1"/>
  <c r="V193" i="1"/>
  <c r="W193" i="1"/>
  <c r="X193" i="1"/>
  <c r="T194" i="1"/>
  <c r="U194" i="1"/>
  <c r="V194" i="1"/>
  <c r="W194" i="1"/>
  <c r="X194" i="1"/>
  <c r="T195" i="1"/>
  <c r="U195" i="1"/>
  <c r="V195" i="1"/>
  <c r="W195" i="1"/>
  <c r="X195" i="1"/>
  <c r="T196" i="1"/>
  <c r="U196" i="1"/>
  <c r="V196" i="1"/>
  <c r="W196" i="1"/>
  <c r="X196" i="1"/>
  <c r="T197" i="1"/>
  <c r="U197" i="1"/>
  <c r="V197" i="1"/>
  <c r="W197" i="1"/>
  <c r="X197" i="1"/>
  <c r="T198" i="1"/>
  <c r="U198" i="1"/>
  <c r="V198" i="1"/>
  <c r="W198" i="1"/>
  <c r="X198" i="1"/>
  <c r="T199" i="1"/>
  <c r="U199" i="1"/>
  <c r="V199" i="1"/>
  <c r="W199" i="1"/>
  <c r="X199" i="1"/>
  <c r="T200" i="1"/>
  <c r="U200" i="1"/>
  <c r="V200" i="1"/>
  <c r="W200" i="1"/>
  <c r="X200" i="1"/>
  <c r="T201" i="1"/>
  <c r="U201" i="1"/>
  <c r="V201" i="1"/>
  <c r="W201" i="1"/>
  <c r="X201" i="1"/>
  <c r="T202" i="1"/>
  <c r="U202" i="1"/>
  <c r="V202" i="1"/>
  <c r="W202" i="1"/>
  <c r="X202" i="1"/>
  <c r="T203" i="1"/>
  <c r="U203" i="1"/>
  <c r="V203" i="1"/>
  <c r="W203" i="1"/>
  <c r="X203" i="1"/>
  <c r="T204" i="1"/>
  <c r="U204" i="1"/>
  <c r="V204" i="1"/>
  <c r="W204" i="1"/>
  <c r="X204" i="1"/>
  <c r="T205" i="1"/>
  <c r="U205" i="1"/>
  <c r="V205" i="1"/>
  <c r="W205" i="1"/>
  <c r="X205" i="1"/>
  <c r="T206" i="1"/>
  <c r="U206" i="1"/>
  <c r="V206" i="1"/>
  <c r="W206" i="1"/>
  <c r="X206" i="1"/>
  <c r="T207" i="1"/>
  <c r="U207" i="1"/>
  <c r="V207" i="1"/>
  <c r="W207" i="1"/>
  <c r="X207" i="1"/>
  <c r="T208" i="1"/>
  <c r="U208" i="1"/>
  <c r="V208" i="1"/>
  <c r="W208" i="1"/>
  <c r="X208" i="1"/>
  <c r="T209" i="1"/>
  <c r="U209" i="1"/>
  <c r="V209" i="1"/>
  <c r="W209" i="1"/>
  <c r="X209" i="1"/>
  <c r="T210" i="1"/>
  <c r="U210" i="1"/>
  <c r="V210" i="1"/>
  <c r="W210" i="1"/>
  <c r="X210" i="1"/>
  <c r="T211" i="1"/>
  <c r="U211" i="1"/>
  <c r="V211" i="1"/>
  <c r="W211" i="1"/>
  <c r="X211" i="1"/>
  <c r="T212" i="1"/>
  <c r="U212" i="1"/>
  <c r="V212" i="1"/>
  <c r="W212" i="1"/>
  <c r="X212" i="1"/>
  <c r="T213" i="1"/>
  <c r="U213" i="1"/>
  <c r="V213" i="1"/>
  <c r="W213" i="1"/>
  <c r="X213" i="1"/>
  <c r="T214" i="1"/>
  <c r="U214" i="1"/>
  <c r="V214" i="1"/>
  <c r="W214" i="1"/>
  <c r="X214" i="1"/>
  <c r="T215" i="1"/>
  <c r="U215" i="1"/>
  <c r="V215" i="1"/>
  <c r="W215" i="1"/>
  <c r="X215" i="1"/>
  <c r="T216" i="1"/>
  <c r="U216" i="1"/>
  <c r="V216" i="1"/>
  <c r="W216" i="1"/>
  <c r="X216" i="1"/>
  <c r="T217" i="1"/>
  <c r="U217" i="1"/>
  <c r="V217" i="1"/>
  <c r="W217" i="1"/>
  <c r="X217" i="1"/>
  <c r="T218" i="1"/>
  <c r="U218" i="1"/>
  <c r="V218" i="1"/>
  <c r="W218" i="1"/>
  <c r="X218" i="1"/>
  <c r="T219" i="1"/>
  <c r="U219" i="1"/>
  <c r="V219" i="1"/>
  <c r="W219" i="1"/>
  <c r="X219" i="1"/>
  <c r="T220" i="1"/>
  <c r="U220" i="1"/>
  <c r="V220" i="1"/>
  <c r="W220" i="1"/>
  <c r="X220" i="1"/>
  <c r="T221" i="1"/>
  <c r="U221" i="1"/>
  <c r="V221" i="1"/>
  <c r="W221" i="1"/>
  <c r="X221" i="1"/>
  <c r="T222" i="1"/>
  <c r="U222" i="1"/>
  <c r="V222" i="1"/>
  <c r="W222" i="1"/>
  <c r="X222" i="1"/>
  <c r="T223" i="1"/>
  <c r="U223" i="1"/>
  <c r="V223" i="1"/>
  <c r="W223" i="1"/>
  <c r="X223" i="1"/>
  <c r="T224" i="1"/>
  <c r="U224" i="1"/>
  <c r="V224" i="1"/>
  <c r="W224" i="1"/>
  <c r="X224" i="1"/>
  <c r="T225" i="1"/>
  <c r="U225" i="1"/>
  <c r="V225" i="1"/>
  <c r="W225" i="1"/>
  <c r="X225" i="1"/>
  <c r="T226" i="1"/>
  <c r="U226" i="1"/>
  <c r="V226" i="1"/>
  <c r="W226" i="1"/>
  <c r="X226" i="1"/>
  <c r="T227" i="1"/>
  <c r="U227" i="1"/>
  <c r="V227" i="1"/>
  <c r="W227" i="1"/>
  <c r="X227" i="1"/>
  <c r="T228" i="1"/>
  <c r="U228" i="1"/>
  <c r="V228" i="1"/>
  <c r="W228" i="1"/>
  <c r="X228" i="1"/>
  <c r="T229" i="1"/>
  <c r="U229" i="1"/>
  <c r="V229" i="1"/>
  <c r="W229" i="1"/>
  <c r="X229" i="1"/>
  <c r="T230" i="1"/>
  <c r="U230" i="1"/>
  <c r="V230" i="1"/>
  <c r="W230" i="1"/>
  <c r="X230" i="1"/>
  <c r="T231" i="1"/>
  <c r="U231" i="1"/>
  <c r="V231" i="1"/>
  <c r="W231" i="1"/>
  <c r="X231" i="1"/>
  <c r="T232" i="1"/>
  <c r="U232" i="1"/>
  <c r="V232" i="1"/>
  <c r="W232" i="1"/>
  <c r="X232" i="1"/>
  <c r="T233" i="1"/>
  <c r="U233" i="1"/>
  <c r="V233" i="1"/>
  <c r="W233" i="1"/>
  <c r="X233" i="1"/>
  <c r="T234" i="1"/>
  <c r="U234" i="1"/>
  <c r="V234" i="1"/>
  <c r="W234" i="1"/>
  <c r="X234" i="1"/>
  <c r="T235" i="1"/>
  <c r="U235" i="1"/>
  <c r="V235" i="1"/>
  <c r="W235" i="1"/>
  <c r="X235" i="1"/>
  <c r="T236" i="1"/>
  <c r="U236" i="1"/>
  <c r="V236" i="1"/>
  <c r="W236" i="1"/>
  <c r="X236" i="1"/>
  <c r="T237" i="1"/>
  <c r="U237" i="1"/>
  <c r="V237" i="1"/>
  <c r="W237" i="1"/>
  <c r="X237" i="1"/>
  <c r="T238" i="1"/>
  <c r="U238" i="1"/>
  <c r="V238" i="1"/>
  <c r="W238" i="1"/>
  <c r="X238" i="1"/>
  <c r="T239" i="1"/>
  <c r="U239" i="1"/>
  <c r="V239" i="1"/>
  <c r="W239" i="1"/>
  <c r="X239" i="1"/>
  <c r="T240" i="1"/>
  <c r="U240" i="1"/>
  <c r="V240" i="1"/>
  <c r="W240" i="1"/>
  <c r="X240" i="1"/>
  <c r="T241" i="1"/>
  <c r="U241" i="1"/>
  <c r="V241" i="1"/>
  <c r="W241" i="1"/>
  <c r="X241" i="1"/>
  <c r="T242" i="1"/>
  <c r="U242" i="1"/>
  <c r="V242" i="1"/>
  <c r="W242" i="1"/>
  <c r="X242" i="1"/>
  <c r="T243" i="1"/>
  <c r="U243" i="1"/>
  <c r="V243" i="1"/>
  <c r="W243" i="1"/>
  <c r="X243" i="1"/>
  <c r="T244" i="1"/>
  <c r="U244" i="1"/>
  <c r="V244" i="1"/>
  <c r="W244" i="1"/>
  <c r="X244" i="1"/>
  <c r="T245" i="1"/>
  <c r="U245" i="1"/>
  <c r="V245" i="1"/>
  <c r="W245" i="1"/>
  <c r="X245" i="1"/>
  <c r="T246" i="1"/>
  <c r="U246" i="1"/>
  <c r="V246" i="1"/>
  <c r="W246" i="1"/>
  <c r="X246" i="1"/>
  <c r="T247" i="1"/>
  <c r="U247" i="1"/>
  <c r="V247" i="1"/>
  <c r="W247" i="1"/>
  <c r="X247" i="1"/>
  <c r="T248" i="1"/>
  <c r="U248" i="1"/>
  <c r="V248" i="1"/>
  <c r="W248" i="1"/>
  <c r="X248" i="1"/>
  <c r="T249" i="1"/>
  <c r="U249" i="1"/>
  <c r="V249" i="1"/>
  <c r="W249" i="1"/>
  <c r="X249" i="1"/>
  <c r="T250" i="1"/>
  <c r="U250" i="1"/>
  <c r="V250" i="1"/>
  <c r="W250" i="1"/>
  <c r="X250" i="1"/>
  <c r="T251" i="1"/>
  <c r="U251" i="1"/>
  <c r="V251" i="1"/>
  <c r="W251" i="1"/>
  <c r="X251" i="1"/>
  <c r="T252" i="1"/>
  <c r="U252" i="1"/>
  <c r="V252" i="1"/>
  <c r="W252" i="1"/>
  <c r="X252" i="1"/>
  <c r="T253" i="1"/>
  <c r="U253" i="1"/>
  <c r="V253" i="1"/>
  <c r="W253" i="1"/>
  <c r="X253" i="1"/>
  <c r="T254" i="1"/>
  <c r="U254" i="1"/>
  <c r="V254" i="1"/>
  <c r="W254" i="1"/>
  <c r="X254" i="1"/>
  <c r="T255" i="1"/>
  <c r="U255" i="1"/>
  <c r="V255" i="1"/>
  <c r="W255" i="1"/>
  <c r="X255" i="1"/>
  <c r="T256" i="1"/>
  <c r="U256" i="1"/>
  <c r="V256" i="1"/>
  <c r="W256" i="1"/>
  <c r="X256" i="1"/>
  <c r="T257" i="1"/>
  <c r="U257" i="1"/>
  <c r="V257" i="1"/>
  <c r="W257" i="1"/>
  <c r="X257" i="1"/>
  <c r="T258" i="1"/>
  <c r="U258" i="1"/>
  <c r="V258" i="1"/>
  <c r="W258" i="1"/>
  <c r="X258" i="1"/>
  <c r="T259" i="1"/>
  <c r="U259" i="1"/>
  <c r="V259" i="1"/>
  <c r="W259" i="1"/>
  <c r="X259" i="1"/>
  <c r="T260" i="1"/>
  <c r="U260" i="1"/>
  <c r="V260" i="1"/>
  <c r="W260" i="1"/>
  <c r="X260" i="1"/>
  <c r="T261" i="1"/>
  <c r="U261" i="1"/>
  <c r="V261" i="1"/>
  <c r="W261" i="1"/>
  <c r="X261" i="1"/>
  <c r="T262" i="1"/>
  <c r="U262" i="1"/>
  <c r="V262" i="1"/>
  <c r="W262" i="1"/>
  <c r="X262" i="1"/>
  <c r="T263" i="1"/>
  <c r="U263" i="1"/>
  <c r="V263" i="1"/>
  <c r="W263" i="1"/>
  <c r="X263" i="1"/>
  <c r="T264" i="1"/>
  <c r="U264" i="1"/>
  <c r="V264" i="1"/>
  <c r="W264" i="1"/>
  <c r="X264" i="1"/>
  <c r="T265" i="1"/>
  <c r="U265" i="1"/>
  <c r="V265" i="1"/>
  <c r="W265" i="1"/>
  <c r="X265" i="1"/>
  <c r="T266" i="1"/>
  <c r="U266" i="1"/>
  <c r="V266" i="1"/>
  <c r="W266" i="1"/>
  <c r="X266" i="1"/>
  <c r="T267" i="1"/>
  <c r="U267" i="1"/>
  <c r="V267" i="1"/>
  <c r="W267" i="1"/>
  <c r="X267" i="1"/>
  <c r="T268" i="1"/>
  <c r="U268" i="1"/>
  <c r="V268" i="1"/>
  <c r="W268" i="1"/>
  <c r="X268" i="1"/>
  <c r="T269" i="1"/>
  <c r="U269" i="1"/>
  <c r="V269" i="1"/>
  <c r="W269" i="1"/>
  <c r="X269" i="1"/>
  <c r="T270" i="1"/>
  <c r="U270" i="1"/>
  <c r="V270" i="1"/>
  <c r="W270" i="1"/>
  <c r="X270" i="1"/>
  <c r="T271" i="1"/>
  <c r="U271" i="1"/>
  <c r="V271" i="1"/>
  <c r="W271" i="1"/>
  <c r="X271" i="1"/>
  <c r="T272" i="1"/>
  <c r="U272" i="1"/>
  <c r="V272" i="1"/>
  <c r="W272" i="1"/>
  <c r="X272" i="1"/>
  <c r="T273" i="1"/>
  <c r="U273" i="1"/>
  <c r="V273" i="1"/>
  <c r="W273" i="1"/>
  <c r="X273" i="1"/>
  <c r="T274" i="1"/>
  <c r="U274" i="1"/>
  <c r="V274" i="1"/>
  <c r="W274" i="1"/>
  <c r="X274" i="1"/>
  <c r="T275" i="1"/>
  <c r="U275" i="1"/>
  <c r="V275" i="1"/>
  <c r="W275" i="1"/>
  <c r="X275" i="1"/>
  <c r="T276" i="1"/>
  <c r="U276" i="1"/>
  <c r="V276" i="1"/>
  <c r="W276" i="1"/>
  <c r="X276" i="1"/>
  <c r="T277" i="1"/>
  <c r="U277" i="1"/>
  <c r="V277" i="1"/>
  <c r="W277" i="1"/>
  <c r="X277" i="1"/>
  <c r="T278" i="1"/>
  <c r="U278" i="1"/>
  <c r="V278" i="1"/>
  <c r="W278" i="1"/>
  <c r="X278" i="1"/>
  <c r="T279" i="1"/>
  <c r="U279" i="1"/>
  <c r="V279" i="1"/>
  <c r="W279" i="1"/>
  <c r="X279" i="1"/>
  <c r="T280" i="1"/>
  <c r="U280" i="1"/>
  <c r="V280" i="1"/>
  <c r="W280" i="1"/>
  <c r="X280" i="1"/>
  <c r="T281" i="1"/>
  <c r="U281" i="1"/>
  <c r="V281" i="1"/>
  <c r="W281" i="1"/>
  <c r="X281" i="1"/>
  <c r="T282" i="1"/>
  <c r="U282" i="1"/>
  <c r="V282" i="1"/>
  <c r="W282" i="1"/>
  <c r="X282" i="1"/>
  <c r="T283" i="1"/>
  <c r="U283" i="1"/>
  <c r="V283" i="1"/>
  <c r="W283" i="1"/>
  <c r="X283" i="1"/>
  <c r="T284" i="1"/>
  <c r="U284" i="1"/>
  <c r="V284" i="1"/>
  <c r="W284" i="1"/>
  <c r="X284" i="1"/>
  <c r="T285" i="1"/>
  <c r="U285" i="1"/>
  <c r="V285" i="1"/>
  <c r="W285" i="1"/>
  <c r="X285" i="1"/>
  <c r="T286" i="1"/>
  <c r="U286" i="1"/>
  <c r="V286" i="1"/>
  <c r="W286" i="1"/>
  <c r="X286" i="1"/>
  <c r="T287" i="1"/>
  <c r="U287" i="1"/>
  <c r="V287" i="1"/>
  <c r="W287" i="1"/>
  <c r="X287" i="1"/>
  <c r="T288" i="1"/>
  <c r="U288" i="1"/>
  <c r="V288" i="1"/>
  <c r="W288" i="1"/>
  <c r="X288" i="1"/>
  <c r="T289" i="1"/>
  <c r="U289" i="1"/>
  <c r="V289" i="1"/>
  <c r="W289" i="1"/>
  <c r="X289" i="1"/>
  <c r="T290" i="1"/>
  <c r="U290" i="1"/>
  <c r="V290" i="1"/>
  <c r="W290" i="1"/>
  <c r="X290" i="1"/>
  <c r="T291" i="1"/>
  <c r="U291" i="1"/>
  <c r="V291" i="1"/>
  <c r="W291" i="1"/>
  <c r="X291" i="1"/>
  <c r="T292" i="1"/>
  <c r="U292" i="1"/>
  <c r="V292" i="1"/>
  <c r="W292" i="1"/>
  <c r="X292" i="1"/>
  <c r="T293" i="1"/>
  <c r="U293" i="1"/>
  <c r="V293" i="1"/>
  <c r="W293" i="1"/>
  <c r="X293" i="1"/>
  <c r="T294" i="1"/>
  <c r="U294" i="1"/>
  <c r="V294" i="1"/>
  <c r="W294" i="1"/>
  <c r="X294" i="1"/>
  <c r="T295" i="1"/>
  <c r="U295" i="1"/>
  <c r="V295" i="1"/>
  <c r="W295" i="1"/>
  <c r="X295" i="1"/>
  <c r="T296" i="1"/>
  <c r="U296" i="1"/>
  <c r="V296" i="1"/>
  <c r="W296" i="1"/>
  <c r="X296" i="1"/>
  <c r="T297" i="1"/>
  <c r="U297" i="1"/>
  <c r="V297" i="1"/>
  <c r="W297" i="1"/>
  <c r="X297" i="1"/>
  <c r="T298" i="1"/>
  <c r="U298" i="1"/>
  <c r="V298" i="1"/>
  <c r="W298" i="1"/>
  <c r="X298" i="1"/>
  <c r="T299" i="1"/>
  <c r="U299" i="1"/>
  <c r="V299" i="1"/>
  <c r="W299" i="1"/>
  <c r="X299" i="1"/>
  <c r="T300" i="1"/>
  <c r="U300" i="1"/>
  <c r="V300" i="1"/>
  <c r="W300" i="1"/>
  <c r="X300" i="1"/>
  <c r="T301" i="1"/>
  <c r="U301" i="1"/>
  <c r="V301" i="1"/>
  <c r="W301" i="1"/>
  <c r="X301" i="1"/>
  <c r="T302" i="1"/>
  <c r="U302" i="1"/>
  <c r="V302" i="1"/>
  <c r="W302" i="1"/>
  <c r="X302" i="1"/>
  <c r="T303" i="1"/>
  <c r="U303" i="1"/>
  <c r="V303" i="1"/>
  <c r="W303" i="1"/>
  <c r="X303" i="1"/>
  <c r="T304" i="1"/>
  <c r="U304" i="1"/>
  <c r="V304" i="1"/>
  <c r="W304" i="1"/>
  <c r="X304" i="1"/>
  <c r="T305" i="1"/>
  <c r="U305" i="1"/>
  <c r="V305" i="1"/>
  <c r="W305" i="1"/>
  <c r="X305" i="1"/>
  <c r="T306" i="1"/>
  <c r="U306" i="1"/>
  <c r="V306" i="1"/>
  <c r="W306" i="1"/>
  <c r="X306" i="1"/>
  <c r="T307" i="1"/>
  <c r="U307" i="1"/>
  <c r="V307" i="1"/>
  <c r="W307" i="1"/>
  <c r="X307" i="1"/>
  <c r="T308" i="1"/>
  <c r="U308" i="1"/>
  <c r="V308" i="1"/>
  <c r="W308" i="1"/>
  <c r="X308" i="1"/>
  <c r="T309" i="1"/>
  <c r="U309" i="1"/>
  <c r="V309" i="1"/>
  <c r="W309" i="1"/>
  <c r="X309" i="1"/>
  <c r="T310" i="1"/>
  <c r="U310" i="1"/>
  <c r="V310" i="1"/>
  <c r="W310" i="1"/>
  <c r="X310" i="1"/>
  <c r="T311" i="1"/>
  <c r="U311" i="1"/>
  <c r="V311" i="1"/>
  <c r="W311" i="1"/>
  <c r="X311" i="1"/>
  <c r="T312" i="1"/>
  <c r="U312" i="1"/>
  <c r="V312" i="1"/>
  <c r="W312" i="1"/>
  <c r="X312" i="1"/>
  <c r="T313" i="1"/>
  <c r="U313" i="1"/>
  <c r="V313" i="1"/>
  <c r="W313" i="1"/>
  <c r="X313" i="1"/>
  <c r="T314" i="1"/>
  <c r="U314" i="1"/>
  <c r="V314" i="1"/>
  <c r="W314" i="1"/>
  <c r="X314" i="1"/>
  <c r="T315" i="1"/>
  <c r="U315" i="1"/>
  <c r="V315" i="1"/>
  <c r="W315" i="1"/>
  <c r="X315" i="1"/>
  <c r="T316" i="1"/>
  <c r="U316" i="1"/>
  <c r="V316" i="1"/>
  <c r="W316" i="1"/>
  <c r="X316" i="1"/>
  <c r="T317" i="1"/>
  <c r="U317" i="1"/>
  <c r="V317" i="1"/>
  <c r="W317" i="1"/>
  <c r="X317" i="1"/>
  <c r="T318" i="1"/>
  <c r="U318" i="1"/>
  <c r="V318" i="1"/>
  <c r="W318" i="1"/>
  <c r="X318" i="1"/>
  <c r="T319" i="1"/>
  <c r="U319" i="1"/>
  <c r="V319" i="1"/>
  <c r="W319" i="1"/>
  <c r="X319" i="1"/>
  <c r="T320" i="1"/>
  <c r="U320" i="1"/>
  <c r="V320" i="1"/>
  <c r="W320" i="1"/>
  <c r="X320" i="1"/>
  <c r="T321" i="1"/>
  <c r="U321" i="1"/>
  <c r="V321" i="1"/>
  <c r="W321" i="1"/>
  <c r="X321" i="1"/>
  <c r="T322" i="1"/>
  <c r="U322" i="1"/>
  <c r="V322" i="1"/>
  <c r="W322" i="1"/>
  <c r="X322" i="1"/>
  <c r="T323" i="1"/>
  <c r="U323" i="1"/>
  <c r="V323" i="1"/>
  <c r="W323" i="1"/>
  <c r="X323" i="1"/>
  <c r="T324" i="1"/>
  <c r="U324" i="1"/>
  <c r="V324" i="1"/>
  <c r="W324" i="1"/>
  <c r="X324" i="1"/>
  <c r="T325" i="1"/>
  <c r="U325" i="1"/>
  <c r="V325" i="1"/>
  <c r="W325" i="1"/>
  <c r="X325" i="1"/>
  <c r="T326" i="1"/>
  <c r="U326" i="1"/>
  <c r="V326" i="1"/>
  <c r="W326" i="1"/>
  <c r="X326" i="1"/>
  <c r="T327" i="1"/>
  <c r="U327" i="1"/>
  <c r="V327" i="1"/>
  <c r="W327" i="1"/>
  <c r="X327" i="1"/>
  <c r="T328" i="1"/>
  <c r="U328" i="1"/>
  <c r="V328" i="1"/>
  <c r="W328" i="1"/>
  <c r="X328" i="1"/>
  <c r="U34" i="1"/>
  <c r="V34" i="1"/>
  <c r="W34" i="1"/>
  <c r="X34" i="1"/>
  <c r="T34" i="1"/>
  <c r="R37" i="7"/>
  <c r="R38" i="7"/>
  <c r="K11" i="7"/>
  <c r="L11" i="7"/>
  <c r="M11" i="7"/>
  <c r="N11" i="7"/>
  <c r="J11" i="7"/>
  <c r="J41" i="7"/>
  <c r="K41" i="7"/>
  <c r="L41" i="7"/>
  <c r="M41" i="7"/>
  <c r="N41" i="7"/>
  <c r="J42" i="7"/>
  <c r="K42" i="7"/>
  <c r="L42" i="7"/>
  <c r="M42" i="7"/>
  <c r="N42" i="7"/>
  <c r="J43" i="7"/>
  <c r="K43" i="7"/>
  <c r="L43" i="7"/>
  <c r="M43" i="7"/>
  <c r="N43" i="7"/>
  <c r="J44" i="7"/>
  <c r="K44" i="7"/>
  <c r="L44" i="7"/>
  <c r="M44" i="7"/>
  <c r="N44" i="7"/>
  <c r="J45" i="7"/>
  <c r="K45" i="7"/>
  <c r="L45" i="7"/>
  <c r="M45" i="7"/>
  <c r="N45" i="7"/>
  <c r="K40" i="7"/>
  <c r="L40" i="7"/>
  <c r="M40" i="7"/>
  <c r="N40" i="7"/>
  <c r="J40" i="7"/>
  <c r="J18" i="7"/>
  <c r="K18" i="7"/>
  <c r="L18" i="7"/>
  <c r="M18" i="7"/>
  <c r="N18" i="7"/>
  <c r="J19" i="7"/>
  <c r="K19" i="7"/>
  <c r="L19" i="7"/>
  <c r="M19" i="7"/>
  <c r="N19" i="7"/>
  <c r="J20" i="7"/>
  <c r="K20" i="7"/>
  <c r="L20" i="7"/>
  <c r="M20" i="7"/>
  <c r="N20" i="7"/>
  <c r="J21" i="7"/>
  <c r="K21" i="7"/>
  <c r="L21" i="7"/>
  <c r="M21" i="7"/>
  <c r="N21" i="7"/>
  <c r="J22" i="7"/>
  <c r="K22" i="7"/>
  <c r="L22" i="7"/>
  <c r="M22" i="7"/>
  <c r="N22" i="7"/>
  <c r="J23" i="7"/>
  <c r="K23" i="7"/>
  <c r="L23" i="7"/>
  <c r="M23" i="7"/>
  <c r="N23" i="7"/>
  <c r="J24" i="7"/>
  <c r="K24" i="7"/>
  <c r="L24" i="7"/>
  <c r="M24" i="7"/>
  <c r="N24" i="7"/>
  <c r="J25" i="7"/>
  <c r="K25" i="7"/>
  <c r="L25" i="7"/>
  <c r="M25" i="7"/>
  <c r="N25" i="7"/>
  <c r="J26" i="7"/>
  <c r="K26" i="7"/>
  <c r="L26" i="7"/>
  <c r="M26" i="7"/>
  <c r="N26" i="7"/>
  <c r="J27" i="7"/>
  <c r="K27" i="7"/>
  <c r="L27" i="7"/>
  <c r="M27" i="7"/>
  <c r="N27" i="7"/>
  <c r="J28" i="7"/>
  <c r="K28" i="7"/>
  <c r="L28" i="7"/>
  <c r="M28" i="7"/>
  <c r="N28" i="7"/>
  <c r="J29" i="7"/>
  <c r="K29" i="7"/>
  <c r="L29" i="7"/>
  <c r="M29" i="7"/>
  <c r="N29" i="7"/>
  <c r="J30" i="7"/>
  <c r="K30" i="7"/>
  <c r="L30" i="7"/>
  <c r="M30" i="7"/>
  <c r="N30" i="7"/>
  <c r="J31" i="7"/>
  <c r="K31" i="7"/>
  <c r="L31" i="7"/>
  <c r="M31" i="7"/>
  <c r="N31" i="7"/>
  <c r="J32" i="7"/>
  <c r="K32" i="7"/>
  <c r="L32" i="7"/>
  <c r="M32" i="7"/>
  <c r="N32" i="7"/>
  <c r="J33" i="7"/>
  <c r="K33" i="7"/>
  <c r="L33" i="7"/>
  <c r="M33" i="7"/>
  <c r="N33" i="7"/>
  <c r="J34" i="7"/>
  <c r="K34" i="7"/>
  <c r="L34" i="7"/>
  <c r="M34" i="7"/>
  <c r="N34" i="7"/>
  <c r="K17" i="7"/>
  <c r="L17" i="7"/>
  <c r="M17" i="7"/>
  <c r="N17" i="7"/>
  <c r="J17" i="7"/>
  <c r="J38" i="7" l="1"/>
  <c r="K38" i="7"/>
  <c r="M37" i="7"/>
  <c r="N38" i="7"/>
  <c r="N37" i="7"/>
  <c r="L37" i="7"/>
  <c r="M38" i="7"/>
  <c r="L38" i="7"/>
  <c r="J14" i="7"/>
  <c r="K14" i="7"/>
  <c r="N15" i="7"/>
  <c r="K15" i="7"/>
  <c r="J15" i="7"/>
  <c r="M15" i="7"/>
  <c r="L15" i="7"/>
  <c r="J37" i="7"/>
  <c r="K37" i="7"/>
  <c r="N14" i="7"/>
  <c r="M14" i="7"/>
  <c r="L14" i="7"/>
  <c r="D14" i="7" l="1"/>
  <c r="N22" i="1" l="1"/>
  <c r="O22" i="1"/>
  <c r="P22" i="1"/>
  <c r="Q22" i="1"/>
  <c r="R22" i="1"/>
  <c r="N23" i="1"/>
  <c r="O23" i="1"/>
  <c r="P23" i="1"/>
  <c r="Q23" i="1"/>
  <c r="R23" i="1"/>
  <c r="N25" i="1"/>
  <c r="O25" i="1"/>
  <c r="P25" i="1"/>
  <c r="Q25" i="1"/>
  <c r="R25" i="1"/>
  <c r="I22" i="1"/>
  <c r="J22" i="1"/>
  <c r="K22" i="1"/>
  <c r="I23" i="1"/>
  <c r="J23" i="1"/>
  <c r="K23" i="1"/>
  <c r="I25" i="1"/>
  <c r="J25" i="1"/>
  <c r="K25" i="1"/>
  <c r="M25" i="1"/>
  <c r="M23" i="1"/>
  <c r="M22" i="1"/>
  <c r="M24" i="1" l="1"/>
  <c r="I24" i="1"/>
  <c r="J24" i="1"/>
  <c r="K24" i="1"/>
  <c r="Q24" i="1"/>
  <c r="N24" i="1"/>
  <c r="O24" i="1"/>
  <c r="P24" i="1"/>
  <c r="R24" i="1"/>
  <c r="R14" i="7"/>
  <c r="R15" i="7"/>
  <c r="P14" i="7"/>
  <c r="Q14" i="7"/>
  <c r="P15" i="7"/>
  <c r="Q15" i="7"/>
  <c r="P37" i="7"/>
  <c r="Q37" i="7"/>
  <c r="P38" i="7"/>
  <c r="Q38" i="7"/>
  <c r="D37" i="7"/>
  <c r="E37" i="7"/>
  <c r="F37" i="7"/>
  <c r="G37" i="7"/>
  <c r="H37" i="7"/>
  <c r="D38" i="7"/>
  <c r="E38" i="7"/>
  <c r="F38" i="7"/>
  <c r="G38" i="7"/>
  <c r="H38" i="7"/>
  <c r="B38" i="7"/>
  <c r="B37" i="7"/>
  <c r="E14" i="7"/>
  <c r="F14" i="7"/>
  <c r="G14" i="7"/>
  <c r="H14" i="7"/>
  <c r="D15" i="7"/>
  <c r="E15" i="7"/>
  <c r="F15" i="7"/>
  <c r="G15" i="7"/>
  <c r="H15" i="7"/>
  <c r="B15" i="7"/>
  <c r="B14" i="7"/>
  <c r="T22" i="1" l="1"/>
  <c r="U22" i="1"/>
  <c r="V22" i="1"/>
  <c r="W22" i="1"/>
  <c r="T23" i="1"/>
  <c r="T24" i="1" s="1"/>
  <c r="U23" i="1"/>
  <c r="V23" i="1"/>
  <c r="V24" i="1" s="1"/>
  <c r="W23" i="1"/>
  <c r="W24" i="1" s="1"/>
  <c r="T25" i="1"/>
  <c r="U25" i="1"/>
  <c r="V25" i="1"/>
  <c r="W25" i="1"/>
  <c r="U24" i="1" l="1"/>
  <c r="G32" i="1"/>
  <c r="G35" i="1"/>
  <c r="G36" i="1"/>
  <c r="G37" i="1"/>
  <c r="G38" i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56" i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128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4" i="1"/>
  <c r="E22" i="1"/>
  <c r="E23" i="1"/>
  <c r="E25" i="1"/>
  <c r="G22" i="1" l="1"/>
  <c r="G25" i="1"/>
  <c r="G23" i="1"/>
  <c r="E24" i="1"/>
  <c r="G24" i="1" l="1"/>
  <c r="F22" i="1" l="1"/>
  <c r="F23" i="1"/>
  <c r="F25" i="1"/>
  <c r="F24" i="1" l="1"/>
  <c r="D32" i="1" l="1"/>
  <c r="X23" i="1" l="1"/>
  <c r="X22" i="1"/>
  <c r="X25" i="1"/>
  <c r="X24" i="1" l="1"/>
</calcChain>
</file>

<file path=xl/sharedStrings.xml><?xml version="1.0" encoding="utf-8"?>
<sst xmlns="http://schemas.openxmlformats.org/spreadsheetml/2006/main" count="1329" uniqueCount="549">
  <si>
    <t>UUSI</t>
  </si>
  <si>
    <t>Jäljelle</t>
  </si>
  <si>
    <t>Maa-</t>
  </si>
  <si>
    <t>As.luku</t>
  </si>
  <si>
    <t>jäävien teht.</t>
  </si>
  <si>
    <t>kunta</t>
  </si>
  <si>
    <t>nettokust.</t>
  </si>
  <si>
    <t>nro</t>
  </si>
  <si>
    <t>Alue</t>
  </si>
  <si>
    <t>Koko maa</t>
  </si>
  <si>
    <t>Alajärvi</t>
  </si>
  <si>
    <t>Alavieska</t>
  </si>
  <si>
    <t>Alavus</t>
  </si>
  <si>
    <t>Asikkala</t>
  </si>
  <si>
    <t>Askola</t>
  </si>
  <si>
    <t>Aura</t>
  </si>
  <si>
    <t>Akaa</t>
  </si>
  <si>
    <t>Enonkoski</t>
  </si>
  <si>
    <t>Enontekiö</t>
  </si>
  <si>
    <t>Espoo</t>
  </si>
  <si>
    <t>Eura</t>
  </si>
  <si>
    <t>Eurajoki</t>
  </si>
  <si>
    <t>Evijärvi</t>
  </si>
  <si>
    <t>Forssa</t>
  </si>
  <si>
    <t>Haapajärvi</t>
  </si>
  <si>
    <t>Haapavesi</t>
  </si>
  <si>
    <t>Hailuoto</t>
  </si>
  <si>
    <t>Halsua</t>
  </si>
  <si>
    <t>Hamina</t>
  </si>
  <si>
    <t>Hankasalmi</t>
  </si>
  <si>
    <t>Hanko</t>
  </si>
  <si>
    <t>Harjavalta</t>
  </si>
  <si>
    <t>Hartola</t>
  </si>
  <si>
    <t>Hattula</t>
  </si>
  <si>
    <t>Hausjärvi</t>
  </si>
  <si>
    <t>Heinävesi</t>
  </si>
  <si>
    <t>Helsinki</t>
  </si>
  <si>
    <t>Vantaa</t>
  </si>
  <si>
    <t>Hirvensalmi</t>
  </si>
  <si>
    <t>Hollola</t>
  </si>
  <si>
    <t>Honkajoki</t>
  </si>
  <si>
    <t>Huittinen</t>
  </si>
  <si>
    <t>Humppila</t>
  </si>
  <si>
    <t>Hyrynsalmi</t>
  </si>
  <si>
    <t>Hyvinkää</t>
  </si>
  <si>
    <t>Hämeenkyrö</t>
  </si>
  <si>
    <t>Hämeenlinna</t>
  </si>
  <si>
    <t>Heinola</t>
  </si>
  <si>
    <t>Ii</t>
  </si>
  <si>
    <t>Iisalmi</t>
  </si>
  <si>
    <t>Iitti</t>
  </si>
  <si>
    <t>Ikaalinen</t>
  </si>
  <si>
    <t>Ilmajoki</t>
  </si>
  <si>
    <t>Ilomantsi</t>
  </si>
  <si>
    <t>Inari</t>
  </si>
  <si>
    <t>Inkoo</t>
  </si>
  <si>
    <t>Isojoki</t>
  </si>
  <si>
    <t>Isokyrö</t>
  </si>
  <si>
    <t>Imatra</t>
  </si>
  <si>
    <t>Janakkala</t>
  </si>
  <si>
    <t>Joensuu</t>
  </si>
  <si>
    <t>Jokioinen</t>
  </si>
  <si>
    <t>Joroinen</t>
  </si>
  <si>
    <t>Joutsa</t>
  </si>
  <si>
    <t>Juuka</t>
  </si>
  <si>
    <t>Juupajoki</t>
  </si>
  <si>
    <t>Juva</t>
  </si>
  <si>
    <t>Jyväskylä</t>
  </si>
  <si>
    <t>Jämijärvi</t>
  </si>
  <si>
    <t>Jämsä</t>
  </si>
  <si>
    <t>Järvenpää</t>
  </si>
  <si>
    <t>Kaarina</t>
  </si>
  <si>
    <t>Kaavi</t>
  </si>
  <si>
    <t>Kajaani</t>
  </si>
  <si>
    <t>Kalajoki</t>
  </si>
  <si>
    <t>Kangasala</t>
  </si>
  <si>
    <t>Kangasniemi</t>
  </si>
  <si>
    <t>Kankaanpää</t>
  </si>
  <si>
    <t>Kannonkoski</t>
  </si>
  <si>
    <t>Kannus</t>
  </si>
  <si>
    <t>Karijoki</t>
  </si>
  <si>
    <t>Karkkila</t>
  </si>
  <si>
    <t>Karstula</t>
  </si>
  <si>
    <t>Karvia</t>
  </si>
  <si>
    <t>Kaskinen</t>
  </si>
  <si>
    <t>Kauhajoki</t>
  </si>
  <si>
    <t>Kauhava</t>
  </si>
  <si>
    <t>Kauniainen</t>
  </si>
  <si>
    <t>Kaustinen</t>
  </si>
  <si>
    <t>Keitele</t>
  </si>
  <si>
    <t>Kemi</t>
  </si>
  <si>
    <t>Keminmaa</t>
  </si>
  <si>
    <t>Kempele</t>
  </si>
  <si>
    <t>Kerava</t>
  </si>
  <si>
    <t>Keuruu</t>
  </si>
  <si>
    <t>Kihniö</t>
  </si>
  <si>
    <t>Kinnula</t>
  </si>
  <si>
    <t>Kirkkonummi</t>
  </si>
  <si>
    <t>Kitee</t>
  </si>
  <si>
    <t>Kittilä</t>
  </si>
  <si>
    <t>Kiuruvesi</t>
  </si>
  <si>
    <t>Kivijärvi</t>
  </si>
  <si>
    <t>Kokemäki</t>
  </si>
  <si>
    <t>Kokkola</t>
  </si>
  <si>
    <t>Kolari</t>
  </si>
  <si>
    <t>Konnevesi</t>
  </si>
  <si>
    <t>Kontiolahti</t>
  </si>
  <si>
    <t>Korsnäs</t>
  </si>
  <si>
    <t>Koski tl</t>
  </si>
  <si>
    <t>Kotka</t>
  </si>
  <si>
    <t>Kouvola</t>
  </si>
  <si>
    <t>Kristiinankaup.</t>
  </si>
  <si>
    <t>Kruunupyy</t>
  </si>
  <si>
    <t>Kuhmo</t>
  </si>
  <si>
    <t>Kuhmoinen</t>
  </si>
  <si>
    <t>Kuopio</t>
  </si>
  <si>
    <t>Kuortane</t>
  </si>
  <si>
    <t>Kurikka</t>
  </si>
  <si>
    <t>Kustavi</t>
  </si>
  <si>
    <t>Kuusamo</t>
  </si>
  <si>
    <t>Outokumpu</t>
  </si>
  <si>
    <t>Kyyjärvi</t>
  </si>
  <si>
    <t>Kärkölä</t>
  </si>
  <si>
    <t>Kärsämäki</t>
  </si>
  <si>
    <t>Kemijärvi</t>
  </si>
  <si>
    <t>Kemiönsaari</t>
  </si>
  <si>
    <t>Lahti</t>
  </si>
  <si>
    <t>Laihia</t>
  </si>
  <si>
    <t>Laitila</t>
  </si>
  <si>
    <t>Lapinlahti</t>
  </si>
  <si>
    <t>Lappajärvi</t>
  </si>
  <si>
    <t>Lappeenranta</t>
  </si>
  <si>
    <t>Lapinjärvi</t>
  </si>
  <si>
    <t>Lapua</t>
  </si>
  <si>
    <t>Laukaa</t>
  </si>
  <si>
    <t>Lemi</t>
  </si>
  <si>
    <t>Lempäälä</t>
  </si>
  <si>
    <t>Leppävirta</t>
  </si>
  <si>
    <t>Lestijärvi</t>
  </si>
  <si>
    <t>Lieksa</t>
  </si>
  <si>
    <t>Lieto</t>
  </si>
  <si>
    <t>Liminka</t>
  </si>
  <si>
    <t>Liperi</t>
  </si>
  <si>
    <t>Loimaa</t>
  </si>
  <si>
    <t>Loppi</t>
  </si>
  <si>
    <t>Loviisa</t>
  </si>
  <si>
    <t>Luhanka</t>
  </si>
  <si>
    <t>Lumijoki</t>
  </si>
  <si>
    <t>Luoto</t>
  </si>
  <si>
    <t>Luumäki</t>
  </si>
  <si>
    <t>Lohja</t>
  </si>
  <si>
    <t>Parainen</t>
  </si>
  <si>
    <t>Maalahti</t>
  </si>
  <si>
    <t>Marttila</t>
  </si>
  <si>
    <t>Masku</t>
  </si>
  <si>
    <t>Merijärvi</t>
  </si>
  <si>
    <t>Merikarvia</t>
  </si>
  <si>
    <t>Miehikkälä</t>
  </si>
  <si>
    <t>Mikkeli</t>
  </si>
  <si>
    <t>Muhos</t>
  </si>
  <si>
    <t>Multia</t>
  </si>
  <si>
    <t>Muonio</t>
  </si>
  <si>
    <t>Mustasaari</t>
  </si>
  <si>
    <t>Muurame</t>
  </si>
  <si>
    <t>Mynämäki</t>
  </si>
  <si>
    <t>Myrskylä</t>
  </si>
  <si>
    <t>Mäntsälä</t>
  </si>
  <si>
    <t>Mäntyharju</t>
  </si>
  <si>
    <t>Mänttä-Vilppula</t>
  </si>
  <si>
    <t>Naantali</t>
  </si>
  <si>
    <t>Nakkila</t>
  </si>
  <si>
    <t>Nivala</t>
  </si>
  <si>
    <t>Nokia</t>
  </si>
  <si>
    <t>Nousiainen</t>
  </si>
  <si>
    <t>Nurmes</t>
  </si>
  <si>
    <t>Nurmijärvi</t>
  </si>
  <si>
    <t>Närpiö</t>
  </si>
  <si>
    <t>Orimattila</t>
  </si>
  <si>
    <t>Oripää</t>
  </si>
  <si>
    <t>Orivesi</t>
  </si>
  <si>
    <t>Oulainen</t>
  </si>
  <si>
    <t>Oulu</t>
  </si>
  <si>
    <t>Padasjoki</t>
  </si>
  <si>
    <t>Paimio</t>
  </si>
  <si>
    <t>Paltamo</t>
  </si>
  <si>
    <t>Parikkala</t>
  </si>
  <si>
    <t>Parkano</t>
  </si>
  <si>
    <t>Pelkosenniemi</t>
  </si>
  <si>
    <t>Perho</t>
  </si>
  <si>
    <t>Pertunmaa</t>
  </si>
  <si>
    <t>Petäjävesi</t>
  </si>
  <si>
    <t>Pieksämäki</t>
  </si>
  <si>
    <t>Pielavesi</t>
  </si>
  <si>
    <t>Pietarsaari</t>
  </si>
  <si>
    <t>Pedersören k.</t>
  </si>
  <si>
    <t>Pihtipudas</t>
  </si>
  <si>
    <t>Pirkkala</t>
  </si>
  <si>
    <t>Polvijärvi</t>
  </si>
  <si>
    <t>Pomarkku</t>
  </si>
  <si>
    <t>Pori</t>
  </si>
  <si>
    <t>Pornainen</t>
  </si>
  <si>
    <t>Posio</t>
  </si>
  <si>
    <t>Pudasjärvi</t>
  </si>
  <si>
    <t>Pukkila</t>
  </si>
  <si>
    <t>Punkalaidun</t>
  </si>
  <si>
    <t>Puolanka</t>
  </si>
  <si>
    <t>Puumala</t>
  </si>
  <si>
    <t>Pyhtää</t>
  </si>
  <si>
    <t>Pyhäjoki</t>
  </si>
  <si>
    <t>Pyhäjärvi</t>
  </si>
  <si>
    <t>Pyhäntä</t>
  </si>
  <si>
    <t>Pyhäranta</t>
  </si>
  <si>
    <t>Pälkäne</t>
  </si>
  <si>
    <t>Pöytyä</t>
  </si>
  <si>
    <t>Porvoo</t>
  </si>
  <si>
    <t>Raahe</t>
  </si>
  <si>
    <t>Raisio</t>
  </si>
  <si>
    <t>Rantasalmi</t>
  </si>
  <si>
    <t>Ranua</t>
  </si>
  <si>
    <t>Rauma</t>
  </si>
  <si>
    <t>Rautalampi</t>
  </si>
  <si>
    <t>Rautavaara</t>
  </si>
  <si>
    <t>Rautjärvi</t>
  </si>
  <si>
    <t>Reisjärvi</t>
  </si>
  <si>
    <t>Riihimäki</t>
  </si>
  <si>
    <t>Ristijärvi</t>
  </si>
  <si>
    <t>Rovaniemi</t>
  </si>
  <si>
    <t>Ruokolahti</t>
  </si>
  <si>
    <t>Ruovesi</t>
  </si>
  <si>
    <t>Rusko</t>
  </si>
  <si>
    <t>Rääkkylä</t>
  </si>
  <si>
    <t>Raasepori</t>
  </si>
  <si>
    <t>Saarijärvi</t>
  </si>
  <si>
    <t>Salla</t>
  </si>
  <si>
    <t>Salo</t>
  </si>
  <si>
    <t>Sauvo</t>
  </si>
  <si>
    <t>Savitaipale</t>
  </si>
  <si>
    <t>Savonlinna</t>
  </si>
  <si>
    <t>Savukoski</t>
  </si>
  <si>
    <t>Seinäjoki</t>
  </si>
  <si>
    <t>Sievi</t>
  </si>
  <si>
    <t>Siikainen</t>
  </si>
  <si>
    <t>Siikajoki</t>
  </si>
  <si>
    <t>Siilinjärvi</t>
  </si>
  <si>
    <t>Simo</t>
  </si>
  <si>
    <t>Sipoo</t>
  </si>
  <si>
    <t>Siuntio</t>
  </si>
  <si>
    <t>Sodankylä</t>
  </si>
  <si>
    <t>Soini</t>
  </si>
  <si>
    <t>Somero</t>
  </si>
  <si>
    <t>Sonkajärvi</t>
  </si>
  <si>
    <t>Sotkamo</t>
  </si>
  <si>
    <t>Sulkava</t>
  </si>
  <si>
    <t>Suomussalmi</t>
  </si>
  <si>
    <t>Suonenjoki</t>
  </si>
  <si>
    <t>Sysmä</t>
  </si>
  <si>
    <t>Säkylä</t>
  </si>
  <si>
    <t>Vaala</t>
  </si>
  <si>
    <t>Sastamala</t>
  </si>
  <si>
    <t>Siikalatva</t>
  </si>
  <si>
    <t>Taipalsaari</t>
  </si>
  <si>
    <t>Taivalkoski</t>
  </si>
  <si>
    <t>Taivassalo</t>
  </si>
  <si>
    <t>Tammela</t>
  </si>
  <si>
    <t>Tampere</t>
  </si>
  <si>
    <t>Tervo</t>
  </si>
  <si>
    <t>Tervola</t>
  </si>
  <si>
    <t>Teuva</t>
  </si>
  <si>
    <t>Tohmajärvi</t>
  </si>
  <si>
    <t>Toholampi</t>
  </si>
  <si>
    <t>Toivakka</t>
  </si>
  <si>
    <t>Tornio</t>
  </si>
  <si>
    <t>Turku</t>
  </si>
  <si>
    <t>Pello</t>
  </si>
  <si>
    <t>Tuusniemi</t>
  </si>
  <si>
    <t>Tuusula</t>
  </si>
  <si>
    <t>Tyrnävä</t>
  </si>
  <si>
    <t>Ulvila</t>
  </si>
  <si>
    <t>Urjala</t>
  </si>
  <si>
    <t>Utajärvi</t>
  </si>
  <si>
    <t>Utsjoki</t>
  </si>
  <si>
    <t>Uurainen</t>
  </si>
  <si>
    <t>Uusikaarlepyy</t>
  </si>
  <si>
    <t>Uusikaupunki</t>
  </si>
  <si>
    <t>Vaasa</t>
  </si>
  <si>
    <t>Valkeakoski</t>
  </si>
  <si>
    <t>Valtimo</t>
  </si>
  <si>
    <t>Varkaus</t>
  </si>
  <si>
    <t>Vehmaa</t>
  </si>
  <si>
    <t>Vesanto</t>
  </si>
  <si>
    <t>Vesilahti</t>
  </si>
  <si>
    <t>Veteli</t>
  </si>
  <si>
    <t>Vieremä</t>
  </si>
  <si>
    <t>Vihti</t>
  </si>
  <si>
    <t>Viitasaari</t>
  </si>
  <si>
    <t>Vimpeli</t>
  </si>
  <si>
    <t>Virolahti</t>
  </si>
  <si>
    <t>Virrat</t>
  </si>
  <si>
    <t>Vöyri</t>
  </si>
  <si>
    <t>Ylitornio</t>
  </si>
  <si>
    <t>Ylivieska</t>
  </si>
  <si>
    <t>Ylöjärvi</t>
  </si>
  <si>
    <t>Ypäjä</t>
  </si>
  <si>
    <t>Ähtäri</t>
  </si>
  <si>
    <t>Äänekoski</t>
  </si>
  <si>
    <t>tuotto</t>
  </si>
  <si>
    <t>€/as</t>
  </si>
  <si>
    <t xml:space="preserve">Kuven </t>
  </si>
  <si>
    <t>kunnan</t>
  </si>
  <si>
    <t>vero-%</t>
  </si>
  <si>
    <t>Nykyinen</t>
  </si>
  <si>
    <t>tasapaino</t>
  </si>
  <si>
    <t>€/as.</t>
  </si>
  <si>
    <t>muutos</t>
  </si>
  <si>
    <t>tasaus</t>
  </si>
  <si>
    <t>siirtymä</t>
  </si>
  <si>
    <t>Maks</t>
  </si>
  <si>
    <t>Min</t>
  </si>
  <si>
    <t>Mediaani</t>
  </si>
  <si>
    <t>Vaihteluväli</t>
  </si>
  <si>
    <t>euroa</t>
  </si>
  <si>
    <t>1. vuosi</t>
  </si>
  <si>
    <t>2. vuosi</t>
  </si>
  <si>
    <t>3. vuosi</t>
  </si>
  <si>
    <t>4. vuosi</t>
  </si>
  <si>
    <t>5. vuosi</t>
  </si>
  <si>
    <t>Tasapaino</t>
  </si>
  <si>
    <t xml:space="preserve"> +/- 50 €</t>
  </si>
  <si>
    <t>Siirtymätasaukset:</t>
  </si>
  <si>
    <t xml:space="preserve"> +/- 25 €</t>
  </si>
  <si>
    <t xml:space="preserve"> +/- 75 €</t>
  </si>
  <si>
    <t xml:space="preserve"> +/-100 €</t>
  </si>
  <si>
    <t>(pl. siirt.tas)</t>
  </si>
  <si>
    <t>(pysyvä)</t>
  </si>
  <si>
    <t>nykyiseen</t>
  </si>
  <si>
    <t>NYKYINEN</t>
  </si>
  <si>
    <t>MUUTOS</t>
  </si>
  <si>
    <t>neutralisointi</t>
  </si>
  <si>
    <t>Kunnallis-</t>
  </si>
  <si>
    <t>Kiinteistö-</t>
  </si>
  <si>
    <t>Yhteisövero</t>
  </si>
  <si>
    <t>VOS</t>
  </si>
  <si>
    <t>Rahoitus-</t>
  </si>
  <si>
    <t>Verotus-</t>
  </si>
  <si>
    <t>Toimintakate +</t>
  </si>
  <si>
    <t>Kunnallisvero</t>
  </si>
  <si>
    <t>vero</t>
  </si>
  <si>
    <t>VM</t>
  </si>
  <si>
    <t>muutosraj.</t>
  </si>
  <si>
    <t>kust.</t>
  </si>
  <si>
    <t>maksuunpano</t>
  </si>
  <si>
    <t>vos-uud.</t>
  </si>
  <si>
    <t>(ennakko)</t>
  </si>
  <si>
    <t>alenema</t>
  </si>
  <si>
    <t>siirtymä-</t>
  </si>
  <si>
    <t xml:space="preserve"> </t>
  </si>
  <si>
    <t>Yksityiskohtainen erittely nykyisen ja uuden rahoituksen muodostumisesta</t>
  </si>
  <si>
    <t>Tasapainon</t>
  </si>
  <si>
    <t>Kuntiin jäävien tehtävien ja niiden rahoituksen osalta (sote-tehtävien siirron jälkeen)</t>
  </si>
  <si>
    <t xml:space="preserve"> - muutosta tarkastellaan ns. tasapainotilalla, jolla tarkoitetaan vuosikatteen riittävyttä poistoihin (käyttötalouden tulos)</t>
  </si>
  <si>
    <t xml:space="preserve"> - siirtyvät sote-tehtävät vaikuttavat kuntien kustannuksiin, jotka näkyvät toimintakatteissa (käyttökustannukset, netto) ja poistoissa</t>
  </si>
  <si>
    <t xml:space="preserve"> - siirtyvät sote-tehtävät vaikuttavat kuntien tuloihin, jotka näkyvät toimintakatteissa, verotuloissa ja valtionosuuksissa</t>
  </si>
  <si>
    <t>pl. siirtymätasaus</t>
  </si>
  <si>
    <t xml:space="preserve">  * = vuoden 2015 valtionosuusuudistuksen siirtymätasaus on poistettu nykyisestä tasapainosta, koska sitä ei makseta enää vuonna 2019</t>
  </si>
  <si>
    <t>knro</t>
  </si>
  <si>
    <t>kuntanimi</t>
  </si>
  <si>
    <t>Ikärakenne,</t>
  </si>
  <si>
    <t>Sairastavuus,</t>
  </si>
  <si>
    <t>Muut lask.</t>
  </si>
  <si>
    <t>Laskennalliset</t>
  </si>
  <si>
    <t>Omarahoitus-</t>
  </si>
  <si>
    <t>Valtion-</t>
  </si>
  <si>
    <t>Lisaosat</t>
  </si>
  <si>
    <t>Valtionosuuteen</t>
  </si>
  <si>
    <t>Valtionosuus,</t>
  </si>
  <si>
    <t>Verotuloihin</t>
  </si>
  <si>
    <t>Verotulo-</t>
  </si>
  <si>
    <t xml:space="preserve">Kunnan </t>
  </si>
  <si>
    <t>lask.kust.</t>
  </si>
  <si>
    <t>kustannukset</t>
  </si>
  <si>
    <t>osuus, €/as</t>
  </si>
  <si>
    <t>osuus, €</t>
  </si>
  <si>
    <t>osuus omarah.</t>
  </si>
  <si>
    <t>yht.</t>
  </si>
  <si>
    <t>tehtävät vähenn.</t>
  </si>
  <si>
    <t>ennen verotul.</t>
  </si>
  <si>
    <t>perustuva</t>
  </si>
  <si>
    <t>osuud. jälkeen</t>
  </si>
  <si>
    <t xml:space="preserve"> ja lisäykset, netto</t>
  </si>
  <si>
    <t>perust. valt.os.</t>
  </si>
  <si>
    <t xml:space="preserve">valtionosuus </t>
  </si>
  <si>
    <t>(välisumma)</t>
  </si>
  <si>
    <t>tasausta</t>
  </si>
  <si>
    <t>Koski Tl</t>
  </si>
  <si>
    <t>Kristiinankaupunki</t>
  </si>
  <si>
    <t>Pedersöre</t>
  </si>
  <si>
    <t>VM/KAO</t>
  </si>
  <si>
    <t>ennen</t>
  </si>
  <si>
    <t>Siirtymätasaukset ja pysyvä järjestelmämuutoksen</t>
  </si>
  <si>
    <t>tasaus:</t>
  </si>
  <si>
    <t>v. 2020</t>
  </si>
  <si>
    <t>v. 2021</t>
  </si>
  <si>
    <t>v. 2022</t>
  </si>
  <si>
    <t>TASAPAINO</t>
  </si>
  <si>
    <t>LOPULLINEN</t>
  </si>
  <si>
    <t>Kuntien talouden tasapainotilan muutos ja sen laskennallinen paine kunnallisveroprosenttiin</t>
  </si>
  <si>
    <t>korotuspaine</t>
  </si>
  <si>
    <t>negat. luku =</t>
  </si>
  <si>
    <t>laskuvara</t>
  </si>
  <si>
    <t>posit. luku =</t>
  </si>
  <si>
    <t>vero-%:n</t>
  </si>
  <si>
    <t>(muutos nykytilaan)</t>
  </si>
  <si>
    <t>Tasapainon MUUTOS siirtymäkautena:</t>
  </si>
  <si>
    <t>Muutoksen laskennallinen</t>
  </si>
  <si>
    <t>korotuspaine/laskuvara kunnan</t>
  </si>
  <si>
    <t xml:space="preserve"> %-yks.</t>
  </si>
  <si>
    <t>tuloveroprosenttiin, %-yksikköä</t>
  </si>
  <si>
    <t>lask. paine</t>
  </si>
  <si>
    <t>(positiivinen luku kuvaa korotuspainetta ja negatiivinen luku laskuvaraa)</t>
  </si>
  <si>
    <t xml:space="preserve"> - tasapainotilan muutoksen vaikutusta on havainnollistettu laskennallisena muutospaineena kunnallisveroprosenttiin.</t>
  </si>
  <si>
    <t xml:space="preserve">&gt; vain siirtymätasauksen muutos vaikuttaa kunnan tasapainoon. Siirtymätasauksen lisäksi todellisuudessa kunnan tulot (verotulot, valtionosuudet ja toimintatuotot) sekä kustannukset </t>
  </si>
  <si>
    <t>muuttuvat kuitenkin vuosittain "normaaliin" tapaan.</t>
  </si>
  <si>
    <t>nykyisen veroasteen taso, kertyneet ali-/ylijäämät, velkamäärä, investoinititarpeet sekä muut elinvoimatekijät.</t>
  </si>
  <si>
    <t xml:space="preserve">Em. tulojen ja kustannusten "normaalien" muutosten lisäksi kunnan todellisen veroasteen muutospaineen arvioinnissa tulee huomioida mm. nykyisen tasapainotilan lähtötaso, </t>
  </si>
  <si>
    <t>Maakunnat:</t>
  </si>
  <si>
    <t>Maksimi</t>
  </si>
  <si>
    <t>Minimi</t>
  </si>
  <si>
    <t>Uusimaa</t>
  </si>
  <si>
    <t>Varsinais-Suomi</t>
  </si>
  <si>
    <t>Satakunta</t>
  </si>
  <si>
    <t>Kanta-Häme</t>
  </si>
  <si>
    <t>Pirkanmaa</t>
  </si>
  <si>
    <t>Päijät-Häme</t>
  </si>
  <si>
    <t>Kymenlaakso</t>
  </si>
  <si>
    <t>Etelä-Karjala</t>
  </si>
  <si>
    <t>Etelä-Savo</t>
  </si>
  <si>
    <t>Pohjois-Savo</t>
  </si>
  <si>
    <t>Pohjois-Karjala</t>
  </si>
  <si>
    <t>Keski-Suomi</t>
  </si>
  <si>
    <t>Etelä-Pohjanmaa</t>
  </si>
  <si>
    <t>Pohjanmaa</t>
  </si>
  <si>
    <t>Keski-Pohjanmaa</t>
  </si>
  <si>
    <t>Pohjois-Pohjanmaa</t>
  </si>
  <si>
    <t>Kainuu</t>
  </si>
  <si>
    <t>Lappi</t>
  </si>
  <si>
    <t>alle 6 000</t>
  </si>
  <si>
    <t>6000 - 10 000</t>
  </si>
  <si>
    <t>10 000-20 000</t>
  </si>
  <si>
    <t>20 000-40 000</t>
  </si>
  <si>
    <t>40 000-100 000</t>
  </si>
  <si>
    <t>yli 100 000</t>
  </si>
  <si>
    <t>Kuntakoot:</t>
  </si>
  <si>
    <t xml:space="preserve">Kuve-% </t>
  </si>
  <si>
    <t xml:space="preserve">(soten </t>
  </si>
  <si>
    <t>jälkeen)</t>
  </si>
  <si>
    <t>(ennen</t>
  </si>
  <si>
    <t>sotea)</t>
  </si>
  <si>
    <t>maakunnittain ja kuntakoon mukaan</t>
  </si>
  <si>
    <t>Taustatietoja:</t>
  </si>
  <si>
    <t xml:space="preserve"> - kunnan taloutta ja sen muutosta tarkastellaan ns. tasapainotilalla, jolla tarkoitetaan vuosikatteen riittävyttä poistoihin (käyttötalouden tulos ilman tilinpäätöseriä)</t>
  </si>
  <si>
    <t>Järjestelmä-</t>
  </si>
  <si>
    <t>muutostasaus</t>
  </si>
  <si>
    <t>(uusi)</t>
  </si>
  <si>
    <t>peruspalv.</t>
  </si>
  <si>
    <t>VM/KAO/vs</t>
  </si>
  <si>
    <t xml:space="preserve"> 1.2.2017</t>
  </si>
  <si>
    <t>VUOSI 2017</t>
  </si>
  <si>
    <t xml:space="preserve">Kunnan rahoituksen </t>
  </si>
  <si>
    <t xml:space="preserve">Kuntiin </t>
  </si>
  <si>
    <t>Muutos</t>
  </si>
  <si>
    <t>muodostuminen:</t>
  </si>
  <si>
    <t>rahoitus</t>
  </si>
  <si>
    <t>jäljelle jäävä</t>
  </si>
  <si>
    <t>Toimintakate + poistot</t>
  </si>
  <si>
    <t>Kunnallisvero (12,47 %-yks. siirto)</t>
  </si>
  <si>
    <t>Kiinteistövero</t>
  </si>
  <si>
    <t>Valt.osuus, VM peruspalvelut</t>
  </si>
  <si>
    <t>Valt.osuus, OKM:n hall.ala</t>
  </si>
  <si>
    <t>Rahoituserät, netto</t>
  </si>
  <si>
    <t>Verotuskustannusten alentuminen (kunnat)</t>
  </si>
  <si>
    <t>Valt.osuusuudistuksen järj.tasaus*</t>
  </si>
  <si>
    <t>Vuosikate - poistot (tasapainotila)</t>
  </si>
  <si>
    <t xml:space="preserve"> * = vuoden 2015 valtionosuusuudistuksen järjestelmätasauksen vaikutus eliminoitu, koska</t>
  </si>
  <si>
    <t>se ei ole pysyvää rahoitusta.</t>
  </si>
  <si>
    <t>VUOSI 2019</t>
  </si>
  <si>
    <t>Kunnallisvero (11,71 %-yks. siirto)</t>
  </si>
  <si>
    <t>VUOSI 2018</t>
  </si>
  <si>
    <t>(siirtyvät)</t>
  </si>
  <si>
    <t>Kunnallisvero (12,30 %-yks. siirto)</t>
  </si>
  <si>
    <t xml:space="preserve"> - vuoden 2019 tasolla (arviolaskelma perustuen kuntien ta-kyselytietoihin ja VM:n arviotietoihin)</t>
  </si>
  <si>
    <t xml:space="preserve"> - soten voimaantulovuonna 2020 kaikkien kuntien tasapaino on sama kuin nykyisin (tarkasteluvuotena) &gt; ei muutoksia </t>
  </si>
  <si>
    <t xml:space="preserve"> - siirtymäkautena tasapaino lähestyy porrastetusti +/- 25 €/asukas vuodessa kohti lopullista vuoden 2024 tasapainotilaa</t>
  </si>
  <si>
    <t xml:space="preserve"> - lopullisella muutoksella tarkoitetaan tilannetta vuodesta 2024 eteenpäin (pysyvä)</t>
  </si>
  <si>
    <t xml:space="preserve">Arviolaskelmassa esitetty tasapainotilan muutos nykyiseen vuosina 2020 - 2024 on tehty sillä olettamuksella, että kunnan tulot ja kustannukset ovat samat kuin nykyisin (v. 2019) </t>
  </si>
  <si>
    <t xml:space="preserve"> - kunnilta siirretään kunnallisveroa 11,71 %-yksikköä maakuntien sote-tehtävien rahoitukseen ns. sote-valtionosuuksien lisäksi &gt; kunnan uusi vero-% sarakkeessa "F".</t>
  </si>
  <si>
    <t xml:space="preserve"> 31.12.2017</t>
  </si>
  <si>
    <t>ennuste</t>
  </si>
  <si>
    <t>v. 2023</t>
  </si>
  <si>
    <t>v. 2024 &gt;</t>
  </si>
  <si>
    <t>Siirtymätasaukset neutralisoidaan koko maan tasolla niin, että muutos vuosittain +7 €/as</t>
  </si>
  <si>
    <t>(HYTE-kriteeri = hyvinvoinnin ja terveyden edistäminen -kriteeri, joka rahoitetaan 30 milj. euron osuudella maakuntien rahoituksesta)</t>
  </si>
  <si>
    <t>HUOM! Koko maan tasolla tasapainon muutos n. + 7 €/asukas johtuu maakuntien osallistumisesta HYTE-kriteerin rahoitukseen (ja veromallin muutos)</t>
  </si>
  <si>
    <t xml:space="preserve"> kesäkuu2017</t>
  </si>
  <si>
    <t>tpa2017</t>
  </si>
  <si>
    <t>2019*</t>
  </si>
  <si>
    <t xml:space="preserve"> * = oletuksena, että sama kuin vuonna 2018</t>
  </si>
  <si>
    <t xml:space="preserve"> 28.2.2018</t>
  </si>
  <si>
    <t>VOS,</t>
  </si>
  <si>
    <t>Muut</t>
  </si>
  <si>
    <t>luhangan ja</t>
  </si>
  <si>
    <t>OKM, 2018</t>
  </si>
  <si>
    <t xml:space="preserve">erät </t>
  </si>
  <si>
    <t>poistot ja arvonal.</t>
  </si>
  <si>
    <t>tulot</t>
  </si>
  <si>
    <t>(tuja-malli)</t>
  </si>
  <si>
    <t>ypäjän</t>
  </si>
  <si>
    <t>(40 %:n oma-</t>
  </si>
  <si>
    <t>TA2019</t>
  </si>
  <si>
    <t>(nykyverojärj.)</t>
  </si>
  <si>
    <t>(ei muutu)</t>
  </si>
  <si>
    <t>ennakko</t>
  </si>
  <si>
    <t>korjaus</t>
  </si>
  <si>
    <t>vastuu)</t>
  </si>
  <si>
    <t>(hyöty)</t>
  </si>
  <si>
    <t>tas. NETTO</t>
  </si>
  <si>
    <t>UUSI TULOSLASKELMA:</t>
  </si>
  <si>
    <t>NYKYINEN TULOSLASKELMA:</t>
  </si>
  <si>
    <t>Uusi</t>
  </si>
  <si>
    <t xml:space="preserve"> - vuoden 2019 tasolla</t>
  </si>
  <si>
    <t xml:space="preserve"> - laskelman pohjana kuntien talousarviokyselyn (2019 tason) tiedot kustannuksista ja VM:n arviot valtionosuuksista ja verotuloista</t>
  </si>
  <si>
    <t>HUOM! Koko maan tasolla tasapainon muutos n. + 37 milj. euroa johtuu maakuntien osallistumisesta HYTE-kriteerin rahoitukseen</t>
  </si>
  <si>
    <t xml:space="preserve">HUOM! Tässä ei ole huomiotu uutta siirtymätasausta, joka jää pysyväksi siten, että tasapainon muutos </t>
  </si>
  <si>
    <t>rajataan enimmillään +/- 100 euroon asukasta kohden 5. vuoden jälkeen</t>
  </si>
  <si>
    <t>Kunnan peruspalvelujen valtionosuus vuonna 2019, yhteenveto</t>
  </si>
  <si>
    <t>Valtionosuusprosentti:</t>
  </si>
  <si>
    <t>Valtionosuus:</t>
  </si>
  <si>
    <t>Omarah.osuus:</t>
  </si>
  <si>
    <t>Omarah.osuus, €/as:</t>
  </si>
  <si>
    <t>Asukasmäärä</t>
  </si>
  <si>
    <t>tasauksen</t>
  </si>
  <si>
    <t>v. 2018</t>
  </si>
  <si>
    <t>v. 2019 (uusi)</t>
  </si>
  <si>
    <t>valtionosuuksien</t>
  </si>
  <si>
    <t>muutoksen</t>
  </si>
  <si>
    <t>YHTEENSÄ</t>
  </si>
  <si>
    <t>€/asukas</t>
  </si>
  <si>
    <t>yht. euroa</t>
  </si>
  <si>
    <t>Alustava laskelma</t>
  </si>
  <si>
    <t>Aiemmat laskelmat: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</si>
</sst>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2">
    <numFmt numFmtId="164" formatCode="#,##0_ ;[Red]\-#,##0\ "/>
    <numFmt numFmtId="165" formatCode="#,##0.00_ ;[Red]\-#,##0.00\ "/>
    <numFmt numFmtId="166" formatCode="#,##0.0_ ;[Red]\-#,##0.0\ "/>
    <numFmt numFmtId="167" formatCode="0.0"/>
    <numFmt numFmtId="169" formatCode="#,##0_ ;\-#,##0\ "/>
    <numFmt numFmtId="170" formatCode="0.00_ ;[Red]\-0.00\ "/>
    <numFmt numFmtId="171" formatCode="0.000"/>
    <numFmt numFmtId="172" formatCode="#,##0.000_ ;[Red]\-#,##0.000\ "/>
    <numFmt numFmtId="174" formatCode="0.0\ %"/>
    <numFmt numFmtId="175" formatCode="#,##0.0000_ ;[Red]\-#,##0.0000\ "/>
    <numFmt numFmtId="176" formatCode="#,##0.00000"/>
    <numFmt numFmtId="177" formatCode="#,##0.000"/>
  </numFmts>
  <fonts count="45" x14ac:knownFonts="1">
    <font>
      <sz val="10"/>
      <color theme="1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  <font>
      <b/>
      <sz val="12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u/>
      <sz val="8"/>
      <name val="Arial"/>
      <family val="2"/>
    </font>
    <font>
      <sz val="10"/>
      <name val="Arial"/>
      <family val="2"/>
    </font>
    <font>
      <i/>
      <sz val="8"/>
      <name val="Arial"/>
      <family val="2"/>
    </font>
    <font>
      <b/>
      <i/>
      <sz val="8"/>
      <color rgb="FFFF0000"/>
      <name val="Arial"/>
      <family val="2"/>
    </font>
    <font>
      <i/>
      <sz val="8"/>
      <color rgb="FFFF0000"/>
      <name val="Arial"/>
      <family val="2"/>
    </font>
    <font>
      <i/>
      <sz val="8"/>
      <color theme="1"/>
      <name val="Arial"/>
      <family val="2"/>
    </font>
    <font>
      <b/>
      <sz val="10"/>
      <name val="Arial"/>
      <family val="2"/>
    </font>
    <font>
      <i/>
      <u/>
      <sz val="8"/>
      <color rgb="FFFF0000"/>
      <name val="Arial"/>
      <family val="2"/>
    </font>
    <font>
      <sz val="10"/>
      <color rgb="FFFF0000"/>
      <name val="Arial"/>
      <family val="2"/>
    </font>
    <font>
      <sz val="8"/>
      <color rgb="FFFF0000"/>
      <name val="Arial"/>
      <family val="2"/>
    </font>
    <font>
      <b/>
      <sz val="8"/>
      <color rgb="FFFF0000"/>
      <name val="Arial"/>
      <family val="2"/>
    </font>
    <font>
      <b/>
      <u/>
      <sz val="8"/>
      <color theme="1"/>
      <name val="Arial"/>
      <family val="2"/>
    </font>
    <font>
      <b/>
      <sz val="9"/>
      <color theme="1"/>
      <name val="Arial"/>
      <family val="2"/>
    </font>
    <font>
      <b/>
      <sz val="11"/>
      <color theme="1"/>
      <name val="Arial"/>
      <family val="2"/>
    </font>
    <font>
      <b/>
      <sz val="14"/>
      <color theme="1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b/>
      <sz val="10"/>
      <color rgb="FFFF0000"/>
      <name val="Arial"/>
      <family val="2"/>
    </font>
    <font>
      <b/>
      <sz val="14"/>
      <name val="Arial"/>
      <family val="2"/>
    </font>
    <font>
      <sz val="8"/>
      <color indexed="8"/>
      <name val="Arial"/>
      <family val="2"/>
    </font>
    <font>
      <b/>
      <sz val="8"/>
      <color indexed="8"/>
      <name val="Arial"/>
      <family val="2"/>
    </font>
    <font>
      <sz val="8"/>
      <color indexed="30"/>
      <name val="Arial"/>
      <family val="2"/>
    </font>
    <font>
      <b/>
      <u/>
      <sz val="9"/>
      <color theme="1"/>
      <name val="Arial"/>
      <family val="2"/>
    </font>
    <font>
      <i/>
      <sz val="10"/>
      <name val="Arial"/>
      <family val="2"/>
    </font>
    <font>
      <i/>
      <sz val="10"/>
      <color theme="1"/>
      <name val="Arial"/>
      <family val="2"/>
    </font>
    <font>
      <i/>
      <sz val="10"/>
      <color rgb="FFFF0000"/>
      <name val="Arial"/>
      <family val="2"/>
    </font>
    <font>
      <b/>
      <u/>
      <sz val="8"/>
      <color rgb="FFFF0000"/>
      <name val="Arial"/>
      <family val="2"/>
    </font>
    <font>
      <b/>
      <sz val="11"/>
      <name val="Arial"/>
      <family val="2"/>
    </font>
    <font>
      <b/>
      <sz val="16"/>
      <name val="Arial"/>
      <family val="2"/>
    </font>
    <font>
      <b/>
      <u/>
      <sz val="11"/>
      <color theme="1"/>
      <name val="Arial"/>
      <family val="2"/>
    </font>
    <font>
      <b/>
      <i/>
      <sz val="8"/>
      <color theme="1"/>
      <name val="Arial"/>
      <family val="2"/>
    </font>
    <font>
      <u/>
      <sz val="8"/>
      <name val="Arial"/>
      <family val="2"/>
    </font>
    <font>
      <b/>
      <sz val="16"/>
      <color rgb="FFFF0000"/>
      <name val="Arial"/>
      <family val="2"/>
    </font>
    <font>
      <strike/>
      <sz val="8"/>
      <name val="Arial"/>
      <family val="2"/>
    </font>
    <font>
      <b/>
      <i/>
      <sz val="12"/>
      <color theme="1"/>
      <name val="Arial"/>
      <family val="2"/>
    </font>
    <font>
      <b/>
      <i/>
      <sz val="11"/>
      <color theme="1"/>
      <name val="Arial"/>
      <family val="2"/>
    </font>
    <font>
      <b/>
      <i/>
      <sz val="10"/>
      <color theme="1"/>
      <name val="Arial"/>
      <family val="2"/>
    </font>
    <font>
      <b/>
      <i/>
      <sz val="10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73">
    <xf numFmtId="0" fontId="0" fillId="0" borderId="0" xfId="0"/>
    <xf numFmtId="0" fontId="2" fillId="0" borderId="0" xfId="0" applyFont="1"/>
    <xf numFmtId="164" fontId="2" fillId="0" borderId="0" xfId="0" applyNumberFormat="1" applyFont="1"/>
    <xf numFmtId="3" fontId="2" fillId="0" borderId="0" xfId="0" applyNumberFormat="1" applyFont="1"/>
    <xf numFmtId="0" fontId="3" fillId="0" borderId="0" xfId="0" applyFont="1"/>
    <xf numFmtId="164" fontId="3" fillId="0" borderId="0" xfId="0" applyNumberFormat="1" applyFont="1"/>
    <xf numFmtId="0" fontId="1" fillId="0" borderId="0" xfId="0" applyFont="1"/>
    <xf numFmtId="164" fontId="6" fillId="2" borderId="0" xfId="0" applyNumberFormat="1" applyFont="1" applyFill="1"/>
    <xf numFmtId="164" fontId="5" fillId="0" borderId="0" xfId="0" applyNumberFormat="1" applyFont="1"/>
    <xf numFmtId="164" fontId="6" fillId="2" borderId="0" xfId="0" applyNumberFormat="1" applyFont="1" applyFill="1" applyBorder="1"/>
    <xf numFmtId="164" fontId="6" fillId="2" borderId="0" xfId="0" applyNumberFormat="1" applyFont="1" applyFill="1" applyBorder="1" applyAlignment="1">
      <alignment horizontal="right"/>
    </xf>
    <xf numFmtId="0" fontId="5" fillId="2" borderId="0" xfId="0" applyFont="1" applyFill="1"/>
    <xf numFmtId="3" fontId="3" fillId="0" borderId="0" xfId="0" applyNumberFormat="1" applyFont="1"/>
    <xf numFmtId="164" fontId="6" fillId="2" borderId="2" xfId="0" applyNumberFormat="1" applyFont="1" applyFill="1" applyBorder="1"/>
    <xf numFmtId="0" fontId="5" fillId="2" borderId="2" xfId="0" applyFont="1" applyFill="1" applyBorder="1"/>
    <xf numFmtId="0" fontId="0" fillId="0" borderId="0" xfId="0" applyBorder="1"/>
    <xf numFmtId="164" fontId="6" fillId="0" borderId="2" xfId="0" applyNumberFormat="1" applyFont="1" applyBorder="1" applyAlignment="1">
      <alignment horizontal="right"/>
    </xf>
    <xf numFmtId="164" fontId="2" fillId="0" borderId="0" xfId="0" applyNumberFormat="1" applyFont="1" applyFill="1"/>
    <xf numFmtId="164" fontId="11" fillId="0" borderId="0" xfId="0" applyNumberFormat="1" applyFont="1" applyFill="1"/>
    <xf numFmtId="164" fontId="3" fillId="0" borderId="0" xfId="0" applyNumberFormat="1" applyFont="1" applyFill="1"/>
    <xf numFmtId="165" fontId="12" fillId="0" borderId="0" xfId="0" applyNumberFormat="1" applyFont="1" applyBorder="1"/>
    <xf numFmtId="164" fontId="6" fillId="0" borderId="0" xfId="0" applyNumberFormat="1" applyFont="1" applyFill="1"/>
    <xf numFmtId="164" fontId="6" fillId="0" borderId="0" xfId="0" applyNumberFormat="1" applyFont="1" applyFill="1" applyAlignment="1">
      <alignment horizontal="right"/>
    </xf>
    <xf numFmtId="164" fontId="5" fillId="0" borderId="0" xfId="0" applyNumberFormat="1" applyFont="1" applyFill="1"/>
    <xf numFmtId="164" fontId="5" fillId="0" borderId="2" xfId="0" applyNumberFormat="1" applyFont="1" applyBorder="1"/>
    <xf numFmtId="164" fontId="5" fillId="0" borderId="0" xfId="0" applyNumberFormat="1" applyFont="1" applyAlignment="1">
      <alignment horizontal="right"/>
    </xf>
    <xf numFmtId="164" fontId="6" fillId="0" borderId="0" xfId="0" applyNumberFormat="1" applyFont="1" applyAlignment="1">
      <alignment horizontal="right"/>
    </xf>
    <xf numFmtId="164" fontId="3" fillId="2" borderId="2" xfId="0" applyNumberFormat="1" applyFont="1" applyFill="1" applyBorder="1" applyAlignment="1">
      <alignment horizontal="right"/>
    </xf>
    <xf numFmtId="164" fontId="3" fillId="2" borderId="3" xfId="0" applyNumberFormat="1" applyFont="1" applyFill="1" applyBorder="1" applyAlignment="1">
      <alignment horizontal="right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0" fontId="20" fillId="0" borderId="0" xfId="0" applyFont="1"/>
    <xf numFmtId="0" fontId="21" fillId="0" borderId="0" xfId="0" applyFont="1"/>
    <xf numFmtId="164" fontId="3" fillId="3" borderId="2" xfId="0" applyNumberFormat="1" applyFont="1" applyFill="1" applyBorder="1"/>
    <xf numFmtId="164" fontId="3" fillId="3" borderId="3" xfId="0" applyNumberFormat="1" applyFont="1" applyFill="1" applyBorder="1"/>
    <xf numFmtId="164" fontId="2" fillId="0" borderId="2" xfId="0" applyNumberFormat="1" applyFont="1" applyBorder="1"/>
    <xf numFmtId="164" fontId="3" fillId="0" borderId="2" xfId="0" applyNumberFormat="1" applyFont="1" applyBorder="1"/>
    <xf numFmtId="164" fontId="5" fillId="0" borderId="0" xfId="0" applyNumberFormat="1" applyFont="1" applyFill="1" applyAlignment="1">
      <alignment horizontal="right"/>
    </xf>
    <xf numFmtId="164" fontId="5" fillId="0" borderId="0" xfId="0" applyNumberFormat="1" applyFont="1" applyFill="1" applyBorder="1" applyAlignment="1">
      <alignment horizontal="right"/>
    </xf>
    <xf numFmtId="164" fontId="24" fillId="2" borderId="5" xfId="0" applyNumberFormat="1" applyFont="1" applyFill="1" applyBorder="1"/>
    <xf numFmtId="164" fontId="24" fillId="2" borderId="9" xfId="0" applyNumberFormat="1" applyFont="1" applyFill="1" applyBorder="1"/>
    <xf numFmtId="0" fontId="24" fillId="2" borderId="9" xfId="0" applyFont="1" applyFill="1" applyBorder="1"/>
    <xf numFmtId="164" fontId="24" fillId="2" borderId="10" xfId="0" applyNumberFormat="1" applyFont="1" applyFill="1" applyBorder="1"/>
    <xf numFmtId="164" fontId="22" fillId="2" borderId="6" xfId="0" applyNumberFormat="1" applyFont="1" applyFill="1" applyBorder="1"/>
    <xf numFmtId="164" fontId="24" fillId="2" borderId="6" xfId="0" applyNumberFormat="1" applyFont="1" applyFill="1" applyBorder="1"/>
    <xf numFmtId="164" fontId="24" fillId="2" borderId="7" xfId="0" applyNumberFormat="1" applyFont="1" applyFill="1" applyBorder="1"/>
    <xf numFmtId="164" fontId="15" fillId="2" borderId="9" xfId="0" applyNumberFormat="1" applyFont="1" applyFill="1" applyBorder="1"/>
    <xf numFmtId="164" fontId="15" fillId="2" borderId="10" xfId="0" applyNumberFormat="1" applyFont="1" applyFill="1" applyBorder="1"/>
    <xf numFmtId="0" fontId="24" fillId="2" borderId="6" xfId="0" applyFont="1" applyFill="1" applyBorder="1"/>
    <xf numFmtId="0" fontId="24" fillId="2" borderId="8" xfId="0" applyFont="1" applyFill="1" applyBorder="1"/>
    <xf numFmtId="0" fontId="5" fillId="0" borderId="0" xfId="0" applyFont="1" applyBorder="1"/>
    <xf numFmtId="0" fontId="6" fillId="0" borderId="0" xfId="0" applyFont="1" applyBorder="1"/>
    <xf numFmtId="3" fontId="5" fillId="0" borderId="0" xfId="0" applyNumberFormat="1" applyFont="1" applyBorder="1" applyAlignment="1">
      <alignment horizontal="right"/>
    </xf>
    <xf numFmtId="3" fontId="16" fillId="0" borderId="0" xfId="0" applyNumberFormat="1" applyFont="1" applyFill="1" applyBorder="1" applyAlignment="1">
      <alignment horizontal="right"/>
    </xf>
    <xf numFmtId="3" fontId="16" fillId="0" borderId="0" xfId="0" applyNumberFormat="1" applyFont="1" applyBorder="1" applyAlignment="1">
      <alignment horizontal="right"/>
    </xf>
    <xf numFmtId="3" fontId="5" fillId="0" borderId="0" xfId="0" applyNumberFormat="1" applyFont="1" applyBorder="1"/>
    <xf numFmtId="3" fontId="5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/>
    <xf numFmtId="0" fontId="5" fillId="0" borderId="0" xfId="0" applyFont="1" applyBorder="1" applyAlignment="1">
      <alignment horizontal="right"/>
    </xf>
    <xf numFmtId="0" fontId="25" fillId="0" borderId="0" xfId="0" applyFont="1" applyBorder="1"/>
    <xf numFmtId="4" fontId="5" fillId="0" borderId="0" xfId="0" applyNumberFormat="1" applyFont="1" applyBorder="1" applyAlignment="1">
      <alignment horizontal="right"/>
    </xf>
    <xf numFmtId="4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 applyAlignment="1">
      <alignment horizontal="right"/>
    </xf>
    <xf numFmtId="3" fontId="5" fillId="0" borderId="0" xfId="0" applyNumberFormat="1" applyFont="1" applyBorder="1" applyAlignment="1">
      <alignment horizontal="left"/>
    </xf>
    <xf numFmtId="164" fontId="5" fillId="0" borderId="0" xfId="0" applyNumberFormat="1" applyFont="1" applyBorder="1"/>
    <xf numFmtId="4" fontId="9" fillId="0" borderId="0" xfId="0" applyNumberFormat="1" applyFont="1" applyBorder="1" applyAlignment="1">
      <alignment horizontal="right"/>
    </xf>
    <xf numFmtId="3" fontId="6" fillId="0" borderId="0" xfId="0" applyNumberFormat="1" applyFont="1" applyFill="1" applyBorder="1" applyAlignment="1">
      <alignment horizontal="right"/>
    </xf>
    <xf numFmtId="4" fontId="16" fillId="0" borderId="0" xfId="0" applyNumberFormat="1" applyFont="1" applyBorder="1" applyAlignment="1">
      <alignment horizontal="right"/>
    </xf>
    <xf numFmtId="3" fontId="7" fillId="0" borderId="0" xfId="0" applyNumberFormat="1" applyFont="1" applyBorder="1" applyAlignment="1">
      <alignment horizontal="right"/>
    </xf>
    <xf numFmtId="3" fontId="9" fillId="0" borderId="0" xfId="0" applyNumberFormat="1" applyFont="1" applyBorder="1" applyAlignment="1">
      <alignment horizontal="right"/>
    </xf>
    <xf numFmtId="3" fontId="9" fillId="0" borderId="0" xfId="0" applyNumberFormat="1" applyFont="1" applyFill="1" applyBorder="1" applyAlignment="1">
      <alignment horizontal="right"/>
    </xf>
    <xf numFmtId="3" fontId="9" fillId="0" borderId="0" xfId="0" applyNumberFormat="1" applyFont="1" applyFill="1" applyBorder="1"/>
    <xf numFmtId="3" fontId="6" fillId="0" borderId="0" xfId="0" applyNumberFormat="1" applyFont="1" applyBorder="1"/>
    <xf numFmtId="3" fontId="6" fillId="0" borderId="0" xfId="0" applyNumberFormat="1" applyFont="1" applyBorder="1" applyAlignment="1">
      <alignment horizontal="right"/>
    </xf>
    <xf numFmtId="3" fontId="26" fillId="0" borderId="0" xfId="0" applyNumberFormat="1" applyFont="1" applyFill="1" applyBorder="1" applyAlignment="1"/>
    <xf numFmtId="3" fontId="5" fillId="0" borderId="0" xfId="0" applyNumberFormat="1" applyFont="1" applyFill="1" applyBorder="1" applyAlignment="1" applyProtection="1">
      <alignment horizontal="right"/>
    </xf>
    <xf numFmtId="0" fontId="5" fillId="2" borderId="0" xfId="0" applyFont="1" applyFill="1" applyBorder="1"/>
    <xf numFmtId="0" fontId="6" fillId="0" borderId="0" xfId="0" applyFont="1" applyFill="1" applyBorder="1"/>
    <xf numFmtId="3" fontId="27" fillId="0" borderId="0" xfId="0" applyNumberFormat="1" applyFont="1" applyFill="1" applyBorder="1" applyAlignment="1"/>
    <xf numFmtId="1" fontId="5" fillId="0" borderId="0" xfId="0" applyNumberFormat="1" applyFont="1" applyBorder="1"/>
    <xf numFmtId="169" fontId="5" fillId="0" borderId="0" xfId="0" applyNumberFormat="1" applyFont="1" applyBorder="1" applyAlignment="1">
      <alignment horizontal="right"/>
    </xf>
    <xf numFmtId="1" fontId="26" fillId="0" borderId="0" xfId="0" applyNumberFormat="1" applyFont="1" applyFill="1" applyBorder="1" applyAlignment="1"/>
    <xf numFmtId="1" fontId="27" fillId="0" borderId="0" xfId="0" applyNumberFormat="1" applyFont="1" applyFill="1" applyBorder="1" applyAlignment="1"/>
    <xf numFmtId="0" fontId="17" fillId="0" borderId="0" xfId="0" applyFont="1" applyFill="1" applyBorder="1"/>
    <xf numFmtId="1" fontId="28" fillId="0" borderId="0" xfId="0" applyNumberFormat="1" applyFont="1" applyFill="1" applyBorder="1" applyAlignment="1"/>
    <xf numFmtId="0" fontId="6" fillId="0" borderId="0" xfId="0" applyFont="1" applyFill="1" applyBorder="1" applyAlignment="1">
      <alignment horizontal="right"/>
    </xf>
    <xf numFmtId="3" fontId="6" fillId="3" borderId="2" xfId="0" applyNumberFormat="1" applyFont="1" applyFill="1" applyBorder="1" applyAlignment="1">
      <alignment horizontal="right"/>
    </xf>
    <xf numFmtId="0" fontId="6" fillId="3" borderId="2" xfId="0" applyFont="1" applyFill="1" applyBorder="1" applyAlignment="1">
      <alignment horizontal="right"/>
    </xf>
    <xf numFmtId="164" fontId="6" fillId="3" borderId="2" xfId="0" applyNumberFormat="1" applyFont="1" applyFill="1" applyBorder="1"/>
    <xf numFmtId="164" fontId="5" fillId="3" borderId="2" xfId="0" applyNumberFormat="1" applyFont="1" applyFill="1" applyBorder="1" applyAlignment="1">
      <alignment horizontal="right"/>
    </xf>
    <xf numFmtId="3" fontId="16" fillId="0" borderId="0" xfId="0" applyNumberFormat="1" applyFont="1" applyBorder="1" applyAlignment="1">
      <alignment horizontal="left"/>
    </xf>
    <xf numFmtId="164" fontId="3" fillId="2" borderId="2" xfId="0" applyNumberFormat="1" applyFont="1" applyFill="1" applyBorder="1"/>
    <xf numFmtId="0" fontId="23" fillId="2" borderId="5" xfId="0" applyFont="1" applyFill="1" applyBorder="1"/>
    <xf numFmtId="164" fontId="22" fillId="2" borderId="7" xfId="0" applyNumberFormat="1" applyFont="1" applyFill="1" applyBorder="1"/>
    <xf numFmtId="0" fontId="23" fillId="2" borderId="8" xfId="0" applyFont="1" applyFill="1" applyBorder="1"/>
    <xf numFmtId="164" fontId="2" fillId="2" borderId="0" xfId="0" applyNumberFormat="1" applyFont="1" applyFill="1" applyBorder="1"/>
    <xf numFmtId="164" fontId="2" fillId="2" borderId="9" xfId="0" applyNumberFormat="1" applyFont="1" applyFill="1" applyBorder="1"/>
    <xf numFmtId="164" fontId="2" fillId="2" borderId="2" xfId="0" applyNumberFormat="1" applyFont="1" applyFill="1" applyBorder="1" applyAlignment="1">
      <alignment horizontal="right"/>
    </xf>
    <xf numFmtId="164" fontId="2" fillId="2" borderId="3" xfId="0" applyNumberFormat="1" applyFont="1" applyFill="1" applyBorder="1" applyAlignment="1">
      <alignment horizontal="right"/>
    </xf>
    <xf numFmtId="0" fontId="2" fillId="4" borderId="0" xfId="0" applyFont="1" applyFill="1"/>
    <xf numFmtId="164" fontId="2" fillId="4" borderId="0" xfId="0" applyNumberFormat="1" applyFont="1" applyFill="1"/>
    <xf numFmtId="0" fontId="21" fillId="4" borderId="0" xfId="0" applyFont="1" applyFill="1"/>
    <xf numFmtId="0" fontId="19" fillId="4" borderId="0" xfId="0" applyFont="1" applyFill="1"/>
    <xf numFmtId="0" fontId="19" fillId="4" borderId="0" xfId="0" applyFont="1" applyFill="1" applyAlignment="1">
      <alignment horizontal="left"/>
    </xf>
    <xf numFmtId="0" fontId="2" fillId="4" borderId="0" xfId="0" applyFont="1" applyFill="1" applyAlignment="1">
      <alignment horizontal="left"/>
    </xf>
    <xf numFmtId="164" fontId="3" fillId="4" borderId="0" xfId="0" applyNumberFormat="1" applyFont="1" applyFill="1" applyAlignment="1">
      <alignment horizontal="right"/>
    </xf>
    <xf numFmtId="164" fontId="2" fillId="4" borderId="0" xfId="0" applyNumberFormat="1" applyFont="1" applyFill="1" applyAlignment="1">
      <alignment horizontal="right"/>
    </xf>
    <xf numFmtId="0" fontId="2" fillId="4" borderId="0" xfId="0" applyFont="1" applyFill="1" applyAlignment="1">
      <alignment horizontal="right"/>
    </xf>
    <xf numFmtId="0" fontId="3" fillId="4" borderId="0" xfId="0" applyFont="1" applyFill="1"/>
    <xf numFmtId="164" fontId="3" fillId="4" borderId="0" xfId="0" applyNumberFormat="1" applyFont="1" applyFill="1"/>
    <xf numFmtId="164" fontId="11" fillId="4" borderId="0" xfId="0" applyNumberFormat="1" applyFont="1" applyFill="1"/>
    <xf numFmtId="0" fontId="5" fillId="4" borderId="0" xfId="0" applyFont="1" applyFill="1"/>
    <xf numFmtId="0" fontId="0" fillId="4" borderId="0" xfId="0" applyFill="1"/>
    <xf numFmtId="164" fontId="14" fillId="4" borderId="0" xfId="0" applyNumberFormat="1" applyFont="1" applyFill="1"/>
    <xf numFmtId="164" fontId="10" fillId="4" borderId="0" xfId="0" applyNumberFormat="1" applyFont="1" applyFill="1"/>
    <xf numFmtId="0" fontId="6" fillId="4" borderId="0" xfId="0" applyFont="1" applyFill="1"/>
    <xf numFmtId="0" fontId="16" fillId="4" borderId="0" xfId="0" applyFont="1" applyFill="1"/>
    <xf numFmtId="0" fontId="13" fillId="4" borderId="0" xfId="0" applyFont="1" applyFill="1"/>
    <xf numFmtId="0" fontId="5" fillId="4" borderId="0" xfId="0" applyFont="1" applyFill="1" applyBorder="1"/>
    <xf numFmtId="0" fontId="6" fillId="4" borderId="0" xfId="0" applyFont="1" applyFill="1" applyBorder="1" applyAlignment="1">
      <alignment horizontal="right"/>
    </xf>
    <xf numFmtId="0" fontId="5" fillId="4" borderId="0" xfId="0" applyFont="1" applyFill="1" applyBorder="1" applyAlignment="1">
      <alignment horizontal="right"/>
    </xf>
    <xf numFmtId="164" fontId="5" fillId="4" borderId="0" xfId="0" applyNumberFormat="1" applyFont="1" applyFill="1" applyBorder="1"/>
    <xf numFmtId="164" fontId="11" fillId="4" borderId="1" xfId="0" applyNumberFormat="1" applyFont="1" applyFill="1" applyBorder="1"/>
    <xf numFmtId="0" fontId="0" fillId="0" borderId="0" xfId="0" applyFill="1"/>
    <xf numFmtId="0" fontId="2" fillId="0" borderId="0" xfId="0" applyFont="1" applyFill="1"/>
    <xf numFmtId="0" fontId="2" fillId="2" borderId="0" xfId="0" applyFont="1" applyFill="1" applyBorder="1"/>
    <xf numFmtId="165" fontId="6" fillId="2" borderId="0" xfId="0" applyNumberFormat="1" applyFont="1" applyFill="1" applyBorder="1" applyAlignment="1">
      <alignment horizontal="right"/>
    </xf>
    <xf numFmtId="0" fontId="2" fillId="4" borderId="0" xfId="0" applyFont="1" applyFill="1" applyBorder="1"/>
    <xf numFmtId="164" fontId="2" fillId="4" borderId="0" xfId="0" applyNumberFormat="1" applyFont="1" applyFill="1" applyBorder="1"/>
    <xf numFmtId="164" fontId="11" fillId="4" borderId="0" xfId="0" applyNumberFormat="1" applyFont="1" applyFill="1" applyBorder="1"/>
    <xf numFmtId="0" fontId="2" fillId="4" borderId="0" xfId="0" applyFont="1" applyFill="1" applyBorder="1" applyAlignment="1">
      <alignment horizontal="left"/>
    </xf>
    <xf numFmtId="0" fontId="19" fillId="2" borderId="5" xfId="0" applyFont="1" applyFill="1" applyBorder="1" applyAlignment="1">
      <alignment horizontal="left"/>
    </xf>
    <xf numFmtId="0" fontId="2" fillId="2" borderId="6" xfId="0" applyFont="1" applyFill="1" applyBorder="1"/>
    <xf numFmtId="164" fontId="2" fillId="2" borderId="6" xfId="0" applyNumberFormat="1" applyFont="1" applyFill="1" applyBorder="1"/>
    <xf numFmtId="164" fontId="11" fillId="2" borderId="6" xfId="0" applyNumberFormat="1" applyFont="1" applyFill="1" applyBorder="1"/>
    <xf numFmtId="0" fontId="19" fillId="2" borderId="2" xfId="0" applyFont="1" applyFill="1" applyBorder="1" applyAlignment="1">
      <alignment horizontal="left"/>
    </xf>
    <xf numFmtId="164" fontId="11" fillId="2" borderId="0" xfId="0" applyNumberFormat="1" applyFont="1" applyFill="1" applyBorder="1"/>
    <xf numFmtId="0" fontId="19" fillId="2" borderId="8" xfId="0" applyFont="1" applyFill="1" applyBorder="1" applyAlignment="1">
      <alignment horizontal="left"/>
    </xf>
    <xf numFmtId="0" fontId="2" fillId="2" borderId="9" xfId="0" applyFont="1" applyFill="1" applyBorder="1"/>
    <xf numFmtId="164" fontId="11" fillId="2" borderId="9" xfId="0" applyNumberFormat="1" applyFont="1" applyFill="1" applyBorder="1"/>
    <xf numFmtId="0" fontId="29" fillId="2" borderId="0" xfId="0" applyFont="1" applyFill="1" applyAlignment="1">
      <alignment horizontal="left"/>
    </xf>
    <xf numFmtId="0" fontId="2" fillId="2" borderId="0" xfId="0" applyFont="1" applyFill="1"/>
    <xf numFmtId="164" fontId="2" fillId="2" borderId="0" xfId="0" applyNumberFormat="1" applyFont="1" applyFill="1"/>
    <xf numFmtId="164" fontId="11" fillId="2" borderId="0" xfId="0" applyNumberFormat="1" applyFont="1" applyFill="1"/>
    <xf numFmtId="0" fontId="2" fillId="2" borderId="5" xfId="0" applyFont="1" applyFill="1" applyBorder="1"/>
    <xf numFmtId="0" fontId="2" fillId="2" borderId="8" xfId="0" applyFont="1" applyFill="1" applyBorder="1"/>
    <xf numFmtId="0" fontId="4" fillId="4" borderId="0" xfId="0" applyFont="1" applyFill="1"/>
    <xf numFmtId="164" fontId="29" fillId="4" borderId="0" xfId="0" applyNumberFormat="1" applyFont="1" applyFill="1"/>
    <xf numFmtId="164" fontId="6" fillId="4" borderId="2" xfId="0" applyNumberFormat="1" applyFont="1" applyFill="1" applyBorder="1"/>
    <xf numFmtId="164" fontId="17" fillId="0" borderId="0" xfId="0" applyNumberFormat="1" applyFont="1" applyFill="1" applyBorder="1"/>
    <xf numFmtId="0" fontId="1" fillId="0" borderId="0" xfId="0" applyFont="1" applyFill="1" applyBorder="1"/>
    <xf numFmtId="164" fontId="2" fillId="4" borderId="0" xfId="0" applyNumberFormat="1" applyFont="1" applyFill="1" applyAlignment="1">
      <alignment horizontal="right"/>
    </xf>
    <xf numFmtId="0" fontId="1" fillId="0" borderId="0" xfId="0" applyFont="1" applyFill="1"/>
    <xf numFmtId="0" fontId="0" fillId="0" borderId="0" xfId="0" applyFill="1"/>
    <xf numFmtId="2" fontId="0" fillId="0" borderId="0" xfId="0" applyNumberFormat="1" applyFill="1" applyBorder="1" applyAlignment="1">
      <alignment horizontal="center"/>
    </xf>
    <xf numFmtId="0" fontId="0" fillId="0" borderId="0" xfId="0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164" fontId="3" fillId="0" borderId="0" xfId="0" applyNumberFormat="1" applyFont="1" applyFill="1" applyBorder="1" applyAlignment="1">
      <alignment horizontal="center"/>
    </xf>
    <xf numFmtId="165" fontId="0" fillId="0" borderId="0" xfId="0" applyNumberFormat="1"/>
    <xf numFmtId="4" fontId="6" fillId="0" borderId="0" xfId="0" applyNumberFormat="1" applyFont="1" applyBorder="1" applyAlignment="1">
      <alignment horizontal="right"/>
    </xf>
    <xf numFmtId="164" fontId="1" fillId="4" borderId="0" xfId="0" applyNumberFormat="1" applyFont="1" applyFill="1"/>
    <xf numFmtId="0" fontId="15" fillId="0" borderId="0" xfId="0" applyFont="1"/>
    <xf numFmtId="164" fontId="6" fillId="0" borderId="0" xfId="0" applyNumberFormat="1" applyFont="1"/>
    <xf numFmtId="164" fontId="6" fillId="2" borderId="2" xfId="0" applyNumberFormat="1" applyFont="1" applyFill="1" applyBorder="1" applyAlignment="1">
      <alignment horizontal="right"/>
    </xf>
    <xf numFmtId="0" fontId="13" fillId="0" borderId="0" xfId="0" applyFont="1" applyBorder="1"/>
    <xf numFmtId="0" fontId="6" fillId="2" borderId="0" xfId="0" applyFont="1" applyFill="1"/>
    <xf numFmtId="0" fontId="13" fillId="2" borderId="0" xfId="0" applyFont="1" applyFill="1"/>
    <xf numFmtId="0" fontId="6" fillId="2" borderId="0" xfId="0" applyFont="1" applyFill="1" applyBorder="1"/>
    <xf numFmtId="0" fontId="13" fillId="2" borderId="0" xfId="0" applyFont="1" applyFill="1" applyBorder="1"/>
    <xf numFmtId="0" fontId="6" fillId="2" borderId="0" xfId="0" applyFont="1" applyFill="1" applyBorder="1" applyAlignment="1">
      <alignment horizontal="right"/>
    </xf>
    <xf numFmtId="165" fontId="0" fillId="0" borderId="0" xfId="0" applyNumberFormat="1" applyFill="1"/>
    <xf numFmtId="165" fontId="6" fillId="4" borderId="0" xfId="0" applyNumberFormat="1" applyFont="1" applyFill="1" applyBorder="1"/>
    <xf numFmtId="165" fontId="6" fillId="4" borderId="3" xfId="0" applyNumberFormat="1" applyFont="1" applyFill="1" applyBorder="1"/>
    <xf numFmtId="164" fontId="2" fillId="2" borderId="2" xfId="0" applyNumberFormat="1" applyFont="1" applyFill="1" applyBorder="1"/>
    <xf numFmtId="4" fontId="5" fillId="4" borderId="0" xfId="0" applyNumberFormat="1" applyFont="1" applyFill="1" applyBorder="1"/>
    <xf numFmtId="0" fontId="18" fillId="0" borderId="0" xfId="0" applyFont="1"/>
    <xf numFmtId="164" fontId="17" fillId="4" borderId="2" xfId="0" applyNumberFormat="1" applyFont="1" applyFill="1" applyBorder="1"/>
    <xf numFmtId="164" fontId="0" fillId="4" borderId="0" xfId="0" applyNumberFormat="1" applyFont="1" applyFill="1"/>
    <xf numFmtId="164" fontId="12" fillId="4" borderId="0" xfId="0" applyNumberFormat="1" applyFont="1" applyFill="1"/>
    <xf numFmtId="164" fontId="30" fillId="4" borderId="1" xfId="0" applyNumberFormat="1" applyFont="1" applyFill="1" applyBorder="1" applyAlignment="1">
      <alignment horizontal="right"/>
    </xf>
    <xf numFmtId="164" fontId="31" fillId="4" borderId="1" xfId="0" applyNumberFormat="1" applyFont="1" applyFill="1" applyBorder="1"/>
    <xf numFmtId="0" fontId="12" fillId="4" borderId="0" xfId="0" applyFont="1" applyFill="1" applyAlignment="1">
      <alignment horizontal="right"/>
    </xf>
    <xf numFmtId="0" fontId="31" fillId="4" borderId="0" xfId="0" applyFont="1" applyFill="1"/>
    <xf numFmtId="164" fontId="1" fillId="4" borderId="0" xfId="0" applyNumberFormat="1" applyFont="1" applyFill="1" applyBorder="1" applyAlignment="1">
      <alignment horizontal="right"/>
    </xf>
    <xf numFmtId="164" fontId="0" fillId="4" borderId="0" xfId="0" applyNumberFormat="1" applyFont="1" applyFill="1" applyBorder="1" applyAlignment="1">
      <alignment horizontal="right"/>
    </xf>
    <xf numFmtId="164" fontId="0" fillId="4" borderId="0" xfId="0" applyNumberFormat="1" applyFont="1" applyFill="1" applyBorder="1"/>
    <xf numFmtId="164" fontId="8" fillId="4" borderId="0" xfId="0" applyNumberFormat="1" applyFont="1" applyFill="1" applyBorder="1"/>
    <xf numFmtId="164" fontId="30" fillId="4" borderId="0" xfId="0" applyNumberFormat="1" applyFont="1" applyFill="1" applyBorder="1"/>
    <xf numFmtId="164" fontId="1" fillId="4" borderId="0" xfId="0" applyNumberFormat="1" applyFont="1" applyFill="1" applyBorder="1"/>
    <xf numFmtId="164" fontId="31" fillId="4" borderId="0" xfId="0" applyNumberFormat="1" applyFont="1" applyFill="1" applyBorder="1"/>
    <xf numFmtId="164" fontId="2" fillId="4" borderId="0" xfId="0" applyNumberFormat="1" applyFont="1" applyFill="1" applyBorder="1" applyAlignment="1">
      <alignment horizontal="right"/>
    </xf>
    <xf numFmtId="164" fontId="12" fillId="4" borderId="0" xfId="0" applyNumberFormat="1" applyFont="1" applyFill="1" applyBorder="1" applyAlignment="1">
      <alignment horizontal="right"/>
    </xf>
    <xf numFmtId="0" fontId="12" fillId="4" borderId="0" xfId="0" applyFont="1" applyFill="1"/>
    <xf numFmtId="174" fontId="12" fillId="4" borderId="0" xfId="0" applyNumberFormat="1" applyFont="1" applyFill="1"/>
    <xf numFmtId="10" fontId="2" fillId="0" borderId="0" xfId="0" applyNumberFormat="1" applyFont="1"/>
    <xf numFmtId="0" fontId="0" fillId="2" borderId="5" xfId="0" applyFill="1" applyBorder="1"/>
    <xf numFmtId="164" fontId="20" fillId="2" borderId="6" xfId="0" applyNumberFormat="1" applyFont="1" applyFill="1" applyBorder="1" applyAlignment="1">
      <alignment horizontal="right"/>
    </xf>
    <xf numFmtId="164" fontId="2" fillId="2" borderId="6" xfId="0" applyNumberFormat="1" applyFont="1" applyFill="1" applyBorder="1" applyAlignment="1">
      <alignment horizontal="right"/>
    </xf>
    <xf numFmtId="164" fontId="0" fillId="2" borderId="7" xfId="0" applyNumberFormat="1" applyFont="1" applyFill="1" applyBorder="1"/>
    <xf numFmtId="164" fontId="0" fillId="4" borderId="3" xfId="0" applyNumberFormat="1" applyFont="1" applyFill="1" applyBorder="1"/>
    <xf numFmtId="164" fontId="32" fillId="4" borderId="0" xfId="0" applyNumberFormat="1" applyFont="1" applyFill="1" applyBorder="1" applyAlignment="1">
      <alignment horizontal="right"/>
    </xf>
    <xf numFmtId="164" fontId="12" fillId="4" borderId="2" xfId="0" applyNumberFormat="1" applyFont="1" applyFill="1" applyBorder="1"/>
    <xf numFmtId="164" fontId="12" fillId="4" borderId="2" xfId="0" applyNumberFormat="1" applyFont="1" applyFill="1" applyBorder="1" applyAlignment="1">
      <alignment horizontal="right"/>
    </xf>
    <xf numFmtId="164" fontId="1" fillId="4" borderId="3" xfId="0" applyNumberFormat="1" applyFont="1" applyFill="1" applyBorder="1"/>
    <xf numFmtId="164" fontId="12" fillId="4" borderId="8" xfId="0" applyNumberFormat="1" applyFont="1" applyFill="1" applyBorder="1"/>
    <xf numFmtId="164" fontId="2" fillId="4" borderId="9" xfId="0" applyNumberFormat="1" applyFont="1" applyFill="1" applyBorder="1" applyAlignment="1">
      <alignment horizontal="right"/>
    </xf>
    <xf numFmtId="164" fontId="0" fillId="4" borderId="10" xfId="0" applyNumberFormat="1" applyFont="1" applyFill="1" applyBorder="1"/>
    <xf numFmtId="164" fontId="17" fillId="4" borderId="0" xfId="0" applyNumberFormat="1" applyFont="1" applyFill="1"/>
    <xf numFmtId="0" fontId="24" fillId="4" borderId="0" xfId="0" applyFont="1" applyFill="1"/>
    <xf numFmtId="0" fontId="15" fillId="4" borderId="0" xfId="0" applyFont="1" applyFill="1"/>
    <xf numFmtId="164" fontId="17" fillId="2" borderId="0" xfId="0" applyNumberFormat="1" applyFont="1" applyFill="1"/>
    <xf numFmtId="164" fontId="17" fillId="2" borderId="6" xfId="0" applyNumberFormat="1" applyFont="1" applyFill="1" applyBorder="1"/>
    <xf numFmtId="0" fontId="15" fillId="2" borderId="6" xfId="0" applyFont="1" applyFill="1" applyBorder="1"/>
    <xf numFmtId="164" fontId="17" fillId="2" borderId="0" xfId="0" applyNumberFormat="1" applyFont="1" applyFill="1" applyBorder="1"/>
    <xf numFmtId="0" fontId="15" fillId="2" borderId="0" xfId="0" applyFont="1" applyFill="1" applyBorder="1"/>
    <xf numFmtId="164" fontId="17" fillId="2" borderId="9" xfId="0" applyNumberFormat="1" applyFont="1" applyFill="1" applyBorder="1"/>
    <xf numFmtId="0" fontId="15" fillId="2" borderId="9" xfId="0" applyFont="1" applyFill="1" applyBorder="1"/>
    <xf numFmtId="164" fontId="17" fillId="4" borderId="0" xfId="0" applyNumberFormat="1" applyFont="1" applyFill="1" applyBorder="1"/>
    <xf numFmtId="0" fontId="15" fillId="4" borderId="0" xfId="0" applyFont="1" applyFill="1" applyBorder="1"/>
    <xf numFmtId="164" fontId="17" fillId="3" borderId="2" xfId="0" applyNumberFormat="1" applyFont="1" applyFill="1" applyBorder="1"/>
    <xf numFmtId="164" fontId="17" fillId="3" borderId="0" xfId="0" applyNumberFormat="1" applyFont="1" applyFill="1" applyBorder="1"/>
    <xf numFmtId="164" fontId="17" fillId="3" borderId="3" xfId="0" applyNumberFormat="1" applyFont="1" applyFill="1" applyBorder="1"/>
    <xf numFmtId="164" fontId="33" fillId="3" borderId="0" xfId="0" applyNumberFormat="1" applyFont="1" applyFill="1" applyBorder="1"/>
    <xf numFmtId="164" fontId="17" fillId="3" borderId="3" xfId="0" applyNumberFormat="1" applyFont="1" applyFill="1" applyBorder="1" applyAlignment="1">
      <alignment horizontal="right"/>
    </xf>
    <xf numFmtId="164" fontId="17" fillId="3" borderId="0" xfId="0" applyNumberFormat="1" applyFont="1" applyFill="1" applyBorder="1" applyAlignment="1">
      <alignment horizontal="right"/>
    </xf>
    <xf numFmtId="164" fontId="17" fillId="3" borderId="0" xfId="0" applyNumberFormat="1" applyFont="1" applyFill="1" applyAlignment="1">
      <alignment horizontal="right"/>
    </xf>
    <xf numFmtId="164" fontId="17" fillId="3" borderId="0" xfId="0" applyNumberFormat="1" applyFont="1" applyFill="1"/>
    <xf numFmtId="164" fontId="16" fillId="3" borderId="3" xfId="0" applyNumberFormat="1" applyFont="1" applyFill="1" applyBorder="1"/>
    <xf numFmtId="164" fontId="16" fillId="3" borderId="3" xfId="0" applyNumberFormat="1" applyFont="1" applyFill="1" applyBorder="1" applyAlignment="1">
      <alignment horizontal="right"/>
    </xf>
    <xf numFmtId="166" fontId="17" fillId="3" borderId="3" xfId="0" applyNumberFormat="1" applyFont="1" applyFill="1" applyBorder="1"/>
    <xf numFmtId="164" fontId="17" fillId="0" borderId="0" xfId="0" applyNumberFormat="1" applyFont="1" applyFill="1"/>
    <xf numFmtId="0" fontId="15" fillId="0" borderId="0" xfId="0" applyFont="1" applyFill="1"/>
    <xf numFmtId="164" fontId="5" fillId="4" borderId="0" xfId="0" applyNumberFormat="1" applyFont="1" applyFill="1"/>
    <xf numFmtId="164" fontId="5" fillId="2" borderId="0" xfId="0" applyNumberFormat="1" applyFont="1" applyFill="1"/>
    <xf numFmtId="164" fontId="5" fillId="2" borderId="6" xfId="0" applyNumberFormat="1" applyFont="1" applyFill="1" applyBorder="1"/>
    <xf numFmtId="164" fontId="5" fillId="2" borderId="0" xfId="0" applyNumberFormat="1" applyFont="1" applyFill="1" applyBorder="1"/>
    <xf numFmtId="164" fontId="5" fillId="2" borderId="9" xfId="0" applyNumberFormat="1" applyFont="1" applyFill="1" applyBorder="1"/>
    <xf numFmtId="165" fontId="6" fillId="4" borderId="2" xfId="0" applyNumberFormat="1" applyFont="1" applyFill="1" applyBorder="1"/>
    <xf numFmtId="164" fontId="6" fillId="4" borderId="2" xfId="0" applyNumberFormat="1" applyFont="1" applyFill="1" applyBorder="1" applyAlignment="1">
      <alignment horizontal="right"/>
    </xf>
    <xf numFmtId="164" fontId="5" fillId="4" borderId="2" xfId="0" applyNumberFormat="1" applyFont="1" applyFill="1" applyBorder="1"/>
    <xf numFmtId="4" fontId="6" fillId="4" borderId="2" xfId="0" applyNumberFormat="1" applyFont="1" applyFill="1" applyBorder="1" applyAlignment="1">
      <alignment horizontal="right"/>
    </xf>
    <xf numFmtId="4" fontId="5" fillId="4" borderId="0" xfId="0" applyNumberFormat="1" applyFont="1" applyFill="1"/>
    <xf numFmtId="4" fontId="5" fillId="2" borderId="0" xfId="0" applyNumberFormat="1" applyFont="1" applyFill="1"/>
    <xf numFmtId="4" fontId="5" fillId="2" borderId="6" xfId="0" applyNumberFormat="1" applyFont="1" applyFill="1" applyBorder="1"/>
    <xf numFmtId="4" fontId="5" fillId="2" borderId="0" xfId="0" applyNumberFormat="1" applyFont="1" applyFill="1" applyBorder="1"/>
    <xf numFmtId="4" fontId="5" fillId="2" borderId="9" xfId="0" applyNumberFormat="1" applyFont="1" applyFill="1" applyBorder="1"/>
    <xf numFmtId="165" fontId="6" fillId="4" borderId="0" xfId="0" applyNumberFormat="1" applyFont="1" applyFill="1"/>
    <xf numFmtId="4" fontId="6" fillId="4" borderId="0" xfId="0" applyNumberFormat="1" applyFont="1" applyFill="1" applyAlignment="1">
      <alignment horizontal="right"/>
    </xf>
    <xf numFmtId="3" fontId="6" fillId="4" borderId="0" xfId="0" applyNumberFormat="1" applyFont="1" applyFill="1"/>
    <xf numFmtId="4" fontId="6" fillId="4" borderId="0" xfId="0" applyNumberFormat="1" applyFont="1" applyFill="1"/>
    <xf numFmtId="4" fontId="5" fillId="0" borderId="0" xfId="0" applyNumberFormat="1" applyFont="1" applyFill="1"/>
    <xf numFmtId="164" fontId="6" fillId="4" borderId="0" xfId="0" applyNumberFormat="1" applyFont="1" applyFill="1"/>
    <xf numFmtId="164" fontId="6" fillId="2" borderId="6" xfId="0" applyNumberFormat="1" applyFont="1" applyFill="1" applyBorder="1"/>
    <xf numFmtId="164" fontId="6" fillId="2" borderId="9" xfId="0" applyNumberFormat="1" applyFont="1" applyFill="1" applyBorder="1"/>
    <xf numFmtId="164" fontId="6" fillId="4" borderId="0" xfId="0" applyNumberFormat="1" applyFont="1" applyFill="1" applyBorder="1"/>
    <xf numFmtId="164" fontId="6" fillId="3" borderId="1" xfId="0" applyNumberFormat="1" applyFont="1" applyFill="1" applyBorder="1"/>
    <xf numFmtId="164" fontId="6" fillId="3" borderId="1" xfId="0" applyNumberFormat="1" applyFont="1" applyFill="1" applyBorder="1" applyAlignment="1">
      <alignment horizontal="right"/>
    </xf>
    <xf numFmtId="164" fontId="5" fillId="3" borderId="1" xfId="0" applyNumberFormat="1" applyFont="1" applyFill="1" applyBorder="1" applyAlignment="1">
      <alignment horizontal="right"/>
    </xf>
    <xf numFmtId="175" fontId="13" fillId="4" borderId="0" xfId="0" applyNumberFormat="1" applyFont="1" applyFill="1" applyBorder="1"/>
    <xf numFmtId="164" fontId="0" fillId="4" borderId="0" xfId="0" applyNumberFormat="1" applyFill="1"/>
    <xf numFmtId="164" fontId="34" fillId="4" borderId="0" xfId="0" applyNumberFormat="1" applyFont="1" applyFill="1"/>
    <xf numFmtId="0" fontId="5" fillId="2" borderId="6" xfId="0" applyFont="1" applyFill="1" applyBorder="1"/>
    <xf numFmtId="0" fontId="6" fillId="2" borderId="6" xfId="0" applyFont="1" applyFill="1" applyBorder="1"/>
    <xf numFmtId="0" fontId="13" fillId="2" borderId="6" xfId="0" applyFont="1" applyFill="1" applyBorder="1"/>
    <xf numFmtId="0" fontId="5" fillId="2" borderId="9" xfId="0" applyFont="1" applyFill="1" applyBorder="1"/>
    <xf numFmtId="0" fontId="6" fillId="2" borderId="9" xfId="0" applyFont="1" applyFill="1" applyBorder="1"/>
    <xf numFmtId="0" fontId="13" fillId="2" borderId="9" xfId="0" applyFont="1" applyFill="1" applyBorder="1"/>
    <xf numFmtId="0" fontId="6" fillId="4" borderId="0" xfId="0" applyFont="1" applyFill="1" applyBorder="1"/>
    <xf numFmtId="0" fontId="13" fillId="4" borderId="0" xfId="0" applyFont="1" applyFill="1" applyBorder="1"/>
    <xf numFmtId="0" fontId="8" fillId="4" borderId="0" xfId="0" applyFont="1" applyFill="1" applyBorder="1"/>
    <xf numFmtId="164" fontId="13" fillId="4" borderId="0" xfId="0" applyNumberFormat="1" applyFont="1" applyFill="1"/>
    <xf numFmtId="0" fontId="5" fillId="0" borderId="0" xfId="0" applyFont="1" applyFill="1"/>
    <xf numFmtId="164" fontId="6" fillId="3" borderId="0" xfId="0" applyNumberFormat="1" applyFont="1" applyFill="1" applyBorder="1"/>
    <xf numFmtId="164" fontId="6" fillId="2" borderId="1" xfId="0" applyNumberFormat="1" applyFont="1" applyFill="1" applyBorder="1"/>
    <xf numFmtId="0" fontId="6" fillId="3" borderId="0" xfId="0" applyFont="1" applyFill="1" applyBorder="1"/>
    <xf numFmtId="0" fontId="6" fillId="2" borderId="3" xfId="0" applyFont="1" applyFill="1" applyBorder="1" applyAlignment="1">
      <alignment horizontal="right"/>
    </xf>
    <xf numFmtId="0" fontId="6" fillId="2" borderId="1" xfId="0" applyFont="1" applyFill="1" applyBorder="1" applyAlignment="1">
      <alignment horizontal="right"/>
    </xf>
    <xf numFmtId="0" fontId="13" fillId="3" borderId="0" xfId="0" applyFont="1" applyFill="1" applyBorder="1"/>
    <xf numFmtId="0" fontId="7" fillId="2" borderId="1" xfId="0" applyFont="1" applyFill="1" applyBorder="1" applyAlignment="1">
      <alignment horizontal="right"/>
    </xf>
    <xf numFmtId="0" fontId="6" fillId="3" borderId="2" xfId="0" applyFont="1" applyFill="1" applyBorder="1"/>
    <xf numFmtId="164" fontId="6" fillId="3" borderId="0" xfId="0" applyNumberFormat="1" applyFont="1" applyFill="1" applyBorder="1" applyAlignment="1">
      <alignment horizontal="right"/>
    </xf>
    <xf numFmtId="164" fontId="7" fillId="2" borderId="1" xfId="0" applyNumberFormat="1" applyFont="1" applyFill="1" applyBorder="1" applyAlignment="1">
      <alignment horizontal="right"/>
    </xf>
    <xf numFmtId="0" fontId="5" fillId="3" borderId="0" xfId="0" applyFont="1" applyFill="1"/>
    <xf numFmtId="164" fontId="6" fillId="3" borderId="0" xfId="0" applyNumberFormat="1" applyFont="1" applyFill="1"/>
    <xf numFmtId="0" fontId="6" fillId="3" borderId="0" xfId="0" applyFont="1" applyFill="1"/>
    <xf numFmtId="0" fontId="13" fillId="3" borderId="0" xfId="0" applyFont="1" applyFill="1"/>
    <xf numFmtId="0" fontId="6" fillId="3" borderId="0" xfId="0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right"/>
    </xf>
    <xf numFmtId="165" fontId="6" fillId="3" borderId="0" xfId="0" applyNumberFormat="1" applyFont="1" applyFill="1" applyBorder="1" applyAlignment="1">
      <alignment horizontal="right"/>
    </xf>
    <xf numFmtId="165" fontId="6" fillId="2" borderId="1" xfId="0" applyNumberFormat="1" applyFont="1" applyFill="1" applyBorder="1" applyAlignment="1">
      <alignment horizontal="right"/>
    </xf>
    <xf numFmtId="0" fontId="5" fillId="3" borderId="2" xfId="0" applyFont="1" applyFill="1" applyBorder="1"/>
    <xf numFmtId="164" fontId="6" fillId="2" borderId="3" xfId="0" applyNumberFormat="1" applyFont="1" applyFill="1" applyBorder="1"/>
    <xf numFmtId="0" fontId="13" fillId="2" borderId="1" xfId="0" applyFont="1" applyFill="1" applyBorder="1"/>
    <xf numFmtId="0" fontId="6" fillId="0" borderId="0" xfId="0" applyFont="1" applyFill="1"/>
    <xf numFmtId="0" fontId="13" fillId="0" borderId="0" xfId="0" applyFont="1" applyFill="1"/>
    <xf numFmtId="1" fontId="6" fillId="2" borderId="1" xfId="0" applyNumberFormat="1" applyFont="1" applyFill="1" applyBorder="1"/>
    <xf numFmtId="0" fontId="6" fillId="2" borderId="7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right"/>
    </xf>
    <xf numFmtId="0" fontId="6" fillId="4" borderId="5" xfId="0" applyFont="1" applyFill="1" applyBorder="1" applyAlignment="1">
      <alignment horizontal="left"/>
    </xf>
    <xf numFmtId="0" fontId="5" fillId="4" borderId="7" xfId="0" applyFont="1" applyFill="1" applyBorder="1"/>
    <xf numFmtId="0" fontId="6" fillId="4" borderId="2" xfId="0" applyFont="1" applyFill="1" applyBorder="1" applyAlignment="1">
      <alignment horizontal="left"/>
    </xf>
    <xf numFmtId="0" fontId="5" fillId="4" borderId="3" xfId="0" applyFont="1" applyFill="1" applyBorder="1"/>
    <xf numFmtId="0" fontId="6" fillId="4" borderId="8" xfId="0" applyFont="1" applyFill="1" applyBorder="1" applyAlignment="1">
      <alignment horizontal="left"/>
    </xf>
    <xf numFmtId="0" fontId="5" fillId="4" borderId="10" xfId="0" applyFont="1" applyFill="1" applyBorder="1"/>
    <xf numFmtId="165" fontId="6" fillId="2" borderId="2" xfId="0" applyNumberFormat="1" applyFont="1" applyFill="1" applyBorder="1" applyAlignment="1">
      <alignment horizontal="right"/>
    </xf>
    <xf numFmtId="0" fontId="6" fillId="2" borderId="1" xfId="0" applyFont="1" applyFill="1" applyBorder="1" applyAlignment="1">
      <alignment horizontal="left"/>
    </xf>
    <xf numFmtId="0" fontId="6" fillId="2" borderId="2" xfId="0" applyFont="1" applyFill="1" applyBorder="1" applyAlignment="1">
      <alignment horizontal="right"/>
    </xf>
    <xf numFmtId="0" fontId="5" fillId="2" borderId="2" xfId="0" applyFont="1" applyFill="1" applyBorder="1" applyAlignment="1">
      <alignment horizontal="right"/>
    </xf>
    <xf numFmtId="0" fontId="5" fillId="2" borderId="0" xfId="0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70" fontId="6" fillId="2" borderId="2" xfId="0" applyNumberFormat="1" applyFont="1" applyFill="1" applyBorder="1"/>
    <xf numFmtId="170" fontId="6" fillId="2" borderId="0" xfId="0" applyNumberFormat="1" applyFont="1" applyFill="1" applyBorder="1"/>
    <xf numFmtId="170" fontId="6" fillId="2" borderId="1" xfId="0" applyNumberFormat="1" applyFont="1" applyFill="1" applyBorder="1"/>
    <xf numFmtId="164" fontId="5" fillId="4" borderId="0" xfId="0" applyNumberFormat="1" applyFont="1" applyFill="1" applyAlignment="1">
      <alignment horizontal="right"/>
    </xf>
    <xf numFmtId="164" fontId="35" fillId="4" borderId="0" xfId="0" applyNumberFormat="1" applyFont="1" applyFill="1" applyAlignment="1">
      <alignment horizontal="right"/>
    </xf>
    <xf numFmtId="0" fontId="8" fillId="4" borderId="0" xfId="0" applyFont="1" applyFill="1"/>
    <xf numFmtId="164" fontId="6" fillId="4" borderId="0" xfId="0" applyNumberFormat="1" applyFont="1" applyFill="1" applyAlignment="1">
      <alignment horizontal="right"/>
    </xf>
    <xf numFmtId="164" fontId="6" fillId="4" borderId="0" xfId="0" applyNumberFormat="1" applyFont="1" applyFill="1" applyBorder="1" applyAlignment="1">
      <alignment horizontal="right"/>
    </xf>
    <xf numFmtId="164" fontId="6" fillId="3" borderId="2" xfId="0" applyNumberFormat="1" applyFont="1" applyFill="1" applyBorder="1" applyAlignment="1">
      <alignment horizontal="left"/>
    </xf>
    <xf numFmtId="164" fontId="6" fillId="3" borderId="3" xfId="0" applyNumberFormat="1" applyFont="1" applyFill="1" applyBorder="1" applyAlignment="1">
      <alignment horizontal="right"/>
    </xf>
    <xf numFmtId="164" fontId="6" fillId="2" borderId="3" xfId="0" applyNumberFormat="1" applyFont="1" applyFill="1" applyBorder="1" applyAlignment="1">
      <alignment horizontal="right"/>
    </xf>
    <xf numFmtId="164" fontId="6" fillId="4" borderId="3" xfId="0" applyNumberFormat="1" applyFont="1" applyFill="1" applyBorder="1" applyAlignment="1">
      <alignment horizontal="right"/>
    </xf>
    <xf numFmtId="165" fontId="6" fillId="2" borderId="2" xfId="0" applyNumberFormat="1" applyFont="1" applyFill="1" applyBorder="1"/>
    <xf numFmtId="165" fontId="6" fillId="2" borderId="0" xfId="0" applyNumberFormat="1" applyFont="1" applyFill="1" applyBorder="1"/>
    <xf numFmtId="165" fontId="6" fillId="2" borderId="3" xfId="0" applyNumberFormat="1" applyFont="1" applyFill="1" applyBorder="1"/>
    <xf numFmtId="164" fontId="5" fillId="3" borderId="0" xfId="0" applyNumberFormat="1" applyFont="1" applyFill="1" applyBorder="1" applyAlignment="1">
      <alignment horizontal="right"/>
    </xf>
    <xf numFmtId="164" fontId="5" fillId="3" borderId="3" xfId="0" applyNumberFormat="1" applyFont="1" applyFill="1" applyBorder="1" applyAlignment="1">
      <alignment horizontal="right"/>
    </xf>
    <xf numFmtId="164" fontId="6" fillId="3" borderId="3" xfId="0" applyNumberFormat="1" applyFont="1" applyFill="1" applyBorder="1"/>
    <xf numFmtId="165" fontId="6" fillId="0" borderId="0" xfId="0" applyNumberFormat="1" applyFont="1" applyFill="1"/>
    <xf numFmtId="0" fontId="8" fillId="0" borderId="0" xfId="0" applyFont="1"/>
    <xf numFmtId="0" fontId="8" fillId="0" borderId="0" xfId="0" applyFont="1" applyFill="1"/>
    <xf numFmtId="164" fontId="16" fillId="4" borderId="0" xfId="0" applyNumberFormat="1" applyFont="1" applyFill="1" applyAlignment="1">
      <alignment horizontal="right"/>
    </xf>
    <xf numFmtId="164" fontId="16" fillId="4" borderId="0" xfId="0" applyNumberFormat="1" applyFont="1" applyFill="1"/>
    <xf numFmtId="164" fontId="17" fillId="4" borderId="0" xfId="0" applyNumberFormat="1" applyFont="1" applyFill="1" applyBorder="1" applyAlignment="1">
      <alignment horizontal="right"/>
    </xf>
    <xf numFmtId="164" fontId="16" fillId="0" borderId="0" xfId="0" applyNumberFormat="1" applyFont="1" applyFill="1"/>
    <xf numFmtId="164" fontId="16" fillId="0" borderId="0" xfId="0" applyNumberFormat="1" applyFont="1"/>
    <xf numFmtId="0" fontId="6" fillId="3" borderId="3" xfId="0" applyFont="1" applyFill="1" applyBorder="1" applyAlignment="1">
      <alignment horizontal="right"/>
    </xf>
    <xf numFmtId="165" fontId="6" fillId="3" borderId="3" xfId="0" applyNumberFormat="1" applyFont="1" applyFill="1" applyBorder="1" applyAlignment="1">
      <alignment horizontal="right"/>
    </xf>
    <xf numFmtId="3" fontId="6" fillId="4" borderId="2" xfId="0" applyNumberFormat="1" applyFont="1" applyFill="1" applyBorder="1" applyAlignment="1">
      <alignment horizontal="right"/>
    </xf>
    <xf numFmtId="3" fontId="6" fillId="4" borderId="0" xfId="0" applyNumberFormat="1" applyFont="1" applyFill="1" applyAlignment="1">
      <alignment horizontal="right"/>
    </xf>
    <xf numFmtId="171" fontId="2" fillId="0" borderId="0" xfId="0" applyNumberFormat="1" applyFont="1" applyFill="1"/>
    <xf numFmtId="171" fontId="12" fillId="0" borderId="0" xfId="0" applyNumberFormat="1" applyFont="1"/>
    <xf numFmtId="0" fontId="5" fillId="0" borderId="0" xfId="0" applyFont="1"/>
    <xf numFmtId="0" fontId="2" fillId="0" borderId="0" xfId="0" applyFont="1" applyFill="1" applyAlignment="1">
      <alignment horizontal="right"/>
    </xf>
    <xf numFmtId="14" fontId="2" fillId="0" borderId="0" xfId="0" applyNumberFormat="1" applyFont="1"/>
    <xf numFmtId="164" fontId="12" fillId="0" borderId="0" xfId="0" applyNumberFormat="1" applyFont="1"/>
    <xf numFmtId="0" fontId="36" fillId="0" borderId="0" xfId="0" applyFont="1"/>
    <xf numFmtId="0" fontId="2" fillId="0" borderId="0" xfId="0" applyFont="1" applyAlignment="1">
      <alignment horizontal="center"/>
    </xf>
    <xf numFmtId="0" fontId="17" fillId="0" borderId="0" xfId="0" applyFont="1" applyFill="1" applyAlignment="1">
      <alignment horizontal="center"/>
    </xf>
    <xf numFmtId="164" fontId="9" fillId="0" borderId="0" xfId="0" applyNumberFormat="1" applyFont="1" applyAlignment="1">
      <alignment horizontal="right"/>
    </xf>
    <xf numFmtId="3" fontId="6" fillId="3" borderId="3" xfId="0" applyNumberFormat="1" applyFont="1" applyFill="1" applyBorder="1" applyAlignment="1">
      <alignment horizontal="right"/>
    </xf>
    <xf numFmtId="164" fontId="6" fillId="0" borderId="0" xfId="0" applyNumberFormat="1" applyFont="1" applyFill="1" applyBorder="1" applyAlignment="1">
      <alignment horizontal="right"/>
    </xf>
    <xf numFmtId="0" fontId="12" fillId="0" borderId="0" xfId="0" applyFont="1"/>
    <xf numFmtId="164" fontId="9" fillId="0" borderId="0" xfId="0" applyNumberFormat="1" applyFont="1" applyAlignment="1">
      <alignment horizontal="center"/>
    </xf>
    <xf numFmtId="164" fontId="3" fillId="2" borderId="3" xfId="0" applyNumberFormat="1" applyFont="1" applyFill="1" applyBorder="1"/>
    <xf numFmtId="164" fontId="2" fillId="3" borderId="2" xfId="0" applyNumberFormat="1" applyFont="1" applyFill="1" applyBorder="1"/>
    <xf numFmtId="164" fontId="37" fillId="3" borderId="2" xfId="0" applyNumberFormat="1" applyFont="1" applyFill="1" applyBorder="1"/>
    <xf numFmtId="164" fontId="37" fillId="3" borderId="3" xfId="0" applyNumberFormat="1" applyFont="1" applyFill="1" applyBorder="1"/>
    <xf numFmtId="164" fontId="12" fillId="0" borderId="2" xfId="0" applyNumberFormat="1" applyFont="1" applyBorder="1"/>
    <xf numFmtId="164" fontId="37" fillId="2" borderId="2" xfId="0" applyNumberFormat="1" applyFont="1" applyFill="1" applyBorder="1"/>
    <xf numFmtId="164" fontId="37" fillId="2" borderId="3" xfId="0" applyNumberFormat="1" applyFont="1" applyFill="1" applyBorder="1"/>
    <xf numFmtId="164" fontId="38" fillId="2" borderId="0" xfId="0" applyNumberFormat="1" applyFont="1" applyFill="1"/>
    <xf numFmtId="164" fontId="6" fillId="2" borderId="2" xfId="0" applyNumberFormat="1" applyFont="1" applyFill="1" applyBorder="1" applyAlignment="1">
      <alignment horizontal="left"/>
    </xf>
    <xf numFmtId="0" fontId="7" fillId="4" borderId="2" xfId="0" applyFont="1" applyFill="1" applyBorder="1"/>
    <xf numFmtId="0" fontId="1" fillId="4" borderId="0" xfId="0" applyFont="1" applyFill="1" applyBorder="1"/>
    <xf numFmtId="0" fontId="3" fillId="4" borderId="0" xfId="0" applyFont="1" applyFill="1" applyBorder="1"/>
    <xf numFmtId="0" fontId="2" fillId="4" borderId="3" xfId="0" applyFont="1" applyFill="1" applyBorder="1"/>
    <xf numFmtId="0" fontId="6" fillId="4" borderId="2" xfId="0" applyFont="1" applyFill="1" applyBorder="1"/>
    <xf numFmtId="0" fontId="3" fillId="4" borderId="0" xfId="0" applyFont="1" applyFill="1" applyBorder="1" applyAlignment="1">
      <alignment horizontal="right"/>
    </xf>
    <xf numFmtId="0" fontId="3" fillId="4" borderId="3" xfId="0" applyFont="1" applyFill="1" applyBorder="1" applyAlignment="1">
      <alignment horizontal="right"/>
    </xf>
    <xf numFmtId="1" fontId="6" fillId="4" borderId="2" xfId="0" applyNumberFormat="1" applyFont="1" applyFill="1" applyBorder="1" applyAlignment="1">
      <alignment horizontal="right"/>
    </xf>
    <xf numFmtId="1" fontId="6" fillId="4" borderId="0" xfId="0" applyNumberFormat="1" applyFont="1" applyFill="1" applyBorder="1" applyAlignment="1">
      <alignment horizontal="right"/>
    </xf>
    <xf numFmtId="1" fontId="6" fillId="4" borderId="3" xfId="0" applyNumberFormat="1" applyFont="1" applyFill="1" applyBorder="1" applyAlignment="1">
      <alignment horizontal="right"/>
    </xf>
    <xf numFmtId="167" fontId="3" fillId="4" borderId="0" xfId="0" applyNumberFormat="1" applyFont="1" applyFill="1" applyBorder="1"/>
    <xf numFmtId="167" fontId="3" fillId="4" borderId="3" xfId="0" applyNumberFormat="1" applyFont="1" applyFill="1" applyBorder="1"/>
    <xf numFmtId="166" fontId="3" fillId="4" borderId="0" xfId="0" applyNumberFormat="1" applyFont="1" applyFill="1" applyBorder="1"/>
    <xf numFmtId="0" fontId="3" fillId="4" borderId="3" xfId="0" applyFont="1" applyFill="1" applyBorder="1"/>
    <xf numFmtId="164" fontId="6" fillId="4" borderId="3" xfId="0" applyNumberFormat="1" applyFont="1" applyFill="1" applyBorder="1"/>
    <xf numFmtId="3" fontId="16" fillId="0" borderId="0" xfId="0" applyNumberFormat="1" applyFont="1" applyBorder="1"/>
    <xf numFmtId="4" fontId="5" fillId="0" borderId="0" xfId="0" applyNumberFormat="1" applyFont="1" applyBorder="1"/>
    <xf numFmtId="4" fontId="16" fillId="0" borderId="0" xfId="0" applyNumberFormat="1" applyFont="1" applyBorder="1" applyAlignment="1">
      <alignment horizontal="left"/>
    </xf>
    <xf numFmtId="0" fontId="6" fillId="0" borderId="11" xfId="0" applyFont="1" applyBorder="1"/>
    <xf numFmtId="0" fontId="6" fillId="0" borderId="13" xfId="0" applyFont="1" applyBorder="1"/>
    <xf numFmtId="3" fontId="5" fillId="0" borderId="13" xfId="0" applyNumberFormat="1" applyFont="1" applyBorder="1" applyAlignment="1">
      <alignment horizontal="right"/>
    </xf>
    <xf numFmtId="10" fontId="6" fillId="2" borderId="4" xfId="0" applyNumberFormat="1" applyFont="1" applyFill="1" applyBorder="1" applyAlignment="1">
      <alignment horizontal="right"/>
    </xf>
    <xf numFmtId="3" fontId="6" fillId="2" borderId="4" xfId="0" applyNumberFormat="1" applyFont="1" applyFill="1" applyBorder="1" applyAlignment="1">
      <alignment horizontal="right"/>
    </xf>
    <xf numFmtId="3" fontId="24" fillId="0" borderId="0" xfId="0" applyNumberFormat="1" applyFont="1" applyFill="1" applyBorder="1" applyAlignment="1">
      <alignment horizontal="right"/>
    </xf>
    <xf numFmtId="0" fontId="6" fillId="0" borderId="5" xfId="0" applyFont="1" applyBorder="1"/>
    <xf numFmtId="0" fontId="6" fillId="0" borderId="6" xfId="0" applyFont="1" applyBorder="1"/>
    <xf numFmtId="3" fontId="5" fillId="0" borderId="6" xfId="0" applyNumberFormat="1" applyFont="1" applyBorder="1" applyAlignment="1">
      <alignment horizontal="right"/>
    </xf>
    <xf numFmtId="3" fontId="6" fillId="2" borderId="12" xfId="0" applyNumberFormat="1" applyFont="1" applyFill="1" applyBorder="1" applyAlignment="1">
      <alignment horizontal="right"/>
    </xf>
    <xf numFmtId="164" fontId="38" fillId="0" borderId="0" xfId="0" applyNumberFormat="1" applyFont="1" applyFill="1" applyBorder="1" applyAlignment="1">
      <alignment horizontal="right"/>
    </xf>
    <xf numFmtId="164" fontId="5" fillId="0" borderId="0" xfId="0" applyNumberFormat="1" applyFont="1" applyBorder="1" applyAlignment="1">
      <alignment horizontal="left"/>
    </xf>
    <xf numFmtId="0" fontId="6" fillId="0" borderId="8" xfId="0" applyFont="1" applyBorder="1"/>
    <xf numFmtId="0" fontId="6" fillId="0" borderId="9" xfId="0" applyFont="1" applyBorder="1"/>
    <xf numFmtId="3" fontId="5" fillId="0" borderId="9" xfId="0" applyNumberFormat="1" applyFont="1" applyBorder="1" applyAlignment="1">
      <alignment horizontal="right"/>
    </xf>
    <xf numFmtId="4" fontId="6" fillId="2" borderId="14" xfId="0" applyNumberFormat="1" applyFont="1" applyFill="1" applyBorder="1" applyAlignment="1">
      <alignment horizontal="right"/>
    </xf>
    <xf numFmtId="3" fontId="17" fillId="0" borderId="0" xfId="0" applyNumberFormat="1" applyFont="1" applyBorder="1" applyAlignment="1">
      <alignment horizontal="left"/>
    </xf>
    <xf numFmtId="0" fontId="7" fillId="0" borderId="0" xfId="0" applyFont="1" applyBorder="1" applyAlignment="1">
      <alignment horizontal="center"/>
    </xf>
    <xf numFmtId="177" fontId="16" fillId="0" borderId="0" xfId="0" applyNumberFormat="1" applyFont="1" applyBorder="1" applyAlignment="1">
      <alignment horizontal="right"/>
    </xf>
    <xf numFmtId="177" fontId="17" fillId="0" borderId="0" xfId="0" applyNumberFormat="1" applyFont="1" applyBorder="1" applyAlignment="1">
      <alignment horizontal="right"/>
    </xf>
    <xf numFmtId="177" fontId="33" fillId="0" borderId="0" xfId="0" applyNumberFormat="1" applyFont="1" applyBorder="1" applyAlignment="1">
      <alignment horizontal="right"/>
    </xf>
    <xf numFmtId="4" fontId="11" fillId="0" borderId="0" xfId="0" applyNumberFormat="1" applyFont="1" applyFill="1" applyBorder="1" applyAlignment="1">
      <alignment horizontal="right"/>
    </xf>
    <xf numFmtId="3" fontId="39" fillId="0" borderId="0" xfId="0" applyNumberFormat="1" applyFont="1" applyFill="1" applyBorder="1"/>
    <xf numFmtId="176" fontId="6" fillId="0" borderId="0" xfId="0" applyNumberFormat="1" applyFont="1" applyFill="1" applyBorder="1" applyAlignment="1">
      <alignment horizontal="right"/>
    </xf>
    <xf numFmtId="164" fontId="2" fillId="0" borderId="0" xfId="0" applyNumberFormat="1" applyFont="1" applyFill="1" applyAlignment="1">
      <alignment horizontal="right"/>
    </xf>
    <xf numFmtId="164" fontId="2" fillId="0" borderId="0" xfId="0" applyNumberFormat="1" applyFont="1" applyFill="1" applyBorder="1" applyAlignment="1">
      <alignment horizontal="right"/>
    </xf>
    <xf numFmtId="3" fontId="40" fillId="0" borderId="0" xfId="0" applyNumberFormat="1" applyFont="1" applyFill="1" applyBorder="1" applyAlignment="1">
      <alignment horizontal="right"/>
    </xf>
    <xf numFmtId="164" fontId="7" fillId="3" borderId="1" xfId="0" applyNumberFormat="1" applyFont="1" applyFill="1" applyBorder="1" applyAlignment="1">
      <alignment horizontal="right"/>
    </xf>
    <xf numFmtId="3" fontId="6" fillId="3" borderId="1" xfId="0" applyNumberFormat="1" applyFont="1" applyFill="1" applyBorder="1" applyAlignment="1">
      <alignment horizontal="right"/>
    </xf>
    <xf numFmtId="164" fontId="2" fillId="3" borderId="1" xfId="0" applyNumberFormat="1" applyFont="1" applyFill="1" applyBorder="1" applyAlignment="1">
      <alignment horizontal="right"/>
    </xf>
    <xf numFmtId="3" fontId="9" fillId="3" borderId="1" xfId="0" applyNumberFormat="1" applyFont="1" applyFill="1" applyBorder="1" applyAlignment="1">
      <alignment horizontal="right"/>
    </xf>
    <xf numFmtId="3" fontId="5" fillId="3" borderId="1" xfId="0" applyNumberFormat="1" applyFont="1" applyFill="1" applyBorder="1" applyAlignment="1">
      <alignment horizontal="right"/>
    </xf>
    <xf numFmtId="164" fontId="18" fillId="2" borderId="2" xfId="0" applyNumberFormat="1" applyFont="1" applyFill="1" applyBorder="1" applyAlignment="1">
      <alignment horizontal="right"/>
    </xf>
    <xf numFmtId="164" fontId="18" fillId="2" borderId="3" xfId="0" applyNumberFormat="1" applyFont="1" applyFill="1" applyBorder="1" applyAlignment="1">
      <alignment horizontal="right"/>
    </xf>
    <xf numFmtId="164" fontId="18" fillId="3" borderId="0" xfId="0" applyNumberFormat="1" applyFont="1" applyFill="1" applyBorder="1" applyAlignment="1">
      <alignment horizontal="right"/>
    </xf>
    <xf numFmtId="3" fontId="6" fillId="3" borderId="0" xfId="0" applyNumberFormat="1" applyFont="1" applyFill="1" applyBorder="1" applyAlignment="1">
      <alignment horizontal="right"/>
    </xf>
    <xf numFmtId="164" fontId="2" fillId="3" borderId="0" xfId="0" applyNumberFormat="1" applyFont="1" applyFill="1" applyBorder="1" applyAlignment="1">
      <alignment horizontal="right"/>
    </xf>
    <xf numFmtId="164" fontId="3" fillId="3" borderId="0" xfId="0" applyNumberFormat="1" applyFont="1" applyFill="1" applyBorder="1" applyAlignment="1">
      <alignment horizontal="right"/>
    </xf>
    <xf numFmtId="164" fontId="2" fillId="0" borderId="2" xfId="0" applyNumberFormat="1" applyFont="1" applyFill="1" applyBorder="1"/>
    <xf numFmtId="164" fontId="12" fillId="0" borderId="2" xfId="0" applyNumberFormat="1" applyFont="1" applyFill="1" applyBorder="1"/>
    <xf numFmtId="164" fontId="12" fillId="0" borderId="0" xfId="0" applyNumberFormat="1" applyFont="1" applyFill="1"/>
    <xf numFmtId="164" fontId="12" fillId="4" borderId="0" xfId="0" applyNumberFormat="1" applyFont="1" applyFill="1" applyBorder="1"/>
    <xf numFmtId="164" fontId="20" fillId="2" borderId="2" xfId="0" applyNumberFormat="1" applyFont="1" applyFill="1" applyBorder="1"/>
    <xf numFmtId="164" fontId="1" fillId="2" borderId="1" xfId="0" applyNumberFormat="1" applyFont="1" applyFill="1" applyBorder="1" applyAlignment="1">
      <alignment horizontal="right"/>
    </xf>
    <xf numFmtId="164" fontId="1" fillId="2" borderId="0" xfId="0" applyNumberFormat="1" applyFont="1" applyFill="1" applyBorder="1" applyAlignment="1">
      <alignment horizontal="right"/>
    </xf>
    <xf numFmtId="164" fontId="0" fillId="2" borderId="1" xfId="0" applyNumberFormat="1" applyFont="1" applyFill="1" applyBorder="1" applyAlignment="1">
      <alignment horizontal="right"/>
    </xf>
    <xf numFmtId="164" fontId="1" fillId="2" borderId="2" xfId="0" applyNumberFormat="1" applyFont="1" applyFill="1" applyBorder="1"/>
    <xf numFmtId="164" fontId="0" fillId="2" borderId="2" xfId="0" applyNumberFormat="1" applyFont="1" applyFill="1" applyBorder="1"/>
    <xf numFmtId="164" fontId="8" fillId="2" borderId="1" xfId="0" applyNumberFormat="1" applyFont="1" applyFill="1" applyBorder="1" applyAlignment="1">
      <alignment horizontal="right"/>
    </xf>
    <xf numFmtId="164" fontId="0" fillId="2" borderId="0" xfId="0" applyNumberFormat="1" applyFont="1" applyFill="1" applyBorder="1" applyAlignment="1">
      <alignment horizontal="right"/>
    </xf>
    <xf numFmtId="164" fontId="0" fillId="2" borderId="1" xfId="0" applyNumberFormat="1" applyFont="1" applyFill="1" applyBorder="1"/>
    <xf numFmtId="164" fontId="13" fillId="2" borderId="1" xfId="0" applyNumberFormat="1" applyFont="1" applyFill="1" applyBorder="1" applyAlignment="1">
      <alignment horizontal="right"/>
    </xf>
    <xf numFmtId="164" fontId="13" fillId="2" borderId="0" xfId="0" applyNumberFormat="1" applyFont="1" applyFill="1" applyBorder="1" applyAlignment="1">
      <alignment horizontal="right"/>
    </xf>
    <xf numFmtId="164" fontId="13" fillId="2" borderId="1" xfId="0" applyNumberFormat="1" applyFont="1" applyFill="1" applyBorder="1"/>
    <xf numFmtId="164" fontId="30" fillId="2" borderId="1" xfId="0" applyNumberFormat="1" applyFont="1" applyFill="1" applyBorder="1" applyAlignment="1">
      <alignment horizontal="right"/>
    </xf>
    <xf numFmtId="164" fontId="32" fillId="2" borderId="0" xfId="0" applyNumberFormat="1" applyFont="1" applyFill="1" applyBorder="1" applyAlignment="1">
      <alignment horizontal="right"/>
    </xf>
    <xf numFmtId="164" fontId="8" fillId="2" borderId="1" xfId="0" applyNumberFormat="1" applyFont="1" applyFill="1" applyBorder="1"/>
    <xf numFmtId="164" fontId="8" fillId="2" borderId="0" xfId="0" applyNumberFormat="1" applyFont="1" applyFill="1" applyBorder="1" applyAlignment="1">
      <alignment horizontal="right"/>
    </xf>
    <xf numFmtId="164" fontId="12" fillId="2" borderId="2" xfId="0" applyNumberFormat="1" applyFont="1" applyFill="1" applyBorder="1"/>
    <xf numFmtId="164" fontId="30" fillId="2" borderId="1" xfId="0" applyNumberFormat="1" applyFont="1" applyFill="1" applyBorder="1"/>
    <xf numFmtId="164" fontId="15" fillId="2" borderId="1" xfId="0" applyNumberFormat="1" applyFont="1" applyFill="1" applyBorder="1" applyAlignment="1">
      <alignment horizontal="right"/>
    </xf>
    <xf numFmtId="164" fontId="15" fillId="2" borderId="0" xfId="0" applyNumberFormat="1" applyFont="1" applyFill="1" applyBorder="1" applyAlignment="1">
      <alignment horizontal="right"/>
    </xf>
    <xf numFmtId="164" fontId="1" fillId="2" borderId="11" xfId="0" applyNumberFormat="1" applyFont="1" applyFill="1" applyBorder="1"/>
    <xf numFmtId="164" fontId="13" fillId="2" borderId="4" xfId="0" applyNumberFormat="1" applyFont="1" applyFill="1" applyBorder="1" applyAlignment="1">
      <alignment horizontal="right"/>
    </xf>
    <xf numFmtId="164" fontId="13" fillId="2" borderId="13" xfId="0" applyNumberFormat="1" applyFont="1" applyFill="1" applyBorder="1" applyAlignment="1">
      <alignment horizontal="right"/>
    </xf>
    <xf numFmtId="164" fontId="1" fillId="2" borderId="4" xfId="0" applyNumberFormat="1" applyFont="1" applyFill="1" applyBorder="1"/>
    <xf numFmtId="164" fontId="41" fillId="4" borderId="0" xfId="0" applyNumberFormat="1" applyFont="1" applyFill="1"/>
    <xf numFmtId="172" fontId="12" fillId="4" borderId="0" xfId="0" applyNumberFormat="1" applyFont="1" applyFill="1" applyAlignment="1">
      <alignment horizontal="right"/>
    </xf>
    <xf numFmtId="165" fontId="12" fillId="4" borderId="0" xfId="0" applyNumberFormat="1" applyFont="1" applyFill="1" applyAlignment="1">
      <alignment horizontal="right"/>
    </xf>
    <xf numFmtId="164" fontId="31" fillId="4" borderId="0" xfId="0" applyNumberFormat="1" applyFont="1" applyFill="1"/>
    <xf numFmtId="164" fontId="12" fillId="2" borderId="5" xfId="0" applyNumberFormat="1" applyFont="1" applyFill="1" applyBorder="1" applyAlignment="1">
      <alignment horizontal="left"/>
    </xf>
    <xf numFmtId="164" fontId="42" fillId="2" borderId="6" xfId="0" applyNumberFormat="1" applyFont="1" applyFill="1" applyBorder="1" applyAlignment="1">
      <alignment horizontal="right"/>
    </xf>
    <xf numFmtId="164" fontId="12" fillId="2" borderId="6" xfId="0" applyNumberFormat="1" applyFont="1" applyFill="1" applyBorder="1" applyAlignment="1">
      <alignment horizontal="right"/>
    </xf>
    <xf numFmtId="164" fontId="31" fillId="2" borderId="7" xfId="0" applyNumberFormat="1" applyFont="1" applyFill="1" applyBorder="1"/>
    <xf numFmtId="164" fontId="43" fillId="4" borderId="2" xfId="0" applyNumberFormat="1" applyFont="1" applyFill="1" applyBorder="1"/>
    <xf numFmtId="164" fontId="43" fillId="4" borderId="1" xfId="0" applyNumberFormat="1" applyFont="1" applyFill="1" applyBorder="1" applyAlignment="1">
      <alignment horizontal="right"/>
    </xf>
    <xf numFmtId="164" fontId="43" fillId="4" borderId="0" xfId="0" applyNumberFormat="1" applyFont="1" applyFill="1" applyBorder="1" applyAlignment="1">
      <alignment horizontal="right"/>
    </xf>
    <xf numFmtId="164" fontId="31" fillId="4" borderId="1" xfId="0" applyNumberFormat="1" applyFont="1" applyFill="1" applyBorder="1" applyAlignment="1">
      <alignment horizontal="right"/>
    </xf>
    <xf numFmtId="164" fontId="31" fillId="4" borderId="2" xfId="0" applyNumberFormat="1" applyFont="1" applyFill="1" applyBorder="1"/>
    <xf numFmtId="164" fontId="31" fillId="4" borderId="0" xfId="0" applyNumberFormat="1" applyFont="1" applyFill="1" applyBorder="1" applyAlignment="1">
      <alignment horizontal="right"/>
    </xf>
    <xf numFmtId="164" fontId="44" fillId="4" borderId="1" xfId="0" applyNumberFormat="1" applyFont="1" applyFill="1" applyBorder="1" applyAlignment="1">
      <alignment horizontal="right"/>
    </xf>
    <xf numFmtId="164" fontId="44" fillId="4" borderId="0" xfId="0" applyNumberFormat="1" applyFont="1" applyFill="1" applyBorder="1" applyAlignment="1">
      <alignment horizontal="right"/>
    </xf>
    <xf numFmtId="164" fontId="43" fillId="4" borderId="1" xfId="0" applyNumberFormat="1" applyFont="1" applyFill="1" applyBorder="1"/>
    <xf numFmtId="164" fontId="32" fillId="4" borderId="1" xfId="0" applyNumberFormat="1" applyFont="1" applyFill="1" applyBorder="1" applyAlignment="1">
      <alignment horizontal="right"/>
    </xf>
    <xf numFmtId="164" fontId="30" fillId="4" borderId="0" xfId="0" applyNumberFormat="1" applyFont="1" applyFill="1" applyBorder="1" applyAlignment="1">
      <alignment horizontal="right"/>
    </xf>
    <xf numFmtId="164" fontId="43" fillId="4" borderId="11" xfId="0" applyNumberFormat="1" applyFont="1" applyFill="1" applyBorder="1"/>
    <xf numFmtId="164" fontId="44" fillId="4" borderId="4" xfId="0" applyNumberFormat="1" applyFont="1" applyFill="1" applyBorder="1" applyAlignment="1">
      <alignment horizontal="right"/>
    </xf>
    <xf numFmtId="164" fontId="44" fillId="4" borderId="13" xfId="0" applyNumberFormat="1" applyFont="1" applyFill="1" applyBorder="1" applyAlignment="1">
      <alignment horizontal="right"/>
    </xf>
    <xf numFmtId="164" fontId="43" fillId="4" borderId="4" xfId="0" applyNumberFormat="1" applyFont="1" applyFill="1" applyBorder="1"/>
    <xf numFmtId="164" fontId="12" fillId="4" borderId="0" xfId="0" applyNumberFormat="1" applyFont="1" applyFill="1" applyAlignment="1">
      <alignment horizontal="right"/>
    </xf>
    <xf numFmtId="164" fontId="43" fillId="4" borderId="0" xfId="0" applyNumberFormat="1" applyFont="1" applyFill="1"/>
    <xf numFmtId="164" fontId="12" fillId="2" borderId="5" xfId="0" applyNumberFormat="1" applyFont="1" applyFill="1" applyBorder="1"/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3"/>
  <sheetViews>
    <sheetView workbookViewId="0">
      <selection activeCell="F28" sqref="F28"/>
    </sheetView>
  </sheetViews>
  <sheetFormatPr defaultRowHeight="12.75" x14ac:dyDescent="0.2"/>
  <cols>
    <col min="1" max="1" width="31.7109375" style="112" customWidth="1"/>
    <col min="2" max="4" width="16.5703125" style="112" customWidth="1"/>
    <col min="5" max="5" width="8" style="112" customWidth="1"/>
    <col min="6" max="6" width="13.7109375" style="112" customWidth="1"/>
    <col min="7" max="7" width="12.5703125" style="192" customWidth="1"/>
    <col min="8" max="8" width="14.5703125" bestFit="1" customWidth="1"/>
  </cols>
  <sheetData>
    <row r="1" spans="1:8" x14ac:dyDescent="0.2">
      <c r="A1" s="100" t="s">
        <v>464</v>
      </c>
      <c r="B1" s="151"/>
      <c r="C1" s="151"/>
      <c r="D1" s="177"/>
      <c r="E1" s="177"/>
    </row>
    <row r="2" spans="1:8" x14ac:dyDescent="0.2">
      <c r="A2" s="100" t="s">
        <v>506</v>
      </c>
      <c r="B2" s="151"/>
      <c r="C2" s="151"/>
      <c r="D2" s="177"/>
      <c r="E2" s="177"/>
    </row>
    <row r="3" spans="1:8" ht="15" x14ac:dyDescent="0.25">
      <c r="A3" s="195"/>
      <c r="B3" s="196" t="s">
        <v>484</v>
      </c>
      <c r="C3" s="197"/>
      <c r="D3" s="198"/>
      <c r="E3" s="177"/>
    </row>
    <row r="4" spans="1:8" ht="15" x14ac:dyDescent="0.25">
      <c r="A4" s="423" t="s">
        <v>467</v>
      </c>
      <c r="B4" s="424" t="s">
        <v>310</v>
      </c>
      <c r="C4" s="425" t="s">
        <v>468</v>
      </c>
      <c r="D4" s="424" t="s">
        <v>469</v>
      </c>
      <c r="E4" s="183"/>
      <c r="G4" s="191"/>
    </row>
    <row r="5" spans="1:8" ht="15" x14ac:dyDescent="0.25">
      <c r="A5" s="423" t="s">
        <v>470</v>
      </c>
      <c r="B5" s="424" t="s">
        <v>471</v>
      </c>
      <c r="C5" s="425" t="s">
        <v>472</v>
      </c>
      <c r="D5" s="426" t="s">
        <v>487</v>
      </c>
      <c r="E5" s="184"/>
      <c r="F5" s="181"/>
    </row>
    <row r="6" spans="1:8" x14ac:dyDescent="0.2">
      <c r="A6" s="427"/>
      <c r="B6" s="424" t="s">
        <v>320</v>
      </c>
      <c r="C6" s="425" t="s">
        <v>320</v>
      </c>
      <c r="D6" s="424" t="s">
        <v>320</v>
      </c>
      <c r="E6" s="183"/>
      <c r="F6" s="181"/>
      <c r="G6" s="191"/>
    </row>
    <row r="7" spans="1:8" x14ac:dyDescent="0.2">
      <c r="A7" s="428"/>
      <c r="B7" s="429"/>
      <c r="C7" s="430"/>
      <c r="D7" s="431"/>
      <c r="E7" s="185"/>
      <c r="F7" s="182"/>
    </row>
    <row r="8" spans="1:8" x14ac:dyDescent="0.2">
      <c r="A8" s="427" t="s">
        <v>473</v>
      </c>
      <c r="B8" s="432">
        <v>31381534000</v>
      </c>
      <c r="C8" s="433">
        <v>13784988781.259987</v>
      </c>
      <c r="D8" s="434">
        <f t="shared" ref="D8" si="0">C8-B8</f>
        <v>-17596545218.740013</v>
      </c>
      <c r="E8" s="258"/>
      <c r="F8" s="178"/>
      <c r="G8" s="193"/>
      <c r="H8" s="3"/>
    </row>
    <row r="9" spans="1:8" x14ac:dyDescent="0.2">
      <c r="A9" s="428"/>
      <c r="B9" s="435"/>
      <c r="C9" s="436"/>
      <c r="D9" s="437"/>
      <c r="E9" s="186"/>
      <c r="F9" s="178"/>
      <c r="G9" s="193"/>
      <c r="H9" s="194"/>
    </row>
    <row r="10" spans="1:8" x14ac:dyDescent="0.2">
      <c r="A10" s="428" t="s">
        <v>485</v>
      </c>
      <c r="B10" s="429">
        <v>19718978642.789997</v>
      </c>
      <c r="C10" s="438">
        <v>8660539578.4549999</v>
      </c>
      <c r="D10" s="437">
        <f t="shared" ref="D10:D17" si="1">C10-B10</f>
        <v>-11058439064.334997</v>
      </c>
      <c r="E10" s="186"/>
      <c r="F10" s="178"/>
      <c r="G10" s="193"/>
      <c r="H10" s="194"/>
    </row>
    <row r="11" spans="1:8" x14ac:dyDescent="0.2">
      <c r="A11" s="428" t="s">
        <v>340</v>
      </c>
      <c r="B11" s="429">
        <v>2047914385.1398966</v>
      </c>
      <c r="C11" s="438">
        <v>1458770961.5154388</v>
      </c>
      <c r="D11" s="437">
        <f t="shared" si="1"/>
        <v>-589143423.62445784</v>
      </c>
      <c r="E11" s="186"/>
      <c r="F11" s="178"/>
      <c r="G11" s="193"/>
      <c r="H11" s="194"/>
    </row>
    <row r="12" spans="1:8" x14ac:dyDescent="0.2">
      <c r="A12" s="428" t="s">
        <v>475</v>
      </c>
      <c r="B12" s="429">
        <v>1850000000.0000021</v>
      </c>
      <c r="C12" s="438">
        <f>B12</f>
        <v>1850000000.0000021</v>
      </c>
      <c r="D12" s="437">
        <f t="shared" si="1"/>
        <v>0</v>
      </c>
      <c r="E12" s="186"/>
      <c r="F12" s="178"/>
      <c r="G12" s="193"/>
      <c r="H12" s="194"/>
    </row>
    <row r="13" spans="1:8" x14ac:dyDescent="0.2">
      <c r="A13" s="428" t="s">
        <v>476</v>
      </c>
      <c r="B13" s="429">
        <v>8324320714.4442291</v>
      </c>
      <c r="C13" s="438">
        <v>2342445132.8407426</v>
      </c>
      <c r="D13" s="437">
        <f t="shared" si="1"/>
        <v>-5981875581.603487</v>
      </c>
      <c r="E13" s="186"/>
      <c r="F13" s="178"/>
      <c r="G13" s="193"/>
      <c r="H13" s="194"/>
    </row>
    <row r="14" spans="1:8" x14ac:dyDescent="0.2">
      <c r="A14" s="428" t="s">
        <v>477</v>
      </c>
      <c r="B14" s="429">
        <v>-85399765</v>
      </c>
      <c r="C14" s="438">
        <f>B14</f>
        <v>-85399765</v>
      </c>
      <c r="D14" s="437">
        <f t="shared" si="1"/>
        <v>0</v>
      </c>
      <c r="E14" s="186"/>
      <c r="F14" s="100"/>
      <c r="G14" s="193"/>
      <c r="H14" s="194"/>
    </row>
    <row r="15" spans="1:8" x14ac:dyDescent="0.2">
      <c r="A15" s="428" t="s">
        <v>478</v>
      </c>
      <c r="B15" s="429">
        <v>325288000</v>
      </c>
      <c r="C15" s="438">
        <f>B15</f>
        <v>325288000</v>
      </c>
      <c r="D15" s="437">
        <f t="shared" si="1"/>
        <v>0</v>
      </c>
      <c r="E15" s="186"/>
      <c r="F15" s="100"/>
      <c r="G15" s="193"/>
      <c r="H15" s="194"/>
    </row>
    <row r="16" spans="1:8" x14ac:dyDescent="0.2">
      <c r="A16" s="173" t="s">
        <v>479</v>
      </c>
      <c r="B16" s="435">
        <v>0</v>
      </c>
      <c r="C16" s="438">
        <v>70000000.000000104</v>
      </c>
      <c r="D16" s="437">
        <f t="shared" si="1"/>
        <v>70000000.000000104</v>
      </c>
      <c r="E16" s="186"/>
      <c r="F16" s="100"/>
      <c r="G16" s="193"/>
      <c r="H16" s="194"/>
    </row>
    <row r="17" spans="1:8" x14ac:dyDescent="0.2">
      <c r="A17" s="439" t="s">
        <v>480</v>
      </c>
      <c r="B17" s="435">
        <v>24399.405081846751</v>
      </c>
      <c r="C17" s="436"/>
      <c r="D17" s="440">
        <f t="shared" si="1"/>
        <v>-24399.405081846751</v>
      </c>
      <c r="E17" s="187"/>
      <c r="F17" s="100"/>
      <c r="G17" s="193"/>
      <c r="H17" s="194"/>
    </row>
    <row r="18" spans="1:8" x14ac:dyDescent="0.2">
      <c r="A18" s="428"/>
      <c r="B18" s="441"/>
      <c r="C18" s="442"/>
      <c r="D18" s="431"/>
      <c r="E18" s="185"/>
      <c r="F18" s="100"/>
      <c r="G18" s="193"/>
      <c r="H18" s="194"/>
    </row>
    <row r="19" spans="1:8" x14ac:dyDescent="0.2">
      <c r="A19" s="443" t="s">
        <v>481</v>
      </c>
      <c r="B19" s="444">
        <f>B10+B11+B12+B13+B14+B15+B16-B8-B17</f>
        <v>799543577.96904457</v>
      </c>
      <c r="C19" s="445">
        <f>C10+C11+C12+C13+C14+C15+C16-C8</f>
        <v>836655126.55119514</v>
      </c>
      <c r="D19" s="446">
        <f>C19-B19</f>
        <v>37111548.582150578</v>
      </c>
      <c r="E19" s="188"/>
      <c r="F19" s="100"/>
      <c r="G19" s="193"/>
      <c r="H19" s="194"/>
    </row>
    <row r="20" spans="1:8" x14ac:dyDescent="0.2">
      <c r="A20" s="202" t="s">
        <v>503</v>
      </c>
      <c r="B20" s="191">
        <v>1065278000</v>
      </c>
      <c r="C20" s="190"/>
      <c r="D20" s="203"/>
      <c r="E20" s="160"/>
    </row>
    <row r="21" spans="1:8" x14ac:dyDescent="0.2">
      <c r="A21" s="201" t="s">
        <v>482</v>
      </c>
      <c r="B21" s="190"/>
      <c r="C21" s="190"/>
      <c r="D21" s="199"/>
      <c r="E21" s="177"/>
    </row>
    <row r="22" spans="1:8" x14ac:dyDescent="0.2">
      <c r="A22" s="204" t="s">
        <v>483</v>
      </c>
      <c r="B22" s="205"/>
      <c r="C22" s="205"/>
      <c r="D22" s="206"/>
      <c r="E22" s="177"/>
    </row>
    <row r="23" spans="1:8" x14ac:dyDescent="0.2">
      <c r="A23" s="422"/>
      <c r="B23" s="190"/>
      <c r="C23" s="190"/>
      <c r="D23" s="185"/>
      <c r="E23" s="177"/>
    </row>
    <row r="24" spans="1:8" ht="15" x14ac:dyDescent="0.2">
      <c r="A24" s="447" t="s">
        <v>548</v>
      </c>
      <c r="B24" s="448"/>
      <c r="C24" s="449"/>
      <c r="D24" s="450"/>
      <c r="E24" s="177"/>
    </row>
    <row r="25" spans="1:8" ht="14.25" x14ac:dyDescent="0.2">
      <c r="A25" s="451" t="s">
        <v>502</v>
      </c>
      <c r="B25" s="452" t="s">
        <v>486</v>
      </c>
      <c r="C25" s="453"/>
      <c r="D25" s="454"/>
      <c r="E25" s="177"/>
    </row>
    <row r="26" spans="1:8" x14ac:dyDescent="0.2">
      <c r="A26" s="455" t="s">
        <v>467</v>
      </c>
      <c r="B26" s="456" t="s">
        <v>310</v>
      </c>
      <c r="C26" s="457" t="s">
        <v>468</v>
      </c>
      <c r="D26" s="456" t="s">
        <v>469</v>
      </c>
      <c r="E26" s="183"/>
    </row>
    <row r="27" spans="1:8" x14ac:dyDescent="0.2">
      <c r="A27" s="455" t="s">
        <v>470</v>
      </c>
      <c r="B27" s="456" t="s">
        <v>471</v>
      </c>
      <c r="C27" s="457" t="s">
        <v>472</v>
      </c>
      <c r="D27" s="458" t="s">
        <v>487</v>
      </c>
      <c r="E27" s="185"/>
    </row>
    <row r="28" spans="1:8" x14ac:dyDescent="0.2">
      <c r="A28" s="455"/>
      <c r="B28" s="456" t="s">
        <v>320</v>
      </c>
      <c r="C28" s="457" t="s">
        <v>320</v>
      </c>
      <c r="D28" s="456" t="s">
        <v>320</v>
      </c>
      <c r="E28" s="183"/>
    </row>
    <row r="29" spans="1:8" x14ac:dyDescent="0.2">
      <c r="A29" s="459"/>
      <c r="B29" s="458"/>
      <c r="C29" s="460"/>
      <c r="D29" s="180"/>
      <c r="E29" s="185"/>
    </row>
    <row r="30" spans="1:8" x14ac:dyDescent="0.2">
      <c r="A30" s="455" t="s">
        <v>473</v>
      </c>
      <c r="B30" s="461">
        <v>30908589000</v>
      </c>
      <c r="C30" s="462">
        <v>13559687560.640009</v>
      </c>
      <c r="D30" s="463">
        <f t="shared" ref="D30" si="2">C30-B30</f>
        <v>-17348901439.359993</v>
      </c>
      <c r="E30" s="188"/>
    </row>
    <row r="31" spans="1:8" x14ac:dyDescent="0.2">
      <c r="A31" s="459"/>
      <c r="B31" s="464"/>
      <c r="C31" s="200"/>
      <c r="D31" s="180"/>
      <c r="E31" s="185"/>
    </row>
    <row r="32" spans="1:8" x14ac:dyDescent="0.2">
      <c r="A32" s="459" t="s">
        <v>488</v>
      </c>
      <c r="B32" s="179">
        <v>18856387073.769989</v>
      </c>
      <c r="C32" s="465">
        <v>7753511552</v>
      </c>
      <c r="D32" s="180">
        <f t="shared" ref="D32:D39" si="3">C32-B32</f>
        <v>-11102875521.769989</v>
      </c>
      <c r="E32" s="185"/>
    </row>
    <row r="33" spans="1:6" x14ac:dyDescent="0.2">
      <c r="A33" s="459" t="s">
        <v>340</v>
      </c>
      <c r="B33" s="179">
        <v>1617999999.9263988</v>
      </c>
      <c r="C33" s="465">
        <v>1076095964.3615999</v>
      </c>
      <c r="D33" s="180">
        <f t="shared" si="3"/>
        <v>-541904035.56479883</v>
      </c>
      <c r="E33" s="185"/>
    </row>
    <row r="34" spans="1:6" x14ac:dyDescent="0.2">
      <c r="A34" s="459" t="s">
        <v>475</v>
      </c>
      <c r="B34" s="179">
        <v>1809097276.0070436</v>
      </c>
      <c r="C34" s="465">
        <f>B34</f>
        <v>1809097276.0070436</v>
      </c>
      <c r="D34" s="180">
        <f t="shared" si="3"/>
        <v>0</v>
      </c>
      <c r="E34" s="185"/>
    </row>
    <row r="35" spans="1:6" x14ac:dyDescent="0.2">
      <c r="A35" s="459" t="s">
        <v>476</v>
      </c>
      <c r="B35" s="179">
        <v>8402977868.4555578</v>
      </c>
      <c r="C35" s="465">
        <v>2666014105.4171581</v>
      </c>
      <c r="D35" s="180">
        <f t="shared" si="3"/>
        <v>-5736963763.0383997</v>
      </c>
      <c r="E35" s="185"/>
      <c r="F35" s="259"/>
    </row>
    <row r="36" spans="1:6" x14ac:dyDescent="0.2">
      <c r="A36" s="459" t="s">
        <v>477</v>
      </c>
      <c r="B36" s="179">
        <v>-66947695</v>
      </c>
      <c r="C36" s="465">
        <f>B36</f>
        <v>-66947695</v>
      </c>
      <c r="D36" s="180">
        <f t="shared" si="3"/>
        <v>0</v>
      </c>
      <c r="E36" s="185"/>
    </row>
    <row r="37" spans="1:6" x14ac:dyDescent="0.2">
      <c r="A37" s="459" t="s">
        <v>478</v>
      </c>
      <c r="B37" s="179">
        <v>360483000</v>
      </c>
      <c r="C37" s="465">
        <f>B37</f>
        <v>360483000</v>
      </c>
      <c r="D37" s="180">
        <f t="shared" si="3"/>
        <v>0</v>
      </c>
      <c r="E37" s="185"/>
    </row>
    <row r="38" spans="1:6" x14ac:dyDescent="0.2">
      <c r="A38" s="201" t="s">
        <v>479</v>
      </c>
      <c r="B38" s="179">
        <v>0</v>
      </c>
      <c r="C38" s="465">
        <v>70000000.000000104</v>
      </c>
      <c r="D38" s="180">
        <f t="shared" si="3"/>
        <v>70000000.000000104</v>
      </c>
      <c r="E38" s="185"/>
    </row>
    <row r="39" spans="1:6" x14ac:dyDescent="0.2">
      <c r="A39" s="201" t="s">
        <v>480</v>
      </c>
      <c r="B39" s="179">
        <v>-21693.397822301835</v>
      </c>
      <c r="C39" s="200"/>
      <c r="D39" s="180">
        <f t="shared" si="3"/>
        <v>21693.397822301835</v>
      </c>
      <c r="E39" s="189"/>
    </row>
    <row r="40" spans="1:6" x14ac:dyDescent="0.2">
      <c r="A40" s="459"/>
      <c r="B40" s="464"/>
      <c r="C40" s="200"/>
      <c r="D40" s="180"/>
      <c r="E40" s="185"/>
    </row>
    <row r="41" spans="1:6" x14ac:dyDescent="0.2">
      <c r="A41" s="466" t="s">
        <v>481</v>
      </c>
      <c r="B41" s="467">
        <f>B32+B33+B34+B35+B36+B37+B38-B30-B39</f>
        <v>71430216.556811258</v>
      </c>
      <c r="C41" s="468">
        <f>C32+C33+C34+C35+C36+C37+C38-C30</f>
        <v>108566642.14579201</v>
      </c>
      <c r="D41" s="469">
        <f>C41-B41</f>
        <v>37136425.588980749</v>
      </c>
      <c r="E41" s="188"/>
    </row>
    <row r="42" spans="1:6" x14ac:dyDescent="0.2">
      <c r="A42" s="178"/>
      <c r="B42" s="470"/>
      <c r="C42" s="470"/>
      <c r="D42" s="471"/>
      <c r="E42" s="160"/>
    </row>
    <row r="43" spans="1:6" ht="14.25" x14ac:dyDescent="0.2">
      <c r="A43" s="472" t="s">
        <v>465</v>
      </c>
      <c r="B43" s="452" t="s">
        <v>466</v>
      </c>
      <c r="C43" s="453"/>
      <c r="D43" s="454"/>
      <c r="E43" s="177"/>
    </row>
    <row r="44" spans="1:6" x14ac:dyDescent="0.2">
      <c r="A44" s="455" t="s">
        <v>467</v>
      </c>
      <c r="B44" s="456" t="s">
        <v>310</v>
      </c>
      <c r="C44" s="457" t="s">
        <v>468</v>
      </c>
      <c r="D44" s="456" t="s">
        <v>469</v>
      </c>
      <c r="E44" s="183"/>
    </row>
    <row r="45" spans="1:6" x14ac:dyDescent="0.2">
      <c r="A45" s="455" t="s">
        <v>470</v>
      </c>
      <c r="B45" s="456" t="s">
        <v>471</v>
      </c>
      <c r="C45" s="457" t="s">
        <v>472</v>
      </c>
      <c r="D45" s="458" t="s">
        <v>487</v>
      </c>
      <c r="E45" s="185"/>
    </row>
    <row r="46" spans="1:6" x14ac:dyDescent="0.2">
      <c r="A46" s="455"/>
      <c r="B46" s="456" t="s">
        <v>320</v>
      </c>
      <c r="C46" s="457" t="s">
        <v>320</v>
      </c>
      <c r="D46" s="456" t="s">
        <v>320</v>
      </c>
      <c r="E46" s="183"/>
    </row>
    <row r="47" spans="1:6" x14ac:dyDescent="0.2">
      <c r="A47" s="459"/>
      <c r="B47" s="458"/>
      <c r="C47" s="460"/>
      <c r="D47" s="180"/>
      <c r="E47" s="185"/>
    </row>
    <row r="48" spans="1:6" x14ac:dyDescent="0.2">
      <c r="A48" s="455" t="s">
        <v>473</v>
      </c>
      <c r="B48" s="461">
        <v>30728729000</v>
      </c>
      <c r="C48" s="462">
        <v>13311132025.640005</v>
      </c>
      <c r="D48" s="463">
        <f t="shared" ref="D48:D57" si="4">C48-B48</f>
        <v>-17417596974.359993</v>
      </c>
      <c r="E48" s="188"/>
    </row>
    <row r="49" spans="1:5" x14ac:dyDescent="0.2">
      <c r="A49" s="459"/>
      <c r="B49" s="464"/>
      <c r="C49" s="200"/>
      <c r="D49" s="180"/>
      <c r="E49" s="185"/>
    </row>
    <row r="50" spans="1:5" x14ac:dyDescent="0.2">
      <c r="A50" s="459" t="s">
        <v>474</v>
      </c>
      <c r="B50" s="179">
        <v>18598793844</v>
      </c>
      <c r="C50" s="465">
        <v>7453899548</v>
      </c>
      <c r="D50" s="180">
        <f t="shared" si="4"/>
        <v>-11144894296</v>
      </c>
      <c r="E50" s="185"/>
    </row>
    <row r="51" spans="1:5" x14ac:dyDescent="0.2">
      <c r="A51" s="459" t="s">
        <v>340</v>
      </c>
      <c r="B51" s="179">
        <v>1549999999.9999995</v>
      </c>
      <c r="C51" s="465">
        <v>1003872775.2142395</v>
      </c>
      <c r="D51" s="180">
        <f t="shared" si="4"/>
        <v>-546127224.78576005</v>
      </c>
      <c r="E51" s="185"/>
    </row>
    <row r="52" spans="1:5" x14ac:dyDescent="0.2">
      <c r="A52" s="459" t="s">
        <v>475</v>
      </c>
      <c r="B52" s="179">
        <v>1775473221.8071005</v>
      </c>
      <c r="C52" s="465">
        <v>1775473221.8071005</v>
      </c>
      <c r="D52" s="180">
        <f t="shared" si="4"/>
        <v>0</v>
      </c>
      <c r="E52" s="185"/>
    </row>
    <row r="53" spans="1:5" x14ac:dyDescent="0.2">
      <c r="A53" s="459" t="s">
        <v>476</v>
      </c>
      <c r="B53" s="179">
        <v>8568853461.9393473</v>
      </c>
      <c r="C53" s="465">
        <v>2796537363.2448359</v>
      </c>
      <c r="D53" s="180">
        <f t="shared" si="4"/>
        <v>-5772316098.6945114</v>
      </c>
      <c r="E53" s="185"/>
    </row>
    <row r="54" spans="1:5" x14ac:dyDescent="0.2">
      <c r="A54" s="459" t="s">
        <v>477</v>
      </c>
      <c r="B54" s="179">
        <v>-66947695</v>
      </c>
      <c r="C54" s="465">
        <v>-66947695</v>
      </c>
      <c r="D54" s="180">
        <f t="shared" si="4"/>
        <v>0</v>
      </c>
      <c r="E54" s="185"/>
    </row>
    <row r="55" spans="1:5" x14ac:dyDescent="0.2">
      <c r="A55" s="459" t="s">
        <v>478</v>
      </c>
      <c r="B55" s="464">
        <v>340731000</v>
      </c>
      <c r="C55" s="200">
        <v>340731000</v>
      </c>
      <c r="D55" s="180">
        <f t="shared" si="4"/>
        <v>0</v>
      </c>
      <c r="E55" s="185"/>
    </row>
    <row r="56" spans="1:5" x14ac:dyDescent="0.2">
      <c r="A56" s="201" t="s">
        <v>479</v>
      </c>
      <c r="B56" s="179">
        <v>0</v>
      </c>
      <c r="C56" s="465">
        <v>70000000.000000104</v>
      </c>
      <c r="D56" s="180">
        <f t="shared" si="4"/>
        <v>70000000.000000104</v>
      </c>
      <c r="E56" s="185"/>
    </row>
    <row r="57" spans="1:5" x14ac:dyDescent="0.2">
      <c r="A57" s="201" t="s">
        <v>480</v>
      </c>
      <c r="B57" s="179">
        <v>-1128.1646513622254</v>
      </c>
      <c r="C57" s="200"/>
      <c r="D57" s="180">
        <f t="shared" si="4"/>
        <v>1128.1646513622254</v>
      </c>
      <c r="E57" s="189"/>
    </row>
    <row r="58" spans="1:5" x14ac:dyDescent="0.2">
      <c r="A58" s="459"/>
      <c r="B58" s="464"/>
      <c r="C58" s="200"/>
      <c r="D58" s="180"/>
      <c r="E58" s="185"/>
    </row>
    <row r="59" spans="1:5" x14ac:dyDescent="0.2">
      <c r="A59" s="466" t="s">
        <v>481</v>
      </c>
      <c r="B59" s="467">
        <f>B50+B51+B52+B53+B54+B55+B56-B48-B57</f>
        <v>38175960.911099881</v>
      </c>
      <c r="C59" s="468">
        <f>C50+C51+C52+C53+C54+C55+C56-C48</f>
        <v>62434187.626169205</v>
      </c>
      <c r="D59" s="469">
        <f>C59-B59</f>
        <v>24258226.715069324</v>
      </c>
      <c r="E59" s="188"/>
    </row>
    <row r="60" spans="1:5" x14ac:dyDescent="0.2">
      <c r="A60" s="100"/>
      <c r="B60" s="151"/>
      <c r="C60" s="151"/>
      <c r="D60" s="160"/>
      <c r="E60" s="160"/>
    </row>
    <row r="61" spans="1:5" x14ac:dyDescent="0.2">
      <c r="A61" s="178"/>
      <c r="B61" s="151"/>
      <c r="C61" s="151"/>
      <c r="D61" s="177"/>
      <c r="E61" s="177"/>
    </row>
    <row r="62" spans="1:5" x14ac:dyDescent="0.2">
      <c r="A62" s="178"/>
      <c r="B62" s="151"/>
      <c r="C62" s="151"/>
      <c r="D62" s="177"/>
      <c r="E62" s="177"/>
    </row>
    <row r="63" spans="1:5" x14ac:dyDescent="0.2">
      <c r="A63" s="100"/>
      <c r="B63" s="151"/>
      <c r="C63" s="151"/>
      <c r="D63" s="177"/>
      <c r="E63" s="177"/>
    </row>
  </sheetData>
  <pageMargins left="0.51181102362204722" right="0.51181102362204722" top="0.55118110236220474" bottom="0.55118110236220474" header="0.31496062992125984" footer="0.31496062992125984"/>
  <pageSetup paperSize="9" scale="95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B328"/>
  <sheetViews>
    <sheetView tabSelected="1" zoomScaleNormal="100" workbookViewId="0">
      <pane xSplit="4" ySplit="33" topLeftCell="E34" activePane="bottomRight" state="frozen"/>
      <selection pane="topRight" activeCell="E1" sqref="E1"/>
      <selection pane="bottomLeft" activeCell="A34" sqref="A34"/>
      <selection pane="bottomRight" activeCell="N34" sqref="N34"/>
    </sheetView>
  </sheetViews>
  <sheetFormatPr defaultRowHeight="12.75" x14ac:dyDescent="0.2"/>
  <cols>
    <col min="1" max="1" width="3.42578125" style="124" customWidth="1"/>
    <col min="2" max="2" width="10.5703125" style="124" customWidth="1"/>
    <col min="3" max="3" width="4.140625" style="124" hidden="1" customWidth="1"/>
    <col min="4" max="4" width="8.5703125" style="17" customWidth="1"/>
    <col min="5" max="5" width="8.28515625" style="23" customWidth="1"/>
    <col min="6" max="6" width="6.7109375" style="250" customWidth="1"/>
    <col min="7" max="7" width="9.140625" style="250" customWidth="1"/>
    <col min="8" max="8" width="7.85546875" style="250" customWidth="1"/>
    <col min="9" max="9" width="8.7109375" style="21" customWidth="1"/>
    <col min="10" max="10" width="9.5703125" style="230" hidden="1" customWidth="1"/>
    <col min="11" max="11" width="8.28515625" style="230" hidden="1" customWidth="1"/>
    <col min="12" max="12" width="1.7109375" style="18" customWidth="1"/>
    <col min="13" max="13" width="7.7109375" style="271" customWidth="1"/>
    <col min="14" max="14" width="7.7109375" style="21" customWidth="1"/>
    <col min="15" max="15" width="7.7109375" style="293" customWidth="1"/>
    <col min="16" max="16" width="7.7109375" style="294" customWidth="1"/>
    <col min="17" max="17" width="9.42578125" style="294" customWidth="1"/>
    <col min="18" max="18" width="10.42578125" style="294" customWidth="1"/>
    <col min="19" max="19" width="2" style="231" customWidth="1"/>
    <col min="20" max="23" width="7.42578125" style="271" customWidth="1"/>
    <col min="24" max="24" width="10.140625" style="85" customWidth="1"/>
    <col min="25" max="25" width="4.85546875" style="15" customWidth="1"/>
    <col min="26" max="26" width="20.5703125" customWidth="1"/>
    <col min="27" max="27" width="24.140625" bestFit="1" customWidth="1"/>
    <col min="28" max="28" width="22.7109375" bestFit="1" customWidth="1"/>
  </cols>
  <sheetData>
    <row r="1" spans="1:24" ht="15" x14ac:dyDescent="0.25">
      <c r="A1" s="99" t="s">
        <v>396</v>
      </c>
      <c r="B1" s="99"/>
      <c r="C1" s="99"/>
      <c r="D1" s="100"/>
      <c r="E1" s="232"/>
      <c r="F1" s="241"/>
      <c r="G1" s="241"/>
      <c r="H1" s="241"/>
      <c r="I1" s="251"/>
      <c r="J1" s="207"/>
      <c r="K1" s="207"/>
      <c r="L1" s="110"/>
      <c r="M1" s="260"/>
      <c r="N1" s="251"/>
      <c r="O1" s="115"/>
      <c r="P1" s="117"/>
      <c r="Q1" s="117"/>
      <c r="R1" s="117"/>
      <c r="S1" s="209"/>
      <c r="T1" s="111"/>
      <c r="U1" s="111"/>
      <c r="V1" s="111"/>
      <c r="W1" s="111"/>
      <c r="X1" s="119"/>
    </row>
    <row r="2" spans="1:24" ht="18" x14ac:dyDescent="0.25">
      <c r="A2" s="101" t="s">
        <v>405</v>
      </c>
      <c r="B2" s="99"/>
      <c r="C2" s="99"/>
      <c r="D2" s="100"/>
      <c r="E2" s="232"/>
      <c r="F2" s="241"/>
      <c r="G2" s="241"/>
      <c r="H2" s="241"/>
      <c r="I2" s="251"/>
      <c r="J2" s="207"/>
      <c r="K2" s="207"/>
      <c r="L2" s="110"/>
      <c r="M2" s="111"/>
      <c r="N2" s="251"/>
      <c r="O2" s="115"/>
      <c r="P2" s="117"/>
      <c r="Q2" s="117"/>
      <c r="R2" s="117"/>
      <c r="S2" s="209"/>
      <c r="T2" s="111"/>
      <c r="U2" s="111"/>
      <c r="V2" s="111"/>
      <c r="W2" s="111"/>
      <c r="X2" s="119"/>
    </row>
    <row r="3" spans="1:24" x14ac:dyDescent="0.2">
      <c r="A3" s="102" t="s">
        <v>489</v>
      </c>
      <c r="B3" s="99"/>
      <c r="C3" s="99"/>
      <c r="D3" s="100"/>
      <c r="E3" s="232"/>
      <c r="F3" s="241"/>
      <c r="G3" s="241"/>
      <c r="H3" s="241"/>
      <c r="I3" s="251"/>
      <c r="J3" s="207"/>
      <c r="K3" s="207"/>
      <c r="L3" s="110"/>
      <c r="M3" s="111"/>
      <c r="N3" s="251"/>
      <c r="O3" s="115"/>
      <c r="P3" s="117"/>
      <c r="Q3" s="117"/>
      <c r="R3" s="117"/>
      <c r="S3" s="209"/>
      <c r="T3" s="111"/>
      <c r="U3" s="111"/>
      <c r="V3" s="111"/>
      <c r="W3" s="111"/>
      <c r="X3" s="119"/>
    </row>
    <row r="4" spans="1:24" x14ac:dyDescent="0.2">
      <c r="A4" s="103" t="s">
        <v>459</v>
      </c>
      <c r="B4" s="99"/>
      <c r="C4" s="99"/>
      <c r="D4" s="100"/>
      <c r="E4" s="232"/>
      <c r="F4" s="241"/>
      <c r="G4" s="241"/>
      <c r="H4" s="241"/>
      <c r="I4" s="251"/>
      <c r="J4" s="207"/>
      <c r="K4" s="207"/>
      <c r="L4" s="110"/>
      <c r="M4" s="111"/>
      <c r="N4" s="251"/>
      <c r="O4" s="115"/>
      <c r="P4" s="117"/>
      <c r="Q4" s="117"/>
      <c r="R4" s="117"/>
      <c r="S4" s="209"/>
      <c r="T4" s="111"/>
      <c r="U4" s="111"/>
      <c r="V4" s="111"/>
      <c r="W4" s="111"/>
      <c r="X4" s="119"/>
    </row>
    <row r="5" spans="1:24" x14ac:dyDescent="0.2">
      <c r="A5" s="102" t="s">
        <v>490</v>
      </c>
      <c r="B5" s="99"/>
      <c r="C5" s="99"/>
      <c r="D5" s="100"/>
      <c r="E5" s="232"/>
      <c r="F5" s="241"/>
      <c r="G5" s="241"/>
      <c r="H5" s="241"/>
      <c r="I5" s="251"/>
      <c r="J5" s="207"/>
      <c r="K5" s="207"/>
      <c r="L5" s="110"/>
      <c r="M5" s="111"/>
      <c r="N5" s="251"/>
      <c r="O5" s="115"/>
      <c r="P5" s="117"/>
      <c r="Q5" s="117"/>
      <c r="R5" s="117"/>
      <c r="S5" s="209"/>
      <c r="T5" s="111"/>
      <c r="U5" s="111"/>
      <c r="V5" s="111"/>
      <c r="W5" s="111"/>
      <c r="X5" s="119"/>
    </row>
    <row r="6" spans="1:24" x14ac:dyDescent="0.2">
      <c r="A6" s="102" t="s">
        <v>491</v>
      </c>
      <c r="B6" s="99"/>
      <c r="C6" s="99"/>
      <c r="D6" s="100"/>
      <c r="E6" s="232"/>
      <c r="F6" s="241"/>
      <c r="G6" s="241"/>
      <c r="H6" s="241"/>
      <c r="I6" s="251"/>
      <c r="J6" s="207"/>
      <c r="K6" s="207"/>
      <c r="L6" s="110"/>
      <c r="M6" s="111"/>
      <c r="N6" s="251"/>
      <c r="O6" s="115"/>
      <c r="P6" s="117"/>
      <c r="Q6" s="117"/>
      <c r="R6" s="117"/>
      <c r="S6" s="209"/>
      <c r="T6" s="111"/>
      <c r="U6" s="111"/>
      <c r="V6" s="111"/>
      <c r="W6" s="111"/>
      <c r="X6" s="119"/>
    </row>
    <row r="7" spans="1:24" x14ac:dyDescent="0.2">
      <c r="A7" s="103" t="s">
        <v>492</v>
      </c>
      <c r="B7" s="99"/>
      <c r="C7" s="99"/>
      <c r="D7" s="100"/>
      <c r="E7" s="232"/>
      <c r="F7" s="241"/>
      <c r="G7" s="241"/>
      <c r="H7" s="241"/>
      <c r="I7" s="251"/>
      <c r="J7" s="207"/>
      <c r="K7" s="207"/>
      <c r="L7" s="110"/>
      <c r="M7" s="111"/>
      <c r="N7" s="251"/>
      <c r="O7" s="115"/>
      <c r="P7" s="117"/>
      <c r="Q7" s="117"/>
      <c r="R7" s="117"/>
      <c r="S7" s="209"/>
      <c r="T7" s="111"/>
      <c r="U7" s="111"/>
      <c r="V7" s="111"/>
      <c r="W7" s="111"/>
      <c r="X7" s="119"/>
    </row>
    <row r="8" spans="1:24" x14ac:dyDescent="0.2">
      <c r="A8" s="140" t="s">
        <v>419</v>
      </c>
      <c r="B8" s="141"/>
      <c r="C8" s="141"/>
      <c r="D8" s="142"/>
      <c r="E8" s="233"/>
      <c r="F8" s="242"/>
      <c r="G8" s="242"/>
      <c r="H8" s="242"/>
      <c r="I8" s="7"/>
      <c r="J8" s="210"/>
      <c r="K8" s="210"/>
      <c r="L8" s="143"/>
      <c r="M8" s="11"/>
      <c r="N8" s="7"/>
      <c r="O8" s="165"/>
      <c r="P8" s="166"/>
      <c r="Q8" s="166"/>
      <c r="R8" s="117"/>
      <c r="S8" s="209"/>
      <c r="T8" s="111"/>
      <c r="U8" s="111"/>
      <c r="V8" s="111"/>
      <c r="W8" s="111"/>
      <c r="X8" s="119"/>
    </row>
    <row r="9" spans="1:24" x14ac:dyDescent="0.2">
      <c r="A9" s="103" t="s">
        <v>418</v>
      </c>
      <c r="B9" s="99"/>
      <c r="C9" s="99"/>
      <c r="D9" s="100"/>
      <c r="E9" s="232"/>
      <c r="F9" s="241"/>
      <c r="G9" s="241"/>
      <c r="H9" s="241"/>
      <c r="I9" s="251"/>
      <c r="J9" s="207"/>
      <c r="K9" s="207"/>
      <c r="L9" s="110"/>
      <c r="M9" s="111"/>
      <c r="N9" s="251"/>
      <c r="O9" s="115"/>
      <c r="P9" s="117"/>
      <c r="Q9" s="117"/>
      <c r="R9" s="117"/>
      <c r="S9" s="209"/>
      <c r="T9" s="111"/>
      <c r="U9" s="111"/>
      <c r="V9" s="111"/>
      <c r="W9" s="111"/>
      <c r="X9" s="119"/>
    </row>
    <row r="10" spans="1:24" x14ac:dyDescent="0.2">
      <c r="A10" s="103"/>
      <c r="B10" s="99"/>
      <c r="C10" s="99"/>
      <c r="D10" s="100"/>
      <c r="E10" s="232"/>
      <c r="F10" s="241"/>
      <c r="G10" s="241"/>
      <c r="H10" s="241"/>
      <c r="I10" s="251"/>
      <c r="J10" s="207"/>
      <c r="K10" s="207"/>
      <c r="L10" s="110"/>
      <c r="M10" s="111"/>
      <c r="N10" s="251"/>
      <c r="O10" s="115"/>
      <c r="P10" s="117"/>
      <c r="Q10" s="117"/>
      <c r="R10" s="117"/>
      <c r="S10" s="209"/>
      <c r="T10" s="111"/>
      <c r="U10" s="111"/>
      <c r="V10" s="111"/>
      <c r="W10" s="111"/>
      <c r="X10" s="119"/>
    </row>
    <row r="11" spans="1:24" x14ac:dyDescent="0.2">
      <c r="A11" s="131" t="s">
        <v>493</v>
      </c>
      <c r="B11" s="132"/>
      <c r="C11" s="132"/>
      <c r="D11" s="133"/>
      <c r="E11" s="234"/>
      <c r="F11" s="243"/>
      <c r="G11" s="243"/>
      <c r="H11" s="243"/>
      <c r="I11" s="252"/>
      <c r="J11" s="211"/>
      <c r="K11" s="211"/>
      <c r="L11" s="134"/>
      <c r="M11" s="261"/>
      <c r="N11" s="252"/>
      <c r="O11" s="262"/>
      <c r="P11" s="263"/>
      <c r="Q11" s="263"/>
      <c r="R11" s="263"/>
      <c r="S11" s="212"/>
      <c r="T11" s="261"/>
      <c r="U11" s="261"/>
      <c r="V11" s="261"/>
      <c r="W11" s="261"/>
      <c r="X11" s="296"/>
    </row>
    <row r="12" spans="1:24" x14ac:dyDescent="0.2">
      <c r="A12" s="135" t="s">
        <v>420</v>
      </c>
      <c r="B12" s="125"/>
      <c r="C12" s="125"/>
      <c r="D12" s="95"/>
      <c r="E12" s="235"/>
      <c r="F12" s="244"/>
      <c r="G12" s="244"/>
      <c r="H12" s="244"/>
      <c r="I12" s="9"/>
      <c r="J12" s="213"/>
      <c r="K12" s="213"/>
      <c r="L12" s="136"/>
      <c r="M12" s="76"/>
      <c r="N12" s="9"/>
      <c r="O12" s="167"/>
      <c r="P12" s="168"/>
      <c r="Q12" s="168"/>
      <c r="R12" s="168"/>
      <c r="S12" s="214"/>
      <c r="T12" s="76"/>
      <c r="U12" s="76"/>
      <c r="V12" s="76"/>
      <c r="W12" s="76"/>
      <c r="X12" s="275"/>
    </row>
    <row r="13" spans="1:24" x14ac:dyDescent="0.2">
      <c r="A13" s="137" t="s">
        <v>421</v>
      </c>
      <c r="B13" s="138"/>
      <c r="C13" s="138"/>
      <c r="D13" s="96"/>
      <c r="E13" s="236"/>
      <c r="F13" s="245"/>
      <c r="G13" s="245"/>
      <c r="H13" s="245"/>
      <c r="I13" s="253"/>
      <c r="J13" s="215"/>
      <c r="K13" s="215"/>
      <c r="L13" s="139"/>
      <c r="M13" s="264"/>
      <c r="N13" s="253"/>
      <c r="O13" s="265"/>
      <c r="P13" s="266"/>
      <c r="Q13" s="266"/>
      <c r="R13" s="266"/>
      <c r="S13" s="216"/>
      <c r="T13" s="264"/>
      <c r="U13" s="264"/>
      <c r="V13" s="264"/>
      <c r="W13" s="264"/>
      <c r="X13" s="297"/>
    </row>
    <row r="14" spans="1:24" x14ac:dyDescent="0.2">
      <c r="A14" s="131" t="s">
        <v>423</v>
      </c>
      <c r="B14" s="144"/>
      <c r="C14" s="132"/>
      <c r="D14" s="133"/>
      <c r="E14" s="234"/>
      <c r="F14" s="243"/>
      <c r="G14" s="243"/>
      <c r="H14" s="243"/>
      <c r="I14" s="252"/>
      <c r="J14" s="211"/>
      <c r="K14" s="211"/>
      <c r="L14" s="134"/>
      <c r="M14" s="261"/>
      <c r="N14" s="252"/>
      <c r="O14" s="262"/>
      <c r="P14" s="263"/>
      <c r="Q14" s="263"/>
      <c r="R14" s="263"/>
      <c r="S14" s="212"/>
      <c r="T14" s="261"/>
      <c r="U14" s="261"/>
      <c r="V14" s="261"/>
      <c r="W14" s="261"/>
      <c r="X14" s="296"/>
    </row>
    <row r="15" spans="1:24" x14ac:dyDescent="0.2">
      <c r="A15" s="137" t="s">
        <v>422</v>
      </c>
      <c r="B15" s="145"/>
      <c r="C15" s="138"/>
      <c r="D15" s="96"/>
      <c r="E15" s="236"/>
      <c r="F15" s="245"/>
      <c r="G15" s="245"/>
      <c r="H15" s="245"/>
      <c r="I15" s="253"/>
      <c r="J15" s="215"/>
      <c r="K15" s="215"/>
      <c r="L15" s="139"/>
      <c r="M15" s="264"/>
      <c r="N15" s="253"/>
      <c r="O15" s="265"/>
      <c r="P15" s="266"/>
      <c r="Q15" s="266"/>
      <c r="R15" s="266"/>
      <c r="S15" s="216"/>
      <c r="T15" s="264"/>
      <c r="U15" s="264"/>
      <c r="V15" s="264"/>
      <c r="W15" s="264"/>
      <c r="X15" s="297"/>
    </row>
    <row r="16" spans="1:24" x14ac:dyDescent="0.2">
      <c r="A16" s="130" t="s">
        <v>494</v>
      </c>
      <c r="B16" s="127"/>
      <c r="C16" s="127"/>
      <c r="D16" s="128"/>
      <c r="E16" s="121"/>
      <c r="F16" s="174"/>
      <c r="G16" s="174"/>
      <c r="H16" s="174"/>
      <c r="I16" s="254"/>
      <c r="J16" s="217"/>
      <c r="K16" s="217"/>
      <c r="L16" s="129"/>
      <c r="M16" s="118"/>
      <c r="N16" s="254"/>
      <c r="O16" s="267"/>
      <c r="P16" s="268"/>
      <c r="Q16" s="268"/>
      <c r="R16" s="268"/>
      <c r="S16" s="218"/>
      <c r="T16" s="118"/>
      <c r="U16" s="118"/>
      <c r="V16" s="118"/>
      <c r="W16" s="118"/>
      <c r="X16" s="119"/>
    </row>
    <row r="17" spans="1:28" x14ac:dyDescent="0.2">
      <c r="A17" s="104" t="s">
        <v>501</v>
      </c>
      <c r="B17" s="99"/>
      <c r="C17" s="99"/>
      <c r="D17" s="100"/>
      <c r="E17" s="232"/>
      <c r="F17" s="241"/>
      <c r="G17" s="241"/>
      <c r="H17" s="241"/>
      <c r="I17" s="251"/>
      <c r="J17" s="207"/>
      <c r="K17" s="207"/>
      <c r="L17" s="110"/>
      <c r="M17" s="111"/>
      <c r="N17" s="251"/>
      <c r="O17" s="115"/>
      <c r="P17" s="117"/>
      <c r="Q17" s="117"/>
      <c r="R17" s="117"/>
      <c r="S17" s="209"/>
      <c r="T17" s="111"/>
      <c r="U17" s="298" t="s">
        <v>409</v>
      </c>
      <c r="V17" s="299"/>
      <c r="W17" s="111"/>
      <c r="X17" s="119"/>
    </row>
    <row r="18" spans="1:28" x14ac:dyDescent="0.2">
      <c r="A18" s="111" t="s">
        <v>499</v>
      </c>
      <c r="B18" s="99"/>
      <c r="C18" s="99"/>
      <c r="D18" s="100"/>
      <c r="E18" s="232"/>
      <c r="F18" s="241"/>
      <c r="G18" s="241"/>
      <c r="H18" s="241"/>
      <c r="I18" s="251"/>
      <c r="J18" s="207"/>
      <c r="K18" s="207"/>
      <c r="L18" s="110"/>
      <c r="M18" s="111"/>
      <c r="N18" s="251"/>
      <c r="O18" s="115"/>
      <c r="P18" s="117"/>
      <c r="Q18" s="117"/>
      <c r="R18" s="117"/>
      <c r="S18" s="209"/>
      <c r="T18" s="111"/>
      <c r="U18" s="300" t="s">
        <v>406</v>
      </c>
      <c r="V18" s="301"/>
      <c r="W18" s="111"/>
      <c r="X18" s="119"/>
    </row>
    <row r="19" spans="1:28" x14ac:dyDescent="0.2">
      <c r="A19" s="99" t="s">
        <v>500</v>
      </c>
      <c r="B19" s="99"/>
      <c r="C19" s="99"/>
      <c r="D19" s="100"/>
      <c r="E19" s="232"/>
      <c r="F19" s="241"/>
      <c r="G19" s="241"/>
      <c r="H19" s="241"/>
      <c r="I19" s="251"/>
      <c r="J19" s="207"/>
      <c r="K19" s="207"/>
      <c r="L19" s="110"/>
      <c r="M19" s="111"/>
      <c r="N19" s="251"/>
      <c r="O19" s="115"/>
      <c r="P19" s="117"/>
      <c r="Q19" s="117"/>
      <c r="R19" s="117"/>
      <c r="S19" s="209"/>
      <c r="T19" s="111"/>
      <c r="U19" s="300"/>
      <c r="V19" s="301"/>
      <c r="W19" s="111"/>
      <c r="X19" s="119"/>
    </row>
    <row r="20" spans="1:28" x14ac:dyDescent="0.2">
      <c r="A20" s="99" t="s">
        <v>505</v>
      </c>
      <c r="B20" s="99"/>
      <c r="C20" s="99"/>
      <c r="D20" s="100"/>
      <c r="E20" s="232"/>
      <c r="F20" s="241"/>
      <c r="G20" s="241"/>
      <c r="H20" s="241"/>
      <c r="I20" s="251"/>
      <c r="J20" s="207"/>
      <c r="K20" s="207"/>
      <c r="L20" s="110"/>
      <c r="M20" s="269"/>
      <c r="N20" s="270"/>
      <c r="O20" s="117"/>
      <c r="P20" s="117"/>
      <c r="Q20" s="117"/>
      <c r="R20" s="117"/>
      <c r="S20" s="209"/>
      <c r="U20" s="300" t="s">
        <v>407</v>
      </c>
      <c r="V20" s="301"/>
      <c r="W20" s="111"/>
      <c r="X20" s="119"/>
    </row>
    <row r="21" spans="1:28" x14ac:dyDescent="0.2">
      <c r="A21" s="99"/>
      <c r="B21" s="99"/>
      <c r="C21" s="99"/>
      <c r="D21" s="100"/>
      <c r="E21" s="232"/>
      <c r="F21" s="241"/>
      <c r="G21" s="241"/>
      <c r="H21" s="241"/>
      <c r="I21" s="251"/>
      <c r="J21" s="207"/>
      <c r="K21" s="207"/>
      <c r="L21" s="110"/>
      <c r="N21" s="111"/>
      <c r="O21" s="111"/>
      <c r="P21" s="111"/>
      <c r="Q21" s="111"/>
      <c r="R21" s="111"/>
      <c r="S21" s="209"/>
      <c r="T21" s="111"/>
      <c r="U21" s="302" t="s">
        <v>408</v>
      </c>
      <c r="V21" s="303"/>
      <c r="W21" s="111"/>
      <c r="X21" s="120"/>
    </row>
    <row r="22" spans="1:28" x14ac:dyDescent="0.2">
      <c r="A22" s="99"/>
      <c r="B22" s="99"/>
      <c r="C22" s="99"/>
      <c r="D22" s="105" t="s">
        <v>316</v>
      </c>
      <c r="E22" s="237">
        <f>MAX(E34:E328)</f>
        <v>22.5</v>
      </c>
      <c r="F22" s="246">
        <f>MAX(F34:F328)</f>
        <v>10.79</v>
      </c>
      <c r="G22" s="246">
        <f t="shared" ref="G22:H22" si="0">MAX(G34:G328)</f>
        <v>-11.71</v>
      </c>
      <c r="H22" s="251">
        <f t="shared" si="0"/>
        <v>411.25754205317168</v>
      </c>
      <c r="I22" s="88">
        <f>MAX(I34:I328)</f>
        <v>4491.7560592736954</v>
      </c>
      <c r="J22" s="219">
        <f>MAX(J34:J328)</f>
        <v>982.00971820207656</v>
      </c>
      <c r="K22" s="219">
        <f>MAX(K34:K328)</f>
        <v>414.9626549631808</v>
      </c>
      <c r="L22" s="176"/>
      <c r="M22" s="88">
        <f t="shared" ref="M22:R22" si="1">MAX(M34:M328)</f>
        <v>6.7532845973619828</v>
      </c>
      <c r="N22" s="272">
        <f t="shared" si="1"/>
        <v>25.000000000000057</v>
      </c>
      <c r="O22" s="272">
        <f t="shared" si="1"/>
        <v>50.000000000000057</v>
      </c>
      <c r="P22" s="272">
        <f t="shared" si="1"/>
        <v>75.000000000000057</v>
      </c>
      <c r="Q22" s="272">
        <f t="shared" si="1"/>
        <v>100.00000000000006</v>
      </c>
      <c r="R22" s="273">
        <f t="shared" si="1"/>
        <v>4517.0804292937019</v>
      </c>
      <c r="S22" s="209"/>
      <c r="T22" s="304">
        <f>MAX(T34:T328)</f>
        <v>-1.6421059571690041E-2</v>
      </c>
      <c r="U22" s="126">
        <f>MAX(U34:U328)</f>
        <v>0.19867841840026784</v>
      </c>
      <c r="V22" s="126">
        <f>MAX(V34:V328)</f>
        <v>0.39735683680053568</v>
      </c>
      <c r="W22" s="126">
        <f>MAX(W34:W328)</f>
        <v>0.59603525520080347</v>
      </c>
      <c r="X22" s="289">
        <f>MAX(X34:X328)</f>
        <v>0.79471367360107137</v>
      </c>
    </row>
    <row r="23" spans="1:28" x14ac:dyDescent="0.2">
      <c r="A23" s="99"/>
      <c r="B23" s="99"/>
      <c r="C23" s="99"/>
      <c r="D23" s="105" t="s">
        <v>317</v>
      </c>
      <c r="E23" s="237">
        <f>MIN(E34:E328)</f>
        <v>17</v>
      </c>
      <c r="F23" s="246">
        <f>MIN(F34:F328)</f>
        <v>5.2899999999999991</v>
      </c>
      <c r="G23" s="246">
        <f t="shared" ref="G23:H23" si="2">MIN(G34:G328)</f>
        <v>-11.71</v>
      </c>
      <c r="H23" s="251">
        <f t="shared" si="2"/>
        <v>113.21042820513786</v>
      </c>
      <c r="I23" s="88">
        <f>MIN(I34:I328)</f>
        <v>-787.48584920708879</v>
      </c>
      <c r="J23" s="219">
        <f>MIN(J34:J328)</f>
        <v>-526.98399452637568</v>
      </c>
      <c r="K23" s="219">
        <f>MIN(K34:K328)</f>
        <v>-683.80049290871398</v>
      </c>
      <c r="L23" s="176"/>
      <c r="M23" s="88">
        <f t="shared" ref="M23:R23" si="3">MIN(M34:M328)</f>
        <v>6.753284597361926</v>
      </c>
      <c r="N23" s="272">
        <f t="shared" si="3"/>
        <v>-25.000000000000057</v>
      </c>
      <c r="O23" s="272">
        <f t="shared" si="3"/>
        <v>-50.000000000000057</v>
      </c>
      <c r="P23" s="272">
        <f t="shared" si="3"/>
        <v>-75.000000000000057</v>
      </c>
      <c r="Q23" s="272">
        <f t="shared" si="3"/>
        <v>-100.00000000000006</v>
      </c>
      <c r="R23" s="273">
        <f t="shared" si="3"/>
        <v>-887.48584920708879</v>
      </c>
      <c r="S23" s="209"/>
      <c r="T23" s="304">
        <f>MIN(T34:T328)</f>
        <v>-5.9652495838324798E-2</v>
      </c>
      <c r="U23" s="126">
        <f>MIN(U34:U328)</f>
        <v>-0.22082771345674843</v>
      </c>
      <c r="V23" s="126">
        <f>MIN(V34:V328)</f>
        <v>-0.44165542691349707</v>
      </c>
      <c r="W23" s="126">
        <f>MIN(W34:W328)</f>
        <v>-0.66248314037024569</v>
      </c>
      <c r="X23" s="289">
        <f>MIN(X34:X328)</f>
        <v>-0.88331085382699437</v>
      </c>
    </row>
    <row r="24" spans="1:28" x14ac:dyDescent="0.2">
      <c r="A24" s="99"/>
      <c r="B24" s="99"/>
      <c r="C24" s="99"/>
      <c r="D24" s="105" t="s">
        <v>319</v>
      </c>
      <c r="E24" s="237">
        <f t="shared" ref="E24:F24" si="4">E22-E23</f>
        <v>5.5</v>
      </c>
      <c r="F24" s="246">
        <f t="shared" si="4"/>
        <v>5.5</v>
      </c>
      <c r="G24" s="246">
        <f t="shared" ref="G24:H24" si="5">G22-G23</f>
        <v>0</v>
      </c>
      <c r="H24" s="251">
        <f t="shared" si="5"/>
        <v>298.0471138480338</v>
      </c>
      <c r="I24" s="88">
        <f t="shared" ref="I24:K24" si="6">I22-I23</f>
        <v>5279.2419084807843</v>
      </c>
      <c r="J24" s="219">
        <f t="shared" si="6"/>
        <v>1508.9937127284522</v>
      </c>
      <c r="K24" s="219">
        <f t="shared" si="6"/>
        <v>1098.7631478718947</v>
      </c>
      <c r="L24" s="176"/>
      <c r="M24" s="88">
        <f>M22-M23</f>
        <v>5.6843418860808015E-14</v>
      </c>
      <c r="N24" s="272">
        <f t="shared" ref="N24:R24" si="7">N22-N23</f>
        <v>50.000000000000114</v>
      </c>
      <c r="O24" s="272">
        <f t="shared" si="7"/>
        <v>100.00000000000011</v>
      </c>
      <c r="P24" s="272">
        <f t="shared" si="7"/>
        <v>150.00000000000011</v>
      </c>
      <c r="Q24" s="272">
        <f t="shared" si="7"/>
        <v>200.00000000000011</v>
      </c>
      <c r="R24" s="273">
        <f t="shared" si="7"/>
        <v>5404.5662785007908</v>
      </c>
      <c r="S24" s="209"/>
      <c r="T24" s="304">
        <f t="shared" ref="T24:W24" si="8">T22-T23</f>
        <v>4.3231436266634754E-2</v>
      </c>
      <c r="U24" s="126">
        <f t="shared" si="8"/>
        <v>0.41950613185701624</v>
      </c>
      <c r="V24" s="126">
        <f t="shared" si="8"/>
        <v>0.8390122637140327</v>
      </c>
      <c r="W24" s="126">
        <f t="shared" si="8"/>
        <v>1.2585183955710493</v>
      </c>
      <c r="X24" s="289">
        <f t="shared" ref="X24" si="9">X22-X23</f>
        <v>1.6780245274280658</v>
      </c>
    </row>
    <row r="25" spans="1:28" x14ac:dyDescent="0.2">
      <c r="A25" s="99"/>
      <c r="B25" s="99"/>
      <c r="C25" s="99"/>
      <c r="D25" s="105" t="s">
        <v>318</v>
      </c>
      <c r="E25" s="237">
        <f>MEDIAN(E34:E328)</f>
        <v>21</v>
      </c>
      <c r="F25" s="246">
        <f>MEDIAN(F34:F328)</f>
        <v>9.2899999999999991</v>
      </c>
      <c r="G25" s="246">
        <f t="shared" ref="G25:H25" si="10">MEDIAN(G34:G328)</f>
        <v>-11.71</v>
      </c>
      <c r="H25" s="251">
        <f t="shared" si="10"/>
        <v>160.85117754259846</v>
      </c>
      <c r="I25" s="88">
        <f>MEDIAN(I34:I328)</f>
        <v>96.875708158116552</v>
      </c>
      <c r="J25" s="219">
        <f>MEDIAN(J34:J328)</f>
        <v>123.31823314258801</v>
      </c>
      <c r="K25" s="219">
        <f>MEDIAN(K34:K328)</f>
        <v>-6.7258409824620458</v>
      </c>
      <c r="L25" s="176"/>
      <c r="M25" s="88">
        <f t="shared" ref="M25:R25" si="11">MEDIAN(M34:M328)</f>
        <v>6.7532845973619544</v>
      </c>
      <c r="N25" s="272">
        <f t="shared" si="11"/>
        <v>25</v>
      </c>
      <c r="O25" s="272">
        <f t="shared" si="11"/>
        <v>49.999999999999979</v>
      </c>
      <c r="P25" s="272">
        <f t="shared" si="11"/>
        <v>57.389367466565716</v>
      </c>
      <c r="Q25" s="272">
        <f t="shared" si="11"/>
        <v>57.389367466565716</v>
      </c>
      <c r="R25" s="273">
        <f t="shared" si="11"/>
        <v>133.07998992995724</v>
      </c>
      <c r="S25" s="209"/>
      <c r="T25" s="304">
        <f>MEDIAN(T34:T328)</f>
        <v>-4.1984676149314927E-2</v>
      </c>
      <c r="U25" s="126">
        <f>MEDIAN(U34:U328)</f>
        <v>-0.13720903938676485</v>
      </c>
      <c r="V25" s="126">
        <f>MEDIAN(V34:V328)</f>
        <v>-0.26050302964170563</v>
      </c>
      <c r="W25" s="126">
        <f>MEDIAN(W34:W328)</f>
        <v>-0.31616545800994655</v>
      </c>
      <c r="X25" s="289">
        <f>MEDIAN(X34:X328)</f>
        <v>-0.31616545800994655</v>
      </c>
    </row>
    <row r="26" spans="1:28" x14ac:dyDescent="0.2">
      <c r="A26" s="99"/>
      <c r="B26" s="99"/>
      <c r="C26" s="99"/>
      <c r="D26" s="105"/>
      <c r="E26" s="238"/>
      <c r="F26" s="241"/>
      <c r="G26" s="241"/>
      <c r="H26" s="241"/>
      <c r="I26" s="255"/>
      <c r="J26" s="221"/>
      <c r="K26" s="222"/>
      <c r="L26" s="113"/>
      <c r="M26" s="88"/>
      <c r="N26" s="272"/>
      <c r="O26" s="274"/>
      <c r="P26" s="274"/>
      <c r="Q26" s="336"/>
      <c r="R26" s="276"/>
      <c r="S26" s="209"/>
      <c r="T26" s="14"/>
      <c r="U26" s="76"/>
      <c r="V26" s="76"/>
      <c r="W26" s="76"/>
      <c r="X26" s="276"/>
    </row>
    <row r="27" spans="1:28" x14ac:dyDescent="0.2">
      <c r="A27" s="99"/>
      <c r="B27" s="99"/>
      <c r="C27" s="99"/>
      <c r="D27" s="100"/>
      <c r="E27" s="239"/>
      <c r="F27" s="241"/>
      <c r="G27" s="241"/>
      <c r="H27" s="241"/>
      <c r="I27" s="256" t="s">
        <v>310</v>
      </c>
      <c r="J27" s="223" t="s">
        <v>0</v>
      </c>
      <c r="K27" s="224" t="s">
        <v>336</v>
      </c>
      <c r="L27" s="110"/>
      <c r="M27" s="88" t="s">
        <v>412</v>
      </c>
      <c r="N27" s="272"/>
      <c r="O27" s="274"/>
      <c r="P27" s="277"/>
      <c r="Q27" s="336" t="s">
        <v>404</v>
      </c>
      <c r="R27" s="278" t="s">
        <v>404</v>
      </c>
      <c r="S27" s="209"/>
      <c r="T27" s="305" t="s">
        <v>413</v>
      </c>
      <c r="U27" s="76"/>
      <c r="V27" s="76"/>
      <c r="W27" s="76"/>
      <c r="X27" s="276" t="s">
        <v>404</v>
      </c>
    </row>
    <row r="28" spans="1:28" x14ac:dyDescent="0.2">
      <c r="A28" s="99"/>
      <c r="B28" s="99"/>
      <c r="C28" s="99"/>
      <c r="D28" s="100"/>
      <c r="E28" s="238" t="s">
        <v>310</v>
      </c>
      <c r="F28" s="247" t="s">
        <v>0</v>
      </c>
      <c r="G28" s="247" t="s">
        <v>338</v>
      </c>
      <c r="H28" s="247" t="s">
        <v>338</v>
      </c>
      <c r="I28" s="256" t="s">
        <v>311</v>
      </c>
      <c r="J28" s="223" t="s">
        <v>311</v>
      </c>
      <c r="K28" s="225" t="s">
        <v>397</v>
      </c>
      <c r="L28" s="110"/>
      <c r="M28" s="279" t="s">
        <v>411</v>
      </c>
      <c r="N28" s="280"/>
      <c r="O28" s="280"/>
      <c r="P28" s="280"/>
      <c r="Q28" s="319" t="s">
        <v>336</v>
      </c>
      <c r="R28" s="281" t="s">
        <v>0</v>
      </c>
      <c r="S28" s="209"/>
      <c r="T28" s="305" t="s">
        <v>414</v>
      </c>
      <c r="U28" s="76"/>
      <c r="V28" s="76"/>
      <c r="W28" s="76"/>
      <c r="X28" s="276" t="s">
        <v>417</v>
      </c>
    </row>
    <row r="29" spans="1:28" x14ac:dyDescent="0.2">
      <c r="A29" s="99"/>
      <c r="B29" s="99"/>
      <c r="C29" s="107" t="s">
        <v>2</v>
      </c>
      <c r="D29" s="106" t="s">
        <v>3</v>
      </c>
      <c r="E29" s="240" t="s">
        <v>308</v>
      </c>
      <c r="F29" s="247" t="s">
        <v>308</v>
      </c>
      <c r="G29" s="247" t="s">
        <v>410</v>
      </c>
      <c r="H29" s="247" t="s">
        <v>410</v>
      </c>
      <c r="I29" s="88"/>
      <c r="J29" s="226"/>
      <c r="K29" s="226"/>
      <c r="L29" s="122"/>
      <c r="M29" s="282"/>
      <c r="N29" s="283"/>
      <c r="O29" s="284"/>
      <c r="P29" s="285"/>
      <c r="Q29" s="336" t="s">
        <v>334</v>
      </c>
      <c r="R29" s="278" t="s">
        <v>403</v>
      </c>
      <c r="S29" s="209"/>
      <c r="T29" s="305" t="s">
        <v>416</v>
      </c>
      <c r="U29" s="76"/>
      <c r="V29" s="76"/>
      <c r="W29" s="76"/>
      <c r="X29" s="276" t="s">
        <v>333</v>
      </c>
    </row>
    <row r="30" spans="1:28" x14ac:dyDescent="0.2">
      <c r="A30" s="99"/>
      <c r="B30" s="99"/>
      <c r="C30" s="107" t="s">
        <v>5</v>
      </c>
      <c r="D30" s="106" t="s">
        <v>495</v>
      </c>
      <c r="E30" s="240" t="s">
        <v>309</v>
      </c>
      <c r="F30" s="247" t="s">
        <v>309</v>
      </c>
      <c r="G30" s="247" t="s">
        <v>313</v>
      </c>
      <c r="H30" s="247" t="s">
        <v>305</v>
      </c>
      <c r="I30" s="256">
        <v>2019</v>
      </c>
      <c r="J30" s="227" t="s">
        <v>332</v>
      </c>
      <c r="K30" s="224" t="s">
        <v>354</v>
      </c>
      <c r="L30" s="110"/>
      <c r="M30" s="87" t="s">
        <v>400</v>
      </c>
      <c r="N30" s="286" t="s">
        <v>401</v>
      </c>
      <c r="O30" s="286" t="s">
        <v>402</v>
      </c>
      <c r="P30" s="286" t="s">
        <v>497</v>
      </c>
      <c r="Q30" s="336" t="s">
        <v>498</v>
      </c>
      <c r="R30" s="276" t="s">
        <v>498</v>
      </c>
      <c r="S30" s="209"/>
      <c r="T30" s="306" t="s">
        <v>400</v>
      </c>
      <c r="U30" s="169" t="s">
        <v>401</v>
      </c>
      <c r="V30" s="169" t="s">
        <v>402</v>
      </c>
      <c r="W30" s="169" t="s">
        <v>497</v>
      </c>
      <c r="X30" s="276" t="s">
        <v>498</v>
      </c>
    </row>
    <row r="31" spans="1:28" x14ac:dyDescent="0.2">
      <c r="A31" s="99"/>
      <c r="B31" s="99"/>
      <c r="C31" s="107" t="s">
        <v>7</v>
      </c>
      <c r="D31" s="151" t="s">
        <v>496</v>
      </c>
      <c r="E31" s="338" t="s">
        <v>504</v>
      </c>
      <c r="F31" s="339" t="s">
        <v>504</v>
      </c>
      <c r="G31" s="339" t="s">
        <v>504</v>
      </c>
      <c r="H31" s="248">
        <v>2019</v>
      </c>
      <c r="I31" s="257" t="s">
        <v>306</v>
      </c>
      <c r="J31" s="228" t="s">
        <v>306</v>
      </c>
      <c r="K31" s="224" t="s">
        <v>306</v>
      </c>
      <c r="L31" s="110"/>
      <c r="M31" s="287" t="s">
        <v>306</v>
      </c>
      <c r="N31" s="288" t="s">
        <v>306</v>
      </c>
      <c r="O31" s="288" t="s">
        <v>306</v>
      </c>
      <c r="P31" s="288" t="s">
        <v>306</v>
      </c>
      <c r="Q31" s="337" t="s">
        <v>306</v>
      </c>
      <c r="R31" s="289" t="s">
        <v>306</v>
      </c>
      <c r="S31" s="209"/>
      <c r="T31" s="307" t="s">
        <v>415</v>
      </c>
      <c r="U31" s="308" t="s">
        <v>415</v>
      </c>
      <c r="V31" s="308" t="s">
        <v>415</v>
      </c>
      <c r="W31" s="308" t="s">
        <v>415</v>
      </c>
      <c r="X31" s="309" t="s">
        <v>415</v>
      </c>
      <c r="Z31" s="154"/>
      <c r="AA31" s="154"/>
      <c r="AB31" s="155"/>
    </row>
    <row r="32" spans="1:28" s="6" customFormat="1" x14ac:dyDescent="0.2">
      <c r="A32" s="99" t="s">
        <v>7</v>
      </c>
      <c r="B32" s="108" t="s">
        <v>9</v>
      </c>
      <c r="C32" s="108"/>
      <c r="D32" s="109">
        <f>SUM(D34:D328)</f>
        <v>5495333.1296941638</v>
      </c>
      <c r="E32" s="237">
        <v>19.88</v>
      </c>
      <c r="F32" s="249">
        <f t="shared" ref="F32" si="12">E32-11.71</f>
        <v>8.1699999999999982</v>
      </c>
      <c r="G32" s="246">
        <f t="shared" ref="G32" si="13">F32-E32</f>
        <v>-11.71</v>
      </c>
      <c r="H32" s="251">
        <v>192.67937652507194</v>
      </c>
      <c r="I32" s="255">
        <v>145.49501533377361</v>
      </c>
      <c r="J32" s="229">
        <v>46.053384462114934</v>
      </c>
      <c r="K32" s="220">
        <v>4.3638072215155859</v>
      </c>
      <c r="L32" s="114"/>
      <c r="M32" s="88">
        <v>6.7532845973619544</v>
      </c>
      <c r="N32" s="272">
        <v>-2.9277730362849752</v>
      </c>
      <c r="O32" s="272">
        <v>-2.9659263593582068</v>
      </c>
      <c r="P32" s="272">
        <v>0.13754018316930683</v>
      </c>
      <c r="Q32" s="327">
        <v>1.7985623271796953</v>
      </c>
      <c r="R32" s="295">
        <v>147.2935776609533</v>
      </c>
      <c r="S32" s="208"/>
      <c r="T32" s="310">
        <f t="shared" ref="T32" si="14">-M32/$H32</f>
        <v>-3.5049338020269126E-2</v>
      </c>
      <c r="U32" s="311">
        <f t="shared" ref="U32" si="15">-N32/$H32</f>
        <v>1.519505143252322E-2</v>
      </c>
      <c r="V32" s="311">
        <f t="shared" ref="V32" si="16">-O32/$H32</f>
        <v>1.5393065998281724E-2</v>
      </c>
      <c r="W32" s="311">
        <f t="shared" ref="W32" si="17">-P32/$H32</f>
        <v>-7.1382929325292761E-4</v>
      </c>
      <c r="X32" s="312">
        <f t="shared" ref="U32:X34" si="18">-Q32/$H32</f>
        <v>-9.3344828056658238E-3</v>
      </c>
      <c r="Y32" s="150"/>
      <c r="Z32" s="156"/>
      <c r="AA32" s="152"/>
      <c r="AB32" s="156"/>
    </row>
    <row r="33" spans="1:28" x14ac:dyDescent="0.2">
      <c r="A33" s="99"/>
      <c r="B33" s="99"/>
      <c r="C33" s="99"/>
      <c r="D33" s="100"/>
      <c r="E33" s="237"/>
      <c r="F33" s="249"/>
      <c r="G33" s="246"/>
      <c r="H33" s="251"/>
      <c r="I33" s="255"/>
      <c r="J33" s="221"/>
      <c r="K33" s="220"/>
      <c r="L33" s="110"/>
      <c r="M33" s="290"/>
      <c r="N33" s="272"/>
      <c r="O33" s="274"/>
      <c r="P33" s="277"/>
      <c r="Q33" s="327"/>
      <c r="R33" s="292"/>
      <c r="S33" s="209"/>
      <c r="T33" s="310"/>
      <c r="U33" s="311"/>
      <c r="V33" s="311"/>
      <c r="W33" s="311"/>
      <c r="X33" s="312"/>
      <c r="Z33" s="154"/>
      <c r="AA33" s="153"/>
      <c r="AB33" s="155"/>
    </row>
    <row r="34" spans="1:28" x14ac:dyDescent="0.2">
      <c r="A34" s="99">
        <v>5</v>
      </c>
      <c r="B34" s="108" t="s">
        <v>10</v>
      </c>
      <c r="C34" s="99">
        <v>14</v>
      </c>
      <c r="D34" s="100">
        <v>9821.7956010103226</v>
      </c>
      <c r="E34" s="237">
        <v>21.75</v>
      </c>
      <c r="F34" s="249">
        <f>E34-11.71</f>
        <v>10.039999999999999</v>
      </c>
      <c r="G34" s="246">
        <f>F34-E34</f>
        <v>-11.71</v>
      </c>
      <c r="H34" s="251">
        <v>136.52276626906703</v>
      </c>
      <c r="I34" s="255">
        <v>-21.234423707048165</v>
      </c>
      <c r="J34" s="221">
        <v>439.23897493763127</v>
      </c>
      <c r="K34" s="220">
        <v>-109.71918265515706</v>
      </c>
      <c r="L34" s="110"/>
      <c r="M34" s="88">
        <v>6.7532845973619544</v>
      </c>
      <c r="N34" s="272">
        <v>25.000000000000007</v>
      </c>
      <c r="O34" s="272">
        <v>50.000000000000007</v>
      </c>
      <c r="P34" s="272">
        <v>75</v>
      </c>
      <c r="Q34" s="327">
        <v>78.092940453252339</v>
      </c>
      <c r="R34" s="273">
        <v>56.858516746204181</v>
      </c>
      <c r="S34" s="209"/>
      <c r="T34" s="310">
        <f>-M34/$H34</f>
        <v>-4.9466362145432853E-2</v>
      </c>
      <c r="U34" s="311">
        <f t="shared" si="18"/>
        <v>-0.18311964138441605</v>
      </c>
      <c r="V34" s="311">
        <f t="shared" si="18"/>
        <v>-0.36623928276883205</v>
      </c>
      <c r="W34" s="311">
        <f t="shared" si="18"/>
        <v>-0.54935892415324794</v>
      </c>
      <c r="X34" s="312">
        <f t="shared" si="18"/>
        <v>-0.57201405001816485</v>
      </c>
      <c r="Y34" s="20"/>
      <c r="Z34" s="157"/>
      <c r="AA34" s="157"/>
      <c r="AB34" s="157"/>
    </row>
    <row r="35" spans="1:28" x14ac:dyDescent="0.2">
      <c r="A35" s="99">
        <v>9</v>
      </c>
      <c r="B35" s="108" t="s">
        <v>11</v>
      </c>
      <c r="C35" s="99">
        <v>17</v>
      </c>
      <c r="D35" s="100">
        <v>2620.0788617730141</v>
      </c>
      <c r="E35" s="237">
        <v>21.5</v>
      </c>
      <c r="F35" s="249">
        <f t="shared" ref="F35:F98" si="19">E35-11.71</f>
        <v>9.7899999999999991</v>
      </c>
      <c r="G35" s="246">
        <f t="shared" ref="G35:G97" si="20">F35-E35</f>
        <v>-11.71</v>
      </c>
      <c r="H35" s="251">
        <v>138.77515059404629</v>
      </c>
      <c r="I35" s="255">
        <v>-95.768931904183972</v>
      </c>
      <c r="J35" s="221">
        <v>441.85127369489538</v>
      </c>
      <c r="K35" s="220">
        <v>129.13990523686493</v>
      </c>
      <c r="L35" s="110"/>
      <c r="M35" s="88">
        <v>6.7532845973619544</v>
      </c>
      <c r="N35" s="272">
        <v>25.000000000000014</v>
      </c>
      <c r="O35" s="272">
        <v>50.000000000000014</v>
      </c>
      <c r="P35" s="272">
        <v>75.000000000000014</v>
      </c>
      <c r="Q35" s="327">
        <v>100.00000000000001</v>
      </c>
      <c r="R35" s="273">
        <v>4.2310680958160418</v>
      </c>
      <c r="S35" s="209"/>
      <c r="T35" s="310">
        <f t="shared" ref="T35:T97" si="21">-M35/$H35</f>
        <v>-4.8663500406618779E-2</v>
      </c>
      <c r="U35" s="311">
        <f t="shared" ref="U35:U97" si="22">-N35/$H35</f>
        <v>-0.18014752564118319</v>
      </c>
      <c r="V35" s="311">
        <f t="shared" ref="V35:V97" si="23">-O35/$H35</f>
        <v>-0.36029505128236627</v>
      </c>
      <c r="W35" s="311">
        <f t="shared" ref="W35:W97" si="24">-P35/$H35</f>
        <v>-0.54044257692354936</v>
      </c>
      <c r="X35" s="312">
        <f t="shared" ref="X35:X97" si="25">-Q35/$H35</f>
        <v>-0.72059010256473244</v>
      </c>
      <c r="Y35" s="20"/>
      <c r="Z35" s="157"/>
      <c r="AA35" s="157"/>
      <c r="AB35" s="157"/>
    </row>
    <row r="36" spans="1:28" x14ac:dyDescent="0.2">
      <c r="A36" s="99">
        <v>10</v>
      </c>
      <c r="B36" s="108" t="s">
        <v>12</v>
      </c>
      <c r="C36" s="99">
        <v>14</v>
      </c>
      <c r="D36" s="100">
        <v>11809.754972219467</v>
      </c>
      <c r="E36" s="237">
        <v>21.25</v>
      </c>
      <c r="F36" s="249">
        <f t="shared" si="19"/>
        <v>9.5399999999999991</v>
      </c>
      <c r="G36" s="246">
        <f t="shared" si="20"/>
        <v>-11.71</v>
      </c>
      <c r="H36" s="251">
        <v>139.77302865374901</v>
      </c>
      <c r="I36" s="255">
        <v>78.411379904094673</v>
      </c>
      <c r="J36" s="221">
        <v>223.68190738397729</v>
      </c>
      <c r="K36" s="220">
        <v>64.782446038270223</v>
      </c>
      <c r="L36" s="110"/>
      <c r="M36" s="88">
        <v>6.7532845973619544</v>
      </c>
      <c r="N36" s="272">
        <v>25</v>
      </c>
      <c r="O36" s="272">
        <v>50</v>
      </c>
      <c r="P36" s="272">
        <v>75</v>
      </c>
      <c r="Q36" s="327">
        <v>100</v>
      </c>
      <c r="R36" s="273">
        <v>178.41137990409467</v>
      </c>
      <c r="S36" s="209"/>
      <c r="T36" s="310">
        <f t="shared" si="21"/>
        <v>-4.8316078305002924E-2</v>
      </c>
      <c r="U36" s="311">
        <f t="shared" si="22"/>
        <v>-0.17886140295300418</v>
      </c>
      <c r="V36" s="311">
        <f t="shared" si="23"/>
        <v>-0.35772280590600836</v>
      </c>
      <c r="W36" s="311">
        <f t="shared" si="24"/>
        <v>-0.53658420885901248</v>
      </c>
      <c r="X36" s="312">
        <f t="shared" si="25"/>
        <v>-0.71544561181201671</v>
      </c>
      <c r="Y36" s="20"/>
      <c r="Z36" s="157"/>
      <c r="AA36" s="157"/>
      <c r="AB36" s="157"/>
    </row>
    <row r="37" spans="1:28" x14ac:dyDescent="0.2">
      <c r="A37" s="99">
        <v>16</v>
      </c>
      <c r="B37" s="108" t="s">
        <v>13</v>
      </c>
      <c r="C37" s="99">
        <v>7</v>
      </c>
      <c r="D37" s="100">
        <v>8290.8880800008774</v>
      </c>
      <c r="E37" s="237">
        <v>20.75</v>
      </c>
      <c r="F37" s="249">
        <f t="shared" si="19"/>
        <v>9.0399999999999991</v>
      </c>
      <c r="G37" s="246">
        <f t="shared" si="20"/>
        <v>-11.71</v>
      </c>
      <c r="H37" s="251">
        <v>170.48316715510774</v>
      </c>
      <c r="I37" s="255">
        <v>311.33287934758931</v>
      </c>
      <c r="J37" s="221">
        <v>278.75632994318909</v>
      </c>
      <c r="K37" s="220">
        <v>-78.164321273856444</v>
      </c>
      <c r="L37" s="110"/>
      <c r="M37" s="88">
        <v>6.7532845973619828</v>
      </c>
      <c r="N37" s="272">
        <v>-25</v>
      </c>
      <c r="O37" s="272">
        <v>-50</v>
      </c>
      <c r="P37" s="272">
        <v>-75</v>
      </c>
      <c r="Q37" s="327">
        <v>-78.530929522930904</v>
      </c>
      <c r="R37" s="273">
        <v>232.80194982465841</v>
      </c>
      <c r="S37" s="209"/>
      <c r="T37" s="310">
        <f t="shared" si="21"/>
        <v>-3.9612618125622688E-2</v>
      </c>
      <c r="U37" s="311">
        <f t="shared" si="22"/>
        <v>0.1466420434180149</v>
      </c>
      <c r="V37" s="311">
        <f t="shared" si="23"/>
        <v>0.2932840868360298</v>
      </c>
      <c r="W37" s="311">
        <f t="shared" si="24"/>
        <v>0.4399261302540447</v>
      </c>
      <c r="X37" s="312">
        <f t="shared" si="25"/>
        <v>0.46063743907034804</v>
      </c>
      <c r="Y37" s="20"/>
      <c r="Z37" s="157"/>
      <c r="AA37" s="157"/>
      <c r="AB37" s="157"/>
    </row>
    <row r="38" spans="1:28" x14ac:dyDescent="0.2">
      <c r="A38" s="99">
        <v>18</v>
      </c>
      <c r="B38" s="108" t="s">
        <v>14</v>
      </c>
      <c r="C38" s="99">
        <v>1</v>
      </c>
      <c r="D38" s="100">
        <v>5095.786425113678</v>
      </c>
      <c r="E38" s="237">
        <v>20.75</v>
      </c>
      <c r="F38" s="249">
        <f t="shared" si="19"/>
        <v>9.0399999999999991</v>
      </c>
      <c r="G38" s="246">
        <f t="shared" si="20"/>
        <v>-11.71</v>
      </c>
      <c r="H38" s="251">
        <v>182.51642333472259</v>
      </c>
      <c r="I38" s="255">
        <v>25.470514331439539</v>
      </c>
      <c r="J38" s="221">
        <v>-4.2352843299625063</v>
      </c>
      <c r="K38" s="220">
        <v>180.52892886401813</v>
      </c>
      <c r="L38" s="110"/>
      <c r="M38" s="88">
        <v>6.7532845973619544</v>
      </c>
      <c r="N38" s="272">
        <v>25.000000000000007</v>
      </c>
      <c r="O38" s="272">
        <v>50.000000000000007</v>
      </c>
      <c r="P38" s="272">
        <v>75</v>
      </c>
      <c r="Q38" s="327">
        <v>100</v>
      </c>
      <c r="R38" s="273">
        <v>125.47051433143955</v>
      </c>
      <c r="S38" s="209"/>
      <c r="T38" s="310">
        <f t="shared" si="21"/>
        <v>-3.7000969414006615E-2</v>
      </c>
      <c r="U38" s="311">
        <f t="shared" si="22"/>
        <v>-0.13697397496197766</v>
      </c>
      <c r="V38" s="311">
        <f t="shared" si="23"/>
        <v>-0.27394794992395527</v>
      </c>
      <c r="W38" s="311">
        <f t="shared" si="24"/>
        <v>-0.41092192488593288</v>
      </c>
      <c r="X38" s="312">
        <f t="shared" si="25"/>
        <v>-0.54789589984791054</v>
      </c>
      <c r="Y38" s="20"/>
      <c r="Z38" s="157"/>
      <c r="AA38" s="157"/>
      <c r="AB38" s="157"/>
    </row>
    <row r="39" spans="1:28" x14ac:dyDescent="0.2">
      <c r="A39" s="99">
        <v>19</v>
      </c>
      <c r="B39" s="108" t="s">
        <v>15</v>
      </c>
      <c r="C39" s="99">
        <v>2</v>
      </c>
      <c r="D39" s="100">
        <v>4006.7092846632004</v>
      </c>
      <c r="E39" s="237">
        <v>21.75</v>
      </c>
      <c r="F39" s="249">
        <f t="shared" si="19"/>
        <v>10.039999999999999</v>
      </c>
      <c r="G39" s="246">
        <f t="shared" si="20"/>
        <v>-11.71</v>
      </c>
      <c r="H39" s="251">
        <v>175.34170242418486</v>
      </c>
      <c r="I39" s="255">
        <v>419.90627157741625</v>
      </c>
      <c r="J39" s="221">
        <v>358.57360203181253</v>
      </c>
      <c r="K39" s="220">
        <v>196.10134057049748</v>
      </c>
      <c r="L39" s="110"/>
      <c r="M39" s="88">
        <v>6.7532845973619828</v>
      </c>
      <c r="N39" s="272">
        <v>25</v>
      </c>
      <c r="O39" s="272">
        <v>50</v>
      </c>
      <c r="P39" s="272">
        <v>75</v>
      </c>
      <c r="Q39" s="327">
        <v>99.999999999999943</v>
      </c>
      <c r="R39" s="273">
        <v>519.90627157741619</v>
      </c>
      <c r="S39" s="209"/>
      <c r="T39" s="310">
        <f t="shared" si="21"/>
        <v>-3.8514993889043607E-2</v>
      </c>
      <c r="U39" s="311">
        <f t="shared" si="22"/>
        <v>-0.1425787456969036</v>
      </c>
      <c r="V39" s="311">
        <f t="shared" si="23"/>
        <v>-0.28515749139380719</v>
      </c>
      <c r="W39" s="311">
        <f t="shared" si="24"/>
        <v>-0.42773623709071085</v>
      </c>
      <c r="X39" s="312">
        <f t="shared" si="25"/>
        <v>-0.57031498278761406</v>
      </c>
      <c r="Y39" s="20"/>
      <c r="Z39" s="157"/>
      <c r="AA39" s="157"/>
      <c r="AB39" s="157"/>
    </row>
    <row r="40" spans="1:28" x14ac:dyDescent="0.2">
      <c r="A40" s="99">
        <v>20</v>
      </c>
      <c r="B40" s="108" t="s">
        <v>16</v>
      </c>
      <c r="C40" s="99">
        <v>6</v>
      </c>
      <c r="D40" s="100">
        <v>16944.810588657856</v>
      </c>
      <c r="E40" s="237">
        <v>21.75</v>
      </c>
      <c r="F40" s="249">
        <f t="shared" si="19"/>
        <v>10.039999999999999</v>
      </c>
      <c r="G40" s="246">
        <f t="shared" si="20"/>
        <v>-11.71</v>
      </c>
      <c r="H40" s="251">
        <v>171.68324335167804</v>
      </c>
      <c r="I40" s="255">
        <v>211.23063808101838</v>
      </c>
      <c r="J40" s="221">
        <v>102.40814260187717</v>
      </c>
      <c r="K40" s="220">
        <v>138.14996207285012</v>
      </c>
      <c r="L40" s="110"/>
      <c r="M40" s="88">
        <v>6.7532845973619544</v>
      </c>
      <c r="N40" s="272">
        <v>25</v>
      </c>
      <c r="O40" s="272">
        <v>49.999999999999972</v>
      </c>
      <c r="P40" s="272">
        <v>74.999999999999972</v>
      </c>
      <c r="Q40" s="327">
        <v>99.999999999999972</v>
      </c>
      <c r="R40" s="273">
        <v>311.23063808101836</v>
      </c>
      <c r="S40" s="209"/>
      <c r="T40" s="310">
        <f t="shared" si="21"/>
        <v>-3.9335723542503469E-2</v>
      </c>
      <c r="U40" s="311">
        <f t="shared" si="22"/>
        <v>-0.1456170067150333</v>
      </c>
      <c r="V40" s="311">
        <f t="shared" si="23"/>
        <v>-0.29123401343006644</v>
      </c>
      <c r="W40" s="311">
        <f t="shared" si="24"/>
        <v>-0.43685102014509974</v>
      </c>
      <c r="X40" s="312">
        <f t="shared" si="25"/>
        <v>-0.5824680268601331</v>
      </c>
      <c r="Y40" s="20"/>
      <c r="Z40" s="157"/>
      <c r="AA40" s="157"/>
      <c r="AB40" s="157"/>
    </row>
    <row r="41" spans="1:28" x14ac:dyDescent="0.2">
      <c r="A41" s="99">
        <v>46</v>
      </c>
      <c r="B41" s="108" t="s">
        <v>17</v>
      </c>
      <c r="C41" s="99">
        <v>10</v>
      </c>
      <c r="D41" s="100">
        <v>1436.1046323776245</v>
      </c>
      <c r="E41" s="237">
        <v>21</v>
      </c>
      <c r="F41" s="249">
        <f t="shared" si="19"/>
        <v>9.2899999999999991</v>
      </c>
      <c r="G41" s="246">
        <f t="shared" si="20"/>
        <v>-11.71</v>
      </c>
      <c r="H41" s="251">
        <v>145.09731016119852</v>
      </c>
      <c r="I41" s="255">
        <v>337.92787540926349</v>
      </c>
      <c r="J41" s="221">
        <v>243.74046857473618</v>
      </c>
      <c r="K41" s="220">
        <v>-181.83511547189303</v>
      </c>
      <c r="L41" s="110"/>
      <c r="M41" s="88">
        <v>6.753284597361926</v>
      </c>
      <c r="N41" s="272">
        <v>-25</v>
      </c>
      <c r="O41" s="272">
        <v>-50</v>
      </c>
      <c r="P41" s="272">
        <v>-75</v>
      </c>
      <c r="Q41" s="327">
        <v>-100</v>
      </c>
      <c r="R41" s="273">
        <v>237.92787540926349</v>
      </c>
      <c r="S41" s="209"/>
      <c r="T41" s="310">
        <f t="shared" si="21"/>
        <v>-4.6543141219222053E-2</v>
      </c>
      <c r="U41" s="311">
        <f t="shared" si="22"/>
        <v>0.1722981630205673</v>
      </c>
      <c r="V41" s="311">
        <f t="shared" si="23"/>
        <v>0.3445963260411346</v>
      </c>
      <c r="W41" s="311">
        <f t="shared" si="24"/>
        <v>0.51689448906170188</v>
      </c>
      <c r="X41" s="312">
        <f t="shared" si="25"/>
        <v>0.68919265208226921</v>
      </c>
      <c r="Y41" s="20"/>
      <c r="Z41" s="157"/>
      <c r="AA41" s="157"/>
      <c r="AB41" s="157"/>
    </row>
    <row r="42" spans="1:28" x14ac:dyDescent="0.2">
      <c r="A42" s="99">
        <v>47</v>
      </c>
      <c r="B42" s="108" t="s">
        <v>18</v>
      </c>
      <c r="C42" s="99">
        <v>19</v>
      </c>
      <c r="D42" s="100">
        <v>1877.9240566492081</v>
      </c>
      <c r="E42" s="237">
        <v>21.25</v>
      </c>
      <c r="F42" s="249">
        <f t="shared" si="19"/>
        <v>9.5399999999999991</v>
      </c>
      <c r="G42" s="246">
        <f t="shared" si="20"/>
        <v>-11.71</v>
      </c>
      <c r="H42" s="251">
        <v>143.62942754670107</v>
      </c>
      <c r="I42" s="255">
        <v>296.76177340420844</v>
      </c>
      <c r="J42" s="221">
        <v>3.9637540143584369</v>
      </c>
      <c r="K42" s="220">
        <v>-111.12876294853314</v>
      </c>
      <c r="L42" s="110"/>
      <c r="M42" s="88">
        <v>6.7532845973619828</v>
      </c>
      <c r="N42" s="272">
        <v>25</v>
      </c>
      <c r="O42" s="272">
        <v>25.456928800568733</v>
      </c>
      <c r="P42" s="272">
        <v>25.456928800568733</v>
      </c>
      <c r="Q42" s="327">
        <v>25.456928800568733</v>
      </c>
      <c r="R42" s="273">
        <v>322.21870220477717</v>
      </c>
      <c r="S42" s="209"/>
      <c r="T42" s="310">
        <f t="shared" si="21"/>
        <v>-4.7018808838224707E-2</v>
      </c>
      <c r="U42" s="311">
        <f t="shared" si="22"/>
        <v>-0.17405903808863443</v>
      </c>
      <c r="V42" s="311">
        <f t="shared" si="23"/>
        <v>-0.17724034158871391</v>
      </c>
      <c r="W42" s="311">
        <f t="shared" si="24"/>
        <v>-0.17724034158871391</v>
      </c>
      <c r="X42" s="312">
        <f t="shared" si="25"/>
        <v>-0.17724034158871391</v>
      </c>
      <c r="Y42" s="20"/>
      <c r="Z42" s="157"/>
      <c r="AA42" s="157"/>
      <c r="AB42" s="157"/>
    </row>
    <row r="43" spans="1:28" x14ac:dyDescent="0.2">
      <c r="A43" s="99">
        <v>49</v>
      </c>
      <c r="B43" s="108" t="s">
        <v>19</v>
      </c>
      <c r="C43" s="99">
        <v>1</v>
      </c>
      <c r="D43" s="100">
        <v>278559.9174323082</v>
      </c>
      <c r="E43" s="237">
        <v>18</v>
      </c>
      <c r="F43" s="249">
        <f t="shared" si="19"/>
        <v>6.2899999999999991</v>
      </c>
      <c r="G43" s="246">
        <f t="shared" si="20"/>
        <v>-11.71</v>
      </c>
      <c r="H43" s="251">
        <v>263.73097755575651</v>
      </c>
      <c r="I43" s="255">
        <v>197.90686160142391</v>
      </c>
      <c r="J43" s="221">
        <v>-68.63932231453353</v>
      </c>
      <c r="K43" s="220">
        <v>-15.887046864037892</v>
      </c>
      <c r="L43" s="110"/>
      <c r="M43" s="88">
        <v>6.7532845973619544</v>
      </c>
      <c r="N43" s="272">
        <v>-25</v>
      </c>
      <c r="O43" s="272">
        <v>-40.142601229568527</v>
      </c>
      <c r="P43" s="272">
        <v>-40.142601229568527</v>
      </c>
      <c r="Q43" s="327">
        <v>-40.142601229568527</v>
      </c>
      <c r="R43" s="273">
        <v>157.76426037185539</v>
      </c>
      <c r="S43" s="209"/>
      <c r="T43" s="310">
        <f t="shared" si="21"/>
        <v>-2.5606717344890641E-2</v>
      </c>
      <c r="U43" s="311">
        <f t="shared" si="22"/>
        <v>9.4793566655303668E-2</v>
      </c>
      <c r="V43" s="311">
        <f t="shared" si="23"/>
        <v>0.15221041381489517</v>
      </c>
      <c r="W43" s="311">
        <f t="shared" si="24"/>
        <v>0.15221041381489517</v>
      </c>
      <c r="X43" s="312">
        <f t="shared" si="25"/>
        <v>0.15221041381489517</v>
      </c>
      <c r="Y43" s="20"/>
      <c r="Z43" s="157"/>
      <c r="AA43" s="157"/>
      <c r="AB43" s="157"/>
    </row>
    <row r="44" spans="1:28" ht="14.25" customHeight="1" x14ac:dyDescent="0.2">
      <c r="A44" s="99">
        <v>50</v>
      </c>
      <c r="B44" s="108" t="s">
        <v>20</v>
      </c>
      <c r="C44" s="99">
        <v>4</v>
      </c>
      <c r="D44" s="100">
        <v>11965.642277240753</v>
      </c>
      <c r="E44" s="237">
        <v>20.5</v>
      </c>
      <c r="F44" s="249">
        <f t="shared" si="19"/>
        <v>8.7899999999999991</v>
      </c>
      <c r="G44" s="246">
        <f t="shared" si="20"/>
        <v>-11.71</v>
      </c>
      <c r="H44" s="251">
        <v>181.60842377683062</v>
      </c>
      <c r="I44" s="255">
        <v>152.02899990833737</v>
      </c>
      <c r="J44" s="221">
        <v>29.652860298048505</v>
      </c>
      <c r="K44" s="220">
        <v>23.885936112606196</v>
      </c>
      <c r="L44" s="110"/>
      <c r="M44" s="88">
        <v>6.7532845973619544</v>
      </c>
      <c r="N44" s="272">
        <v>-25</v>
      </c>
      <c r="O44" s="272">
        <v>-33.450321244655939</v>
      </c>
      <c r="P44" s="272">
        <v>-33.450321244655939</v>
      </c>
      <c r="Q44" s="327">
        <v>-33.450321244655939</v>
      </c>
      <c r="R44" s="273">
        <v>118.57867866368143</v>
      </c>
      <c r="S44" s="209"/>
      <c r="T44" s="310">
        <f t="shared" si="21"/>
        <v>-3.71859655896839E-2</v>
      </c>
      <c r="U44" s="311">
        <f t="shared" si="22"/>
        <v>0.13765881273613845</v>
      </c>
      <c r="V44" s="311">
        <f t="shared" si="23"/>
        <v>0.18418926032727062</v>
      </c>
      <c r="W44" s="311">
        <f t="shared" si="24"/>
        <v>0.18418926032727062</v>
      </c>
      <c r="X44" s="312">
        <f t="shared" si="25"/>
        <v>0.18418926032727062</v>
      </c>
      <c r="Y44" s="20"/>
      <c r="Z44" s="157"/>
      <c r="AA44" s="157"/>
      <c r="AB44" s="157"/>
    </row>
    <row r="45" spans="1:28" x14ac:dyDescent="0.2">
      <c r="A45" s="99">
        <v>51</v>
      </c>
      <c r="B45" s="108" t="s">
        <v>21</v>
      </c>
      <c r="C45" s="99">
        <v>4</v>
      </c>
      <c r="D45" s="100">
        <v>9430.633141040802</v>
      </c>
      <c r="E45" s="237">
        <v>18</v>
      </c>
      <c r="F45" s="249">
        <f t="shared" si="19"/>
        <v>6.2899999999999991</v>
      </c>
      <c r="G45" s="246">
        <f t="shared" si="20"/>
        <v>-11.71</v>
      </c>
      <c r="H45" s="251">
        <v>194.78955906256664</v>
      </c>
      <c r="I45" s="255">
        <v>113.35360978170243</v>
      </c>
      <c r="J45" s="221">
        <v>913.32894742203734</v>
      </c>
      <c r="K45" s="220">
        <v>414.9626549631808</v>
      </c>
      <c r="L45" s="110"/>
      <c r="M45" s="88">
        <v>6.7532845973619544</v>
      </c>
      <c r="N45" s="272">
        <v>25.000000000000028</v>
      </c>
      <c r="O45" s="272">
        <v>50.000000000000028</v>
      </c>
      <c r="P45" s="272">
        <v>75.000000000000028</v>
      </c>
      <c r="Q45" s="327">
        <v>100.00000000000003</v>
      </c>
      <c r="R45" s="273">
        <v>213.35360978170246</v>
      </c>
      <c r="S45" s="209"/>
      <c r="T45" s="310">
        <f t="shared" si="21"/>
        <v>-3.4669643639332802E-2</v>
      </c>
      <c r="U45" s="311">
        <f t="shared" si="22"/>
        <v>-0.12834363463993467</v>
      </c>
      <c r="V45" s="311">
        <f t="shared" si="23"/>
        <v>-0.25668726927986918</v>
      </c>
      <c r="W45" s="311">
        <f t="shared" si="24"/>
        <v>-0.38503090391980371</v>
      </c>
      <c r="X45" s="312">
        <f t="shared" si="25"/>
        <v>-0.51337453855973825</v>
      </c>
      <c r="Y45" s="20"/>
      <c r="Z45" s="157"/>
      <c r="AA45" s="157"/>
      <c r="AB45" s="157"/>
    </row>
    <row r="46" spans="1:28" x14ac:dyDescent="0.2">
      <c r="A46" s="99">
        <v>52</v>
      </c>
      <c r="B46" s="108" t="s">
        <v>22</v>
      </c>
      <c r="C46" s="99">
        <v>14</v>
      </c>
      <c r="D46" s="100">
        <v>2510.5874509811401</v>
      </c>
      <c r="E46" s="237">
        <v>21.5</v>
      </c>
      <c r="F46" s="249">
        <f t="shared" si="19"/>
        <v>9.7899999999999991</v>
      </c>
      <c r="G46" s="246">
        <f t="shared" si="20"/>
        <v>-11.71</v>
      </c>
      <c r="H46" s="251">
        <v>149.8971598664678</v>
      </c>
      <c r="I46" s="255">
        <v>96.875708158116552</v>
      </c>
      <c r="J46" s="221">
        <v>462.22546310549245</v>
      </c>
      <c r="K46" s="220">
        <v>34.378107937131517</v>
      </c>
      <c r="L46" s="110"/>
      <c r="M46" s="88">
        <v>6.7532845973619544</v>
      </c>
      <c r="N46" s="272">
        <v>25</v>
      </c>
      <c r="O46" s="272">
        <v>49.999999999999986</v>
      </c>
      <c r="P46" s="272">
        <v>74.999999999999986</v>
      </c>
      <c r="Q46" s="327">
        <v>99.999999999999986</v>
      </c>
      <c r="R46" s="273">
        <v>196.87570815811654</v>
      </c>
      <c r="S46" s="209"/>
      <c r="T46" s="310">
        <f t="shared" si="21"/>
        <v>-4.5052785545623093E-2</v>
      </c>
      <c r="U46" s="311">
        <f t="shared" si="22"/>
        <v>-0.16678101187688035</v>
      </c>
      <c r="V46" s="311">
        <f t="shared" si="23"/>
        <v>-0.33356202375376059</v>
      </c>
      <c r="W46" s="311">
        <f t="shared" si="24"/>
        <v>-0.50034303563064098</v>
      </c>
      <c r="X46" s="312">
        <f t="shared" si="25"/>
        <v>-0.6671240475075213</v>
      </c>
      <c r="Y46" s="20"/>
      <c r="Z46" s="157"/>
      <c r="AA46" s="157"/>
      <c r="AB46" s="157"/>
    </row>
    <row r="47" spans="1:28" x14ac:dyDescent="0.2">
      <c r="A47" s="99">
        <v>61</v>
      </c>
      <c r="B47" s="108" t="s">
        <v>23</v>
      </c>
      <c r="C47" s="99">
        <v>5</v>
      </c>
      <c r="D47" s="100">
        <v>17279.173705637455</v>
      </c>
      <c r="E47" s="237">
        <v>20.5</v>
      </c>
      <c r="F47" s="249">
        <f t="shared" si="19"/>
        <v>8.7899999999999991</v>
      </c>
      <c r="G47" s="246">
        <f t="shared" si="20"/>
        <v>-11.71</v>
      </c>
      <c r="H47" s="251">
        <v>171.13443682863274</v>
      </c>
      <c r="I47" s="255">
        <v>165.57771076662982</v>
      </c>
      <c r="J47" s="221">
        <v>-4.086157651138774</v>
      </c>
      <c r="K47" s="220">
        <v>-205.88973421014703</v>
      </c>
      <c r="L47" s="110"/>
      <c r="M47" s="88">
        <v>6.7532845973619544</v>
      </c>
      <c r="N47" s="272">
        <v>-25</v>
      </c>
      <c r="O47" s="272">
        <v>-47.988146125951275</v>
      </c>
      <c r="P47" s="272">
        <v>-47.988146125951275</v>
      </c>
      <c r="Q47" s="327">
        <v>-47.988146125951275</v>
      </c>
      <c r="R47" s="273">
        <v>117.58956464067855</v>
      </c>
      <c r="S47" s="209"/>
      <c r="T47" s="310">
        <f t="shared" si="21"/>
        <v>-3.9461868239438133E-2</v>
      </c>
      <c r="U47" s="311">
        <f t="shared" si="22"/>
        <v>0.14608398206279202</v>
      </c>
      <c r="V47" s="311">
        <f t="shared" si="23"/>
        <v>0.28041197911560434</v>
      </c>
      <c r="W47" s="311">
        <f t="shared" si="24"/>
        <v>0.28041197911560434</v>
      </c>
      <c r="X47" s="312">
        <f t="shared" si="25"/>
        <v>0.28041197911560434</v>
      </c>
      <c r="Y47" s="20"/>
      <c r="Z47" s="157"/>
      <c r="AA47" s="157"/>
      <c r="AB47" s="157"/>
    </row>
    <row r="48" spans="1:28" x14ac:dyDescent="0.2">
      <c r="A48" s="99">
        <v>69</v>
      </c>
      <c r="B48" s="108" t="s">
        <v>24</v>
      </c>
      <c r="C48" s="99">
        <v>17</v>
      </c>
      <c r="D48" s="100">
        <v>7283.3253279924393</v>
      </c>
      <c r="E48" s="237">
        <v>22</v>
      </c>
      <c r="F48" s="249">
        <f t="shared" si="19"/>
        <v>10.29</v>
      </c>
      <c r="G48" s="246">
        <f t="shared" si="20"/>
        <v>-11.71</v>
      </c>
      <c r="H48" s="251">
        <v>144.26894055210641</v>
      </c>
      <c r="I48" s="255">
        <v>-36.588207162078078</v>
      </c>
      <c r="J48" s="221">
        <v>611.44082652497548</v>
      </c>
      <c r="K48" s="220">
        <v>181.43049255723707</v>
      </c>
      <c r="L48" s="110"/>
      <c r="M48" s="88">
        <v>6.7532845973619544</v>
      </c>
      <c r="N48" s="272">
        <v>25</v>
      </c>
      <c r="O48" s="272">
        <v>50</v>
      </c>
      <c r="P48" s="272">
        <v>75</v>
      </c>
      <c r="Q48" s="327">
        <v>100</v>
      </c>
      <c r="R48" s="273">
        <v>63.411792837921922</v>
      </c>
      <c r="S48" s="209"/>
      <c r="T48" s="310">
        <f t="shared" si="21"/>
        <v>-4.6810384629689804E-2</v>
      </c>
      <c r="U48" s="311">
        <f t="shared" si="22"/>
        <v>-0.17328747202500328</v>
      </c>
      <c r="V48" s="311">
        <f t="shared" si="23"/>
        <v>-0.34657494405000655</v>
      </c>
      <c r="W48" s="311">
        <f t="shared" si="24"/>
        <v>-0.51986241607500983</v>
      </c>
      <c r="X48" s="312">
        <f t="shared" si="25"/>
        <v>-0.6931498881000131</v>
      </c>
      <c r="Y48" s="20"/>
      <c r="Z48" s="157"/>
      <c r="AA48" s="157"/>
      <c r="AB48" s="157"/>
    </row>
    <row r="49" spans="1:28" x14ac:dyDescent="0.2">
      <c r="A49" s="99">
        <v>71</v>
      </c>
      <c r="B49" s="108" t="s">
        <v>25</v>
      </c>
      <c r="C49" s="99">
        <v>17</v>
      </c>
      <c r="D49" s="100">
        <v>7048.7990188598633</v>
      </c>
      <c r="E49" s="237">
        <v>22</v>
      </c>
      <c r="F49" s="249">
        <f t="shared" si="19"/>
        <v>10.29</v>
      </c>
      <c r="G49" s="246">
        <f t="shared" si="20"/>
        <v>-11.71</v>
      </c>
      <c r="H49" s="251">
        <v>137.03628128266453</v>
      </c>
      <c r="I49" s="255">
        <v>315.97386878901227</v>
      </c>
      <c r="J49" s="221">
        <v>337.9488452196116</v>
      </c>
      <c r="K49" s="220">
        <v>121.46532157424332</v>
      </c>
      <c r="L49" s="110"/>
      <c r="M49" s="88">
        <v>6.753284597361926</v>
      </c>
      <c r="N49" s="272">
        <v>25</v>
      </c>
      <c r="O49" s="272">
        <v>50</v>
      </c>
      <c r="P49" s="272">
        <v>75</v>
      </c>
      <c r="Q49" s="327">
        <v>100</v>
      </c>
      <c r="R49" s="273">
        <v>415.97386878901227</v>
      </c>
      <c r="S49" s="209"/>
      <c r="T49" s="310">
        <f t="shared" si="21"/>
        <v>-4.928099722315097E-2</v>
      </c>
      <c r="U49" s="311">
        <f t="shared" si="22"/>
        <v>-0.18243343854634042</v>
      </c>
      <c r="V49" s="311">
        <f t="shared" si="23"/>
        <v>-0.36486687709268084</v>
      </c>
      <c r="W49" s="311">
        <f t="shared" si="24"/>
        <v>-0.54730031563902126</v>
      </c>
      <c r="X49" s="312">
        <f t="shared" si="25"/>
        <v>-0.72973375418536168</v>
      </c>
      <c r="Y49" s="20"/>
      <c r="Z49" s="157"/>
      <c r="AA49" s="157"/>
      <c r="AB49" s="157"/>
    </row>
    <row r="50" spans="1:28" x14ac:dyDescent="0.2">
      <c r="A50" s="99">
        <v>72</v>
      </c>
      <c r="B50" s="108" t="s">
        <v>26</v>
      </c>
      <c r="C50" s="99">
        <v>17</v>
      </c>
      <c r="D50" s="100">
        <v>993.00100362300873</v>
      </c>
      <c r="E50" s="237">
        <v>20.5</v>
      </c>
      <c r="F50" s="249">
        <f t="shared" si="19"/>
        <v>8.7899999999999991</v>
      </c>
      <c r="G50" s="246">
        <f t="shared" si="20"/>
        <v>-11.71</v>
      </c>
      <c r="H50" s="251">
        <v>181.98222535917387</v>
      </c>
      <c r="I50" s="255">
        <v>220.97230592455787</v>
      </c>
      <c r="J50" s="221">
        <v>351.03590983354115</v>
      </c>
      <c r="K50" s="220">
        <v>59.288030647039648</v>
      </c>
      <c r="L50" s="110"/>
      <c r="M50" s="88">
        <v>6.7532845973619544</v>
      </c>
      <c r="N50" s="272">
        <v>25</v>
      </c>
      <c r="O50" s="272">
        <v>50</v>
      </c>
      <c r="P50" s="272">
        <v>75</v>
      </c>
      <c r="Q50" s="327">
        <v>94.077949901814236</v>
      </c>
      <c r="R50" s="273">
        <v>315.05025582637211</v>
      </c>
      <c r="S50" s="209"/>
      <c r="T50" s="310">
        <f t="shared" si="21"/>
        <v>-3.7109583554290324E-2</v>
      </c>
      <c r="U50" s="311">
        <f t="shared" si="22"/>
        <v>-0.13737605390118793</v>
      </c>
      <c r="V50" s="311">
        <f t="shared" si="23"/>
        <v>-0.27475210780237586</v>
      </c>
      <c r="W50" s="311">
        <f t="shared" si="24"/>
        <v>-0.41212816170356381</v>
      </c>
      <c r="X50" s="312">
        <f t="shared" si="25"/>
        <v>-0.5169623006649956</v>
      </c>
      <c r="Y50" s="20"/>
      <c r="Z50" s="157"/>
      <c r="AA50" s="157"/>
      <c r="AB50" s="157"/>
    </row>
    <row r="51" spans="1:28" x14ac:dyDescent="0.2">
      <c r="A51" s="99">
        <v>74</v>
      </c>
      <c r="B51" s="108" t="s">
        <v>27</v>
      </c>
      <c r="C51" s="99">
        <v>16</v>
      </c>
      <c r="D51" s="100">
        <v>1197.2506573200226</v>
      </c>
      <c r="E51" s="237">
        <v>22</v>
      </c>
      <c r="F51" s="249">
        <f t="shared" si="19"/>
        <v>10.29</v>
      </c>
      <c r="G51" s="246">
        <f t="shared" si="20"/>
        <v>-11.71</v>
      </c>
      <c r="H51" s="251">
        <v>134.90691739621838</v>
      </c>
      <c r="I51" s="255">
        <v>-4.0471049784192061</v>
      </c>
      <c r="J51" s="221">
        <v>66.466722294933632</v>
      </c>
      <c r="K51" s="220">
        <v>-8.2392433741407558</v>
      </c>
      <c r="L51" s="110"/>
      <c r="M51" s="88">
        <v>6.7532845973619544</v>
      </c>
      <c r="N51" s="272">
        <v>24.999999999999993</v>
      </c>
      <c r="O51" s="272">
        <v>49.999999999999993</v>
      </c>
      <c r="P51" s="272">
        <v>75</v>
      </c>
      <c r="Q51" s="327">
        <v>77.536070458858489</v>
      </c>
      <c r="R51" s="273">
        <v>73.488965480439276</v>
      </c>
      <c r="S51" s="209"/>
      <c r="T51" s="310">
        <f t="shared" si="21"/>
        <v>-5.0058845963604076E-2</v>
      </c>
      <c r="U51" s="311">
        <f t="shared" si="22"/>
        <v>-0.18531295861260838</v>
      </c>
      <c r="V51" s="311">
        <f t="shared" si="23"/>
        <v>-0.37062591722521682</v>
      </c>
      <c r="W51" s="311">
        <f t="shared" si="24"/>
        <v>-0.55593887583782531</v>
      </c>
      <c r="X51" s="312">
        <f t="shared" si="25"/>
        <v>-0.57473754463706939</v>
      </c>
      <c r="Y51" s="20"/>
      <c r="Z51" s="157"/>
      <c r="AA51" s="157"/>
      <c r="AB51" s="157"/>
    </row>
    <row r="52" spans="1:28" x14ac:dyDescent="0.2">
      <c r="A52" s="99">
        <v>75</v>
      </c>
      <c r="B52" s="108" t="s">
        <v>28</v>
      </c>
      <c r="C52" s="99">
        <v>8</v>
      </c>
      <c r="D52" s="100">
        <v>20540.976165354252</v>
      </c>
      <c r="E52" s="237">
        <v>21</v>
      </c>
      <c r="F52" s="249">
        <f t="shared" si="19"/>
        <v>9.2899999999999991</v>
      </c>
      <c r="G52" s="246">
        <f t="shared" si="20"/>
        <v>-11.71</v>
      </c>
      <c r="H52" s="251">
        <v>186.45166693496157</v>
      </c>
      <c r="I52" s="255">
        <v>265.92180021043231</v>
      </c>
      <c r="J52" s="221">
        <v>325.07683073239741</v>
      </c>
      <c r="K52" s="220">
        <v>5.075251756742432</v>
      </c>
      <c r="L52" s="110"/>
      <c r="M52" s="88">
        <v>6.7532845973619828</v>
      </c>
      <c r="N52" s="272">
        <v>4.6111514214341582</v>
      </c>
      <c r="O52" s="272">
        <v>4.6111514214341582</v>
      </c>
      <c r="P52" s="272">
        <v>4.6111514214341582</v>
      </c>
      <c r="Q52" s="327">
        <v>4.6111514214341582</v>
      </c>
      <c r="R52" s="273">
        <v>270.53295163186647</v>
      </c>
      <c r="S52" s="209"/>
      <c r="T52" s="310">
        <f t="shared" si="21"/>
        <v>-3.6220028001775262E-2</v>
      </c>
      <c r="U52" s="311">
        <f t="shared" si="22"/>
        <v>-2.4731081771677745E-2</v>
      </c>
      <c r="V52" s="311">
        <f t="shared" si="23"/>
        <v>-2.4731081771677745E-2</v>
      </c>
      <c r="W52" s="311">
        <f t="shared" si="24"/>
        <v>-2.4731081771677745E-2</v>
      </c>
      <c r="X52" s="312">
        <f t="shared" si="25"/>
        <v>-2.4731081771677745E-2</v>
      </c>
      <c r="Y52" s="20"/>
      <c r="Z52" s="157"/>
      <c r="AA52" s="157"/>
      <c r="AB52" s="157"/>
    </row>
    <row r="53" spans="1:28" x14ac:dyDescent="0.2">
      <c r="A53" s="99">
        <v>77</v>
      </c>
      <c r="B53" s="108" t="s">
        <v>29</v>
      </c>
      <c r="C53" s="99">
        <v>13</v>
      </c>
      <c r="D53" s="100">
        <v>5117.4350308179855</v>
      </c>
      <c r="E53" s="237">
        <v>22</v>
      </c>
      <c r="F53" s="249">
        <f t="shared" si="19"/>
        <v>10.29</v>
      </c>
      <c r="G53" s="246">
        <f t="shared" si="20"/>
        <v>-11.71</v>
      </c>
      <c r="H53" s="251">
        <v>138.82957139170406</v>
      </c>
      <c r="I53" s="255">
        <v>130.91181574860292</v>
      </c>
      <c r="J53" s="221">
        <v>362.38134628725146</v>
      </c>
      <c r="K53" s="220">
        <v>-71.523305797874571</v>
      </c>
      <c r="L53" s="110"/>
      <c r="M53" s="88">
        <v>6.7532845973619544</v>
      </c>
      <c r="N53" s="272">
        <v>25</v>
      </c>
      <c r="O53" s="272">
        <v>50</v>
      </c>
      <c r="P53" s="272">
        <v>68.480457972006604</v>
      </c>
      <c r="Q53" s="327">
        <v>68.480457972006604</v>
      </c>
      <c r="R53" s="273">
        <v>199.39227372060952</v>
      </c>
      <c r="S53" s="209"/>
      <c r="T53" s="310">
        <f t="shared" si="21"/>
        <v>-4.8644424452681884E-2</v>
      </c>
      <c r="U53" s="311">
        <f t="shared" si="22"/>
        <v>-0.18007690832281792</v>
      </c>
      <c r="V53" s="311">
        <f t="shared" si="23"/>
        <v>-0.36015381664563584</v>
      </c>
      <c r="W53" s="311">
        <f t="shared" si="24"/>
        <v>-0.49326996608518481</v>
      </c>
      <c r="X53" s="312">
        <f t="shared" si="25"/>
        <v>-0.49326996608518481</v>
      </c>
      <c r="Y53" s="20"/>
      <c r="Z53" s="157"/>
      <c r="AA53" s="157"/>
      <c r="AB53" s="157"/>
    </row>
    <row r="54" spans="1:28" x14ac:dyDescent="0.2">
      <c r="A54" s="99">
        <v>78</v>
      </c>
      <c r="B54" s="108" t="s">
        <v>30</v>
      </c>
      <c r="C54" s="99">
        <v>1</v>
      </c>
      <c r="D54" s="100">
        <v>8565.4192929267883</v>
      </c>
      <c r="E54" s="237">
        <v>21.75</v>
      </c>
      <c r="F54" s="249">
        <f t="shared" si="19"/>
        <v>10.039999999999999</v>
      </c>
      <c r="G54" s="246">
        <f t="shared" si="20"/>
        <v>-11.71</v>
      </c>
      <c r="H54" s="251">
        <v>208.22103822526935</v>
      </c>
      <c r="I54" s="255">
        <v>375.34152465618047</v>
      </c>
      <c r="J54" s="221">
        <v>6.9430113920735268</v>
      </c>
      <c r="K54" s="220">
        <v>103.07582033727273</v>
      </c>
      <c r="L54" s="110"/>
      <c r="M54" s="88">
        <v>6.753284597361926</v>
      </c>
      <c r="N54" s="272">
        <v>25</v>
      </c>
      <c r="O54" s="272">
        <v>50</v>
      </c>
      <c r="P54" s="272">
        <v>73.392862670257784</v>
      </c>
      <c r="Q54" s="327">
        <v>73.392862670257784</v>
      </c>
      <c r="R54" s="273">
        <v>448.73438732643825</v>
      </c>
      <c r="S54" s="209"/>
      <c r="T54" s="310">
        <f t="shared" si="21"/>
        <v>-3.2433248123831318E-2</v>
      </c>
      <c r="U54" s="311">
        <f t="shared" si="22"/>
        <v>-0.12006471686570451</v>
      </c>
      <c r="V54" s="311">
        <f t="shared" si="23"/>
        <v>-0.24012943373140902</v>
      </c>
      <c r="W54" s="311">
        <f t="shared" si="24"/>
        <v>-0.35247573105872138</v>
      </c>
      <c r="X54" s="312">
        <f t="shared" si="25"/>
        <v>-0.35247573105872138</v>
      </c>
      <c r="Y54" s="20"/>
      <c r="Z54" s="157"/>
      <c r="AA54" s="157"/>
      <c r="AB54" s="157"/>
    </row>
    <row r="55" spans="1:28" x14ac:dyDescent="0.2">
      <c r="A55" s="99">
        <v>79</v>
      </c>
      <c r="B55" s="108" t="s">
        <v>31</v>
      </c>
      <c r="C55" s="99">
        <v>4</v>
      </c>
      <c r="D55" s="100">
        <v>7203.2638325691223</v>
      </c>
      <c r="E55" s="237">
        <v>20.75</v>
      </c>
      <c r="F55" s="249">
        <f t="shared" si="19"/>
        <v>9.0399999999999991</v>
      </c>
      <c r="G55" s="246">
        <f t="shared" si="20"/>
        <v>-11.71</v>
      </c>
      <c r="H55" s="251">
        <v>188.04880486851977</v>
      </c>
      <c r="I55" s="255">
        <v>-787.48584920708879</v>
      </c>
      <c r="J55" s="221">
        <v>-218.1297134272026</v>
      </c>
      <c r="K55" s="220">
        <v>64.006905185272046</v>
      </c>
      <c r="L55" s="110"/>
      <c r="M55" s="88">
        <v>6.753284597361926</v>
      </c>
      <c r="N55" s="272">
        <v>-25</v>
      </c>
      <c r="O55" s="272">
        <v>-50</v>
      </c>
      <c r="P55" s="272">
        <v>-75</v>
      </c>
      <c r="Q55" s="327">
        <v>-100</v>
      </c>
      <c r="R55" s="273">
        <v>-887.48584920708879</v>
      </c>
      <c r="S55" s="209"/>
      <c r="T55" s="310">
        <f t="shared" si="21"/>
        <v>-3.5912403708620734E-2</v>
      </c>
      <c r="U55" s="311">
        <f t="shared" si="22"/>
        <v>0.13294421103861595</v>
      </c>
      <c r="V55" s="311">
        <f t="shared" si="23"/>
        <v>0.2658884220772319</v>
      </c>
      <c r="W55" s="311">
        <f t="shared" si="24"/>
        <v>0.39883263311584782</v>
      </c>
      <c r="X55" s="312">
        <f t="shared" si="25"/>
        <v>0.5317768441544638</v>
      </c>
      <c r="Y55" s="20"/>
      <c r="Z55" s="157"/>
      <c r="AA55" s="157"/>
      <c r="AB55" s="157"/>
    </row>
    <row r="56" spans="1:28" x14ac:dyDescent="0.2">
      <c r="A56" s="99">
        <v>81</v>
      </c>
      <c r="B56" s="108" t="s">
        <v>32</v>
      </c>
      <c r="C56" s="99">
        <v>7</v>
      </c>
      <c r="D56" s="100">
        <v>2878.5594666004181</v>
      </c>
      <c r="E56" s="237">
        <v>21.5</v>
      </c>
      <c r="F56" s="249">
        <f t="shared" si="19"/>
        <v>9.7899999999999991</v>
      </c>
      <c r="G56" s="246">
        <f t="shared" si="20"/>
        <v>-11.71</v>
      </c>
      <c r="H56" s="251">
        <v>140.69718346852702</v>
      </c>
      <c r="I56" s="255">
        <v>-89.20830776792792</v>
      </c>
      <c r="J56" s="221">
        <v>246.37937067984504</v>
      </c>
      <c r="K56" s="220">
        <v>-91.291555901416615</v>
      </c>
      <c r="L56" s="110"/>
      <c r="M56" s="88">
        <v>6.7532845973619544</v>
      </c>
      <c r="N56" s="272">
        <v>25</v>
      </c>
      <c r="O56" s="272">
        <v>50.000000000000007</v>
      </c>
      <c r="P56" s="272">
        <v>75</v>
      </c>
      <c r="Q56" s="327">
        <v>100</v>
      </c>
      <c r="R56" s="273">
        <v>10.791692232072087</v>
      </c>
      <c r="S56" s="209"/>
      <c r="T56" s="310">
        <f t="shared" si="21"/>
        <v>-4.799871917032808E-2</v>
      </c>
      <c r="U56" s="311">
        <f t="shared" si="22"/>
        <v>-0.17768657043225267</v>
      </c>
      <c r="V56" s="311">
        <f t="shared" si="23"/>
        <v>-0.35537314086450539</v>
      </c>
      <c r="W56" s="311">
        <f t="shared" si="24"/>
        <v>-0.533059711296758</v>
      </c>
      <c r="X56" s="312">
        <f t="shared" si="25"/>
        <v>-0.71074628172901066</v>
      </c>
      <c r="Y56" s="20"/>
      <c r="Z56" s="157"/>
      <c r="AA56" s="157"/>
      <c r="AB56" s="157"/>
    </row>
    <row r="57" spans="1:28" x14ac:dyDescent="0.2">
      <c r="A57" s="99">
        <v>82</v>
      </c>
      <c r="B57" s="108" t="s">
        <v>33</v>
      </c>
      <c r="C57" s="99">
        <v>5</v>
      </c>
      <c r="D57" s="100">
        <v>9700.7941972017288</v>
      </c>
      <c r="E57" s="237">
        <v>20.5</v>
      </c>
      <c r="F57" s="249">
        <f t="shared" si="19"/>
        <v>8.7899999999999991</v>
      </c>
      <c r="G57" s="246">
        <f t="shared" si="20"/>
        <v>-11.71</v>
      </c>
      <c r="H57" s="251">
        <v>194.30292826360287</v>
      </c>
      <c r="I57" s="255">
        <v>53.696823625316227</v>
      </c>
      <c r="J57" s="221">
        <v>83.767669603065215</v>
      </c>
      <c r="K57" s="220">
        <v>15.752148825837352</v>
      </c>
      <c r="L57" s="110"/>
      <c r="M57" s="88">
        <v>6.7532845973619544</v>
      </c>
      <c r="N57" s="272">
        <v>12.411322468584302</v>
      </c>
      <c r="O57" s="272">
        <v>12.411322468584302</v>
      </c>
      <c r="P57" s="272">
        <v>12.411322468584302</v>
      </c>
      <c r="Q57" s="327">
        <v>12.411322468584302</v>
      </c>
      <c r="R57" s="273">
        <v>66.10814609390053</v>
      </c>
      <c r="S57" s="209"/>
      <c r="T57" s="310">
        <f t="shared" si="21"/>
        <v>-3.4756473603938937E-2</v>
      </c>
      <c r="U57" s="311">
        <f t="shared" si="22"/>
        <v>-6.3876147310278145E-2</v>
      </c>
      <c r="V57" s="311">
        <f t="shared" si="23"/>
        <v>-6.3876147310278145E-2</v>
      </c>
      <c r="W57" s="311">
        <f t="shared" si="24"/>
        <v>-6.3876147310278145E-2</v>
      </c>
      <c r="X57" s="312">
        <f t="shared" si="25"/>
        <v>-6.3876147310278145E-2</v>
      </c>
      <c r="Y57" s="20"/>
      <c r="Z57" s="157"/>
      <c r="AA57" s="157"/>
      <c r="AB57" s="157"/>
    </row>
    <row r="58" spans="1:28" x14ac:dyDescent="0.2">
      <c r="A58" s="99">
        <v>86</v>
      </c>
      <c r="B58" s="108" t="s">
        <v>34</v>
      </c>
      <c r="C58" s="99">
        <v>5</v>
      </c>
      <c r="D58" s="100">
        <v>8643.9411378502846</v>
      </c>
      <c r="E58" s="237">
        <v>21.5</v>
      </c>
      <c r="F58" s="249">
        <f t="shared" si="19"/>
        <v>9.7899999999999991</v>
      </c>
      <c r="G58" s="246">
        <f t="shared" si="20"/>
        <v>-11.71</v>
      </c>
      <c r="H58" s="251">
        <v>179.95456295174907</v>
      </c>
      <c r="I58" s="255">
        <v>211.19750270250023</v>
      </c>
      <c r="J58" s="221">
        <v>341.30429459419048</v>
      </c>
      <c r="K58" s="220">
        <v>115.28578702475585</v>
      </c>
      <c r="L58" s="110"/>
      <c r="M58" s="88">
        <v>6.7532845973619544</v>
      </c>
      <c r="N58" s="272">
        <v>25</v>
      </c>
      <c r="O58" s="272">
        <v>50</v>
      </c>
      <c r="P58" s="272">
        <v>75</v>
      </c>
      <c r="Q58" s="327">
        <v>100</v>
      </c>
      <c r="R58" s="273">
        <v>311.19750270250023</v>
      </c>
      <c r="S58" s="209"/>
      <c r="T58" s="310">
        <f t="shared" si="21"/>
        <v>-3.7527720812351402E-2</v>
      </c>
      <c r="U58" s="311">
        <f t="shared" si="22"/>
        <v>-0.13892395719192299</v>
      </c>
      <c r="V58" s="311">
        <f t="shared" si="23"/>
        <v>-0.27784791438384598</v>
      </c>
      <c r="W58" s="311">
        <f t="shared" si="24"/>
        <v>-0.416771871575769</v>
      </c>
      <c r="X58" s="312">
        <f t="shared" si="25"/>
        <v>-0.55569582876769197</v>
      </c>
      <c r="Y58" s="20"/>
      <c r="Z58" s="157"/>
      <c r="AA58" s="157"/>
      <c r="AB58" s="157"/>
    </row>
    <row r="59" spans="1:28" x14ac:dyDescent="0.2">
      <c r="A59" s="99">
        <v>90</v>
      </c>
      <c r="B59" s="108" t="s">
        <v>35</v>
      </c>
      <c r="C59" s="99">
        <v>10</v>
      </c>
      <c r="D59" s="100">
        <v>3450.6937391757965</v>
      </c>
      <c r="E59" s="237">
        <v>21</v>
      </c>
      <c r="F59" s="249">
        <f t="shared" si="19"/>
        <v>9.2899999999999991</v>
      </c>
      <c r="G59" s="246">
        <f t="shared" si="20"/>
        <v>-11.71</v>
      </c>
      <c r="H59" s="251">
        <v>143.39491874168061</v>
      </c>
      <c r="I59" s="255">
        <v>183.04827605138146</v>
      </c>
      <c r="J59" s="221">
        <v>184.15728789746149</v>
      </c>
      <c r="K59" s="220">
        <v>76.769865176864215</v>
      </c>
      <c r="L59" s="110"/>
      <c r="M59" s="88">
        <v>6.7532845973619544</v>
      </c>
      <c r="N59" s="272">
        <v>25</v>
      </c>
      <c r="O59" s="272">
        <v>50</v>
      </c>
      <c r="P59" s="272">
        <v>74.999999999999972</v>
      </c>
      <c r="Q59" s="327">
        <v>99.999999999999972</v>
      </c>
      <c r="R59" s="273">
        <v>283.04827605138144</v>
      </c>
      <c r="S59" s="209"/>
      <c r="T59" s="310">
        <f t="shared" si="21"/>
        <v>-4.7095703645731603E-2</v>
      </c>
      <c r="U59" s="311">
        <f t="shared" si="22"/>
        <v>-0.17434369515586781</v>
      </c>
      <c r="V59" s="311">
        <f t="shared" si="23"/>
        <v>-0.34868739031173562</v>
      </c>
      <c r="W59" s="311">
        <f t="shared" si="24"/>
        <v>-0.52303108546760324</v>
      </c>
      <c r="X59" s="312">
        <f t="shared" si="25"/>
        <v>-0.69737478062347102</v>
      </c>
      <c r="Y59" s="20"/>
      <c r="Z59" s="157"/>
      <c r="AA59" s="157"/>
      <c r="AB59" s="157"/>
    </row>
    <row r="60" spans="1:28" x14ac:dyDescent="0.2">
      <c r="A60" s="99">
        <v>91</v>
      </c>
      <c r="B60" s="108" t="s">
        <v>36</v>
      </c>
      <c r="C60" s="99">
        <v>1</v>
      </c>
      <c r="D60" s="100">
        <v>642285.03141880035</v>
      </c>
      <c r="E60" s="237">
        <v>18</v>
      </c>
      <c r="F60" s="249">
        <f t="shared" si="19"/>
        <v>6.2899999999999991</v>
      </c>
      <c r="G60" s="246">
        <f t="shared" si="20"/>
        <v>-11.71</v>
      </c>
      <c r="H60" s="251">
        <v>238.85036271158307</v>
      </c>
      <c r="I60" s="255">
        <v>470.7818280330651</v>
      </c>
      <c r="J60" s="221">
        <v>-148.2189845104426</v>
      </c>
      <c r="K60" s="220">
        <v>46.911124828039448</v>
      </c>
      <c r="L60" s="110"/>
      <c r="M60" s="88">
        <v>6.7532845973619828</v>
      </c>
      <c r="N60" s="272">
        <v>-25</v>
      </c>
      <c r="O60" s="272">
        <v>-48.504210197170664</v>
      </c>
      <c r="P60" s="272">
        <v>-48.504210197170664</v>
      </c>
      <c r="Q60" s="327">
        <v>-48.504210197170664</v>
      </c>
      <c r="R60" s="273">
        <v>422.27761783589443</v>
      </c>
      <c r="S60" s="209"/>
      <c r="T60" s="310">
        <f t="shared" si="21"/>
        <v>-2.8274123265689653E-2</v>
      </c>
      <c r="U60" s="311">
        <f t="shared" si="22"/>
        <v>0.1046680428540443</v>
      </c>
      <c r="V60" s="311">
        <f t="shared" si="23"/>
        <v>0.20307363006076126</v>
      </c>
      <c r="W60" s="311">
        <f t="shared" si="24"/>
        <v>0.20307363006076126</v>
      </c>
      <c r="X60" s="312">
        <f t="shared" si="25"/>
        <v>0.20307363006076126</v>
      </c>
      <c r="Y60" s="20"/>
      <c r="Z60" s="157"/>
      <c r="AA60" s="157"/>
      <c r="AB60" s="157"/>
    </row>
    <row r="61" spans="1:28" x14ac:dyDescent="0.2">
      <c r="A61" s="99">
        <v>92</v>
      </c>
      <c r="B61" s="108" t="s">
        <v>37</v>
      </c>
      <c r="C61" s="99">
        <v>1</v>
      </c>
      <c r="D61" s="100">
        <v>221808.23755478859</v>
      </c>
      <c r="E61" s="237">
        <v>19</v>
      </c>
      <c r="F61" s="249">
        <f t="shared" si="19"/>
        <v>7.2899999999999991</v>
      </c>
      <c r="G61" s="246">
        <f t="shared" si="20"/>
        <v>-11.71</v>
      </c>
      <c r="H61" s="251">
        <v>211.74706337913534</v>
      </c>
      <c r="I61" s="255">
        <v>-158.95000604006529</v>
      </c>
      <c r="J61" s="221">
        <v>126.76195785745479</v>
      </c>
      <c r="K61" s="220">
        <v>36.633219874146178</v>
      </c>
      <c r="L61" s="110"/>
      <c r="M61" s="88">
        <v>6.7532845973619544</v>
      </c>
      <c r="N61" s="272">
        <v>-24.875981310764502</v>
      </c>
      <c r="O61" s="272">
        <v>-24.875981310764502</v>
      </c>
      <c r="P61" s="272">
        <v>-24.875981310764502</v>
      </c>
      <c r="Q61" s="327">
        <v>-24.875981310764502</v>
      </c>
      <c r="R61" s="273">
        <v>-183.82598735082979</v>
      </c>
      <c r="S61" s="209"/>
      <c r="T61" s="310">
        <f t="shared" si="21"/>
        <v>-3.1893167676522283E-2</v>
      </c>
      <c r="U61" s="311">
        <f t="shared" si="22"/>
        <v>0.11747969919291772</v>
      </c>
      <c r="V61" s="311">
        <f t="shared" si="23"/>
        <v>0.11747969919291772</v>
      </c>
      <c r="W61" s="311">
        <f t="shared" si="24"/>
        <v>0.11747969919291772</v>
      </c>
      <c r="X61" s="312">
        <f t="shared" si="25"/>
        <v>0.11747969919291772</v>
      </c>
      <c r="Y61" s="20"/>
      <c r="Z61" s="157"/>
      <c r="AA61" s="157"/>
      <c r="AB61" s="157"/>
    </row>
    <row r="62" spans="1:28" x14ac:dyDescent="0.2">
      <c r="A62" s="99">
        <v>97</v>
      </c>
      <c r="B62" s="108" t="s">
        <v>38</v>
      </c>
      <c r="C62" s="99">
        <v>10</v>
      </c>
      <c r="D62" s="100">
        <v>2252.1250272989273</v>
      </c>
      <c r="E62" s="237">
        <v>20</v>
      </c>
      <c r="F62" s="249">
        <f t="shared" si="19"/>
        <v>8.2899999999999991</v>
      </c>
      <c r="G62" s="246">
        <f t="shared" si="20"/>
        <v>-11.71</v>
      </c>
      <c r="H62" s="251">
        <v>149.65471712753393</v>
      </c>
      <c r="I62" s="255">
        <v>258.41741818007921</v>
      </c>
      <c r="J62" s="221">
        <v>-212.98761800933198</v>
      </c>
      <c r="K62" s="220">
        <v>-481.81955805773299</v>
      </c>
      <c r="L62" s="110"/>
      <c r="M62" s="88">
        <v>6.7532845973619828</v>
      </c>
      <c r="N62" s="272">
        <v>-25</v>
      </c>
      <c r="O62" s="272">
        <v>-50</v>
      </c>
      <c r="P62" s="272">
        <v>-75</v>
      </c>
      <c r="Q62" s="327">
        <v>-100</v>
      </c>
      <c r="R62" s="273">
        <v>158.41741818007921</v>
      </c>
      <c r="S62" s="209"/>
      <c r="T62" s="310">
        <f t="shared" si="21"/>
        <v>-4.5125771689554672E-2</v>
      </c>
      <c r="U62" s="311">
        <f t="shared" si="22"/>
        <v>0.1670511994533076</v>
      </c>
      <c r="V62" s="311">
        <f t="shared" si="23"/>
        <v>0.33410239890661519</v>
      </c>
      <c r="W62" s="311">
        <f t="shared" si="24"/>
        <v>0.50115359835992279</v>
      </c>
      <c r="X62" s="312">
        <f t="shared" si="25"/>
        <v>0.66820479781323039</v>
      </c>
      <c r="Y62" s="20"/>
      <c r="Z62" s="157"/>
      <c r="AA62" s="157"/>
      <c r="AB62" s="157"/>
    </row>
    <row r="63" spans="1:28" x14ac:dyDescent="0.2">
      <c r="A63" s="99">
        <v>98</v>
      </c>
      <c r="B63" s="108" t="s">
        <v>39</v>
      </c>
      <c r="C63" s="99">
        <v>7</v>
      </c>
      <c r="D63" s="100">
        <v>23791.000010371208</v>
      </c>
      <c r="E63" s="237">
        <v>21</v>
      </c>
      <c r="F63" s="249">
        <f t="shared" si="19"/>
        <v>9.2899999999999991</v>
      </c>
      <c r="G63" s="246">
        <f t="shared" si="20"/>
        <v>-11.71</v>
      </c>
      <c r="H63" s="251">
        <v>187.67591231624527</v>
      </c>
      <c r="I63" s="255">
        <v>75.9833609239693</v>
      </c>
      <c r="J63" s="221">
        <v>89.856540521472354</v>
      </c>
      <c r="K63" s="220">
        <v>36.574181479272426</v>
      </c>
      <c r="L63" s="110"/>
      <c r="M63" s="88">
        <v>6.7532845973619544</v>
      </c>
      <c r="N63" s="272">
        <v>25</v>
      </c>
      <c r="O63" s="272">
        <v>33.700153159388321</v>
      </c>
      <c r="P63" s="272">
        <v>33.700153159388321</v>
      </c>
      <c r="Q63" s="327">
        <v>33.700153159388321</v>
      </c>
      <c r="R63" s="273">
        <v>109.68351408335762</v>
      </c>
      <c r="S63" s="209"/>
      <c r="T63" s="310">
        <f t="shared" si="21"/>
        <v>-3.5983757926175738E-2</v>
      </c>
      <c r="U63" s="311">
        <f t="shared" si="22"/>
        <v>-0.13320835738298417</v>
      </c>
      <c r="V63" s="311">
        <f t="shared" si="23"/>
        <v>-0.17956568183668409</v>
      </c>
      <c r="W63" s="311">
        <f t="shared" si="24"/>
        <v>-0.17956568183668409</v>
      </c>
      <c r="X63" s="312">
        <f t="shared" si="25"/>
        <v>-0.17956568183668409</v>
      </c>
      <c r="Y63" s="20"/>
      <c r="Z63" s="157"/>
      <c r="AA63" s="157"/>
      <c r="AB63" s="157"/>
    </row>
    <row r="64" spans="1:28" x14ac:dyDescent="0.2">
      <c r="A64" s="99">
        <v>99</v>
      </c>
      <c r="B64" s="108" t="s">
        <v>40</v>
      </c>
      <c r="C64" s="99">
        <v>4</v>
      </c>
      <c r="D64" s="100">
        <v>1741.8537876605988</v>
      </c>
      <c r="E64" s="237">
        <v>22</v>
      </c>
      <c r="F64" s="249">
        <f t="shared" si="19"/>
        <v>10.29</v>
      </c>
      <c r="G64" s="246">
        <f t="shared" si="20"/>
        <v>-11.71</v>
      </c>
      <c r="H64" s="251">
        <v>145.49147598846437</v>
      </c>
      <c r="I64" s="255">
        <v>-15.838708312088251</v>
      </c>
      <c r="J64" s="221">
        <v>104.54379527025515</v>
      </c>
      <c r="K64" s="220">
        <v>-17.09854379876451</v>
      </c>
      <c r="L64" s="110"/>
      <c r="M64" s="88">
        <v>6.7532845973619544</v>
      </c>
      <c r="N64" s="272">
        <v>25.000000000000007</v>
      </c>
      <c r="O64" s="272">
        <v>50.000000000000007</v>
      </c>
      <c r="P64" s="272">
        <v>75</v>
      </c>
      <c r="Q64" s="327">
        <v>100</v>
      </c>
      <c r="R64" s="273">
        <v>84.161291687911756</v>
      </c>
      <c r="S64" s="209"/>
      <c r="T64" s="310">
        <f t="shared" si="21"/>
        <v>-4.6417046438496534E-2</v>
      </c>
      <c r="U64" s="311">
        <f t="shared" si="22"/>
        <v>-0.17183137245773897</v>
      </c>
      <c r="V64" s="311">
        <f t="shared" si="23"/>
        <v>-0.34366274491547788</v>
      </c>
      <c r="W64" s="311">
        <f t="shared" si="24"/>
        <v>-0.51549411737321671</v>
      </c>
      <c r="X64" s="312">
        <f t="shared" si="25"/>
        <v>-0.68732548983095565</v>
      </c>
      <c r="Y64" s="20"/>
      <c r="Z64" s="157"/>
      <c r="AA64" s="157"/>
      <c r="AB64" s="157"/>
    </row>
    <row r="65" spans="1:28" x14ac:dyDescent="0.2">
      <c r="A65" s="99">
        <v>102</v>
      </c>
      <c r="B65" s="108" t="s">
        <v>41</v>
      </c>
      <c r="C65" s="99">
        <v>4</v>
      </c>
      <c r="D65" s="100">
        <v>10356.911404132843</v>
      </c>
      <c r="E65" s="237">
        <v>20.75</v>
      </c>
      <c r="F65" s="249">
        <f t="shared" si="19"/>
        <v>9.0399999999999991</v>
      </c>
      <c r="G65" s="246">
        <f t="shared" si="20"/>
        <v>-11.71</v>
      </c>
      <c r="H65" s="251">
        <v>160.63404440321912</v>
      </c>
      <c r="I65" s="255">
        <v>-84.504735305077602</v>
      </c>
      <c r="J65" s="221">
        <v>124.3775517525997</v>
      </c>
      <c r="K65" s="220">
        <v>-2.7832698678266325</v>
      </c>
      <c r="L65" s="110"/>
      <c r="M65" s="88">
        <v>6.7532845973619544</v>
      </c>
      <c r="N65" s="272">
        <v>25</v>
      </c>
      <c r="O65" s="272">
        <v>40.643910319403204</v>
      </c>
      <c r="P65" s="272">
        <v>40.643910319403204</v>
      </c>
      <c r="Q65" s="327">
        <v>40.643910319403204</v>
      </c>
      <c r="R65" s="273">
        <v>-43.860824985674398</v>
      </c>
      <c r="S65" s="209"/>
      <c r="T65" s="310">
        <f t="shared" si="21"/>
        <v>-4.2041427908084336E-2</v>
      </c>
      <c r="U65" s="311">
        <f t="shared" si="22"/>
        <v>-0.15563326001582636</v>
      </c>
      <c r="V65" s="311">
        <f t="shared" si="23"/>
        <v>-0.25302177051198432</v>
      </c>
      <c r="W65" s="311">
        <f t="shared" si="24"/>
        <v>-0.25302177051198432</v>
      </c>
      <c r="X65" s="312">
        <f t="shared" si="25"/>
        <v>-0.25302177051198432</v>
      </c>
      <c r="Y65" s="20"/>
      <c r="Z65" s="157"/>
      <c r="AA65" s="157"/>
      <c r="AB65" s="157"/>
    </row>
    <row r="66" spans="1:28" x14ac:dyDescent="0.2">
      <c r="A66" s="99">
        <v>103</v>
      </c>
      <c r="B66" s="108" t="s">
        <v>42</v>
      </c>
      <c r="C66" s="99">
        <v>5</v>
      </c>
      <c r="D66" s="100">
        <v>2326.5047698616982</v>
      </c>
      <c r="E66" s="237">
        <v>22</v>
      </c>
      <c r="F66" s="249">
        <f t="shared" si="19"/>
        <v>10.29</v>
      </c>
      <c r="G66" s="246">
        <f t="shared" si="20"/>
        <v>-11.71</v>
      </c>
      <c r="H66" s="251">
        <v>152.4044497537692</v>
      </c>
      <c r="I66" s="255">
        <v>15.524907945435775</v>
      </c>
      <c r="J66" s="221">
        <v>74.267586754455195</v>
      </c>
      <c r="K66" s="220">
        <v>62.36960002557862</v>
      </c>
      <c r="L66" s="110"/>
      <c r="M66" s="88">
        <v>6.7532845973619544</v>
      </c>
      <c r="N66" s="272">
        <v>25.000000000000011</v>
      </c>
      <c r="O66" s="272">
        <v>50.000000000000014</v>
      </c>
      <c r="P66" s="272">
        <v>75.000000000000014</v>
      </c>
      <c r="Q66" s="327">
        <v>100.00000000000001</v>
      </c>
      <c r="R66" s="273">
        <v>115.52490794543579</v>
      </c>
      <c r="S66" s="209"/>
      <c r="T66" s="310">
        <f t="shared" si="21"/>
        <v>-4.4311597255020013E-2</v>
      </c>
      <c r="U66" s="311">
        <f t="shared" si="22"/>
        <v>-0.1640372052154056</v>
      </c>
      <c r="V66" s="311">
        <f t="shared" si="23"/>
        <v>-0.32807441043081115</v>
      </c>
      <c r="W66" s="311">
        <f t="shared" si="24"/>
        <v>-0.49211161564621669</v>
      </c>
      <c r="X66" s="312">
        <f t="shared" si="25"/>
        <v>-0.6561488208616223</v>
      </c>
      <c r="Y66" s="20"/>
      <c r="Z66" s="157"/>
      <c r="AA66" s="157"/>
      <c r="AB66" s="157"/>
    </row>
    <row r="67" spans="1:28" x14ac:dyDescent="0.2">
      <c r="A67" s="99">
        <v>105</v>
      </c>
      <c r="B67" s="108" t="s">
        <v>43</v>
      </c>
      <c r="C67" s="99">
        <v>18</v>
      </c>
      <c r="D67" s="100">
        <v>2353.2546461820602</v>
      </c>
      <c r="E67" s="237">
        <v>21.75</v>
      </c>
      <c r="F67" s="249">
        <f t="shared" si="19"/>
        <v>10.039999999999999</v>
      </c>
      <c r="G67" s="246">
        <f t="shared" si="20"/>
        <v>-11.71</v>
      </c>
      <c r="H67" s="251">
        <v>143.14002135945003</v>
      </c>
      <c r="I67" s="255">
        <v>591.53871438711019</v>
      </c>
      <c r="J67" s="221">
        <v>99.406171519953347</v>
      </c>
      <c r="K67" s="220">
        <v>-30.575011192258756</v>
      </c>
      <c r="L67" s="110"/>
      <c r="M67" s="88">
        <v>6.753284597361926</v>
      </c>
      <c r="N67" s="272">
        <v>-24.244933558426396</v>
      </c>
      <c r="O67" s="272">
        <v>-24.244933558426396</v>
      </c>
      <c r="P67" s="272">
        <v>-24.244933558426396</v>
      </c>
      <c r="Q67" s="327">
        <v>-24.244933558426396</v>
      </c>
      <c r="R67" s="273">
        <v>567.29378082868379</v>
      </c>
      <c r="S67" s="209"/>
      <c r="T67" s="310">
        <f t="shared" si="21"/>
        <v>-4.7179569579658145E-2</v>
      </c>
      <c r="U67" s="311">
        <f t="shared" si="22"/>
        <v>0.16937913888906764</v>
      </c>
      <c r="V67" s="311">
        <f t="shared" si="23"/>
        <v>0.16937913888906764</v>
      </c>
      <c r="W67" s="311">
        <f t="shared" si="24"/>
        <v>0.16937913888906764</v>
      </c>
      <c r="X67" s="312">
        <f t="shared" si="25"/>
        <v>0.16937913888906764</v>
      </c>
      <c r="Y67" s="20"/>
      <c r="Z67" s="157"/>
      <c r="AA67" s="157"/>
      <c r="AB67" s="157"/>
    </row>
    <row r="68" spans="1:28" x14ac:dyDescent="0.2">
      <c r="A68" s="99">
        <v>106</v>
      </c>
      <c r="B68" s="108" t="s">
        <v>44</v>
      </c>
      <c r="C68" s="99">
        <v>1</v>
      </c>
      <c r="D68" s="100">
        <v>46784.449956774712</v>
      </c>
      <c r="E68" s="237">
        <v>19.75</v>
      </c>
      <c r="F68" s="249">
        <f t="shared" si="19"/>
        <v>8.0399999999999991</v>
      </c>
      <c r="G68" s="246">
        <f t="shared" si="20"/>
        <v>-11.71</v>
      </c>
      <c r="H68" s="251">
        <v>208.54883771650893</v>
      </c>
      <c r="I68" s="255">
        <v>138.43805379562491</v>
      </c>
      <c r="J68" s="221">
        <v>-92.564404660416216</v>
      </c>
      <c r="K68" s="220">
        <v>-22.237602845515937</v>
      </c>
      <c r="L68" s="110"/>
      <c r="M68" s="88">
        <v>6.7532845973619544</v>
      </c>
      <c r="N68" s="272">
        <v>-25</v>
      </c>
      <c r="O68" s="272">
        <v>-50</v>
      </c>
      <c r="P68" s="272">
        <v>-75</v>
      </c>
      <c r="Q68" s="327">
        <v>-78.254750192592851</v>
      </c>
      <c r="R68" s="273">
        <v>60.183303603032059</v>
      </c>
      <c r="S68" s="209"/>
      <c r="T68" s="310">
        <f t="shared" si="21"/>
        <v>-3.2382269166812805E-2</v>
      </c>
      <c r="U68" s="311">
        <f t="shared" si="22"/>
        <v>0.11987599774583148</v>
      </c>
      <c r="V68" s="311">
        <f t="shared" si="23"/>
        <v>0.23975199549166296</v>
      </c>
      <c r="W68" s="311">
        <f t="shared" si="24"/>
        <v>0.35962799323749445</v>
      </c>
      <c r="X68" s="312">
        <f t="shared" si="25"/>
        <v>0.37523465030751468</v>
      </c>
      <c r="Y68" s="20"/>
      <c r="Z68" s="157"/>
      <c r="AA68" s="157"/>
      <c r="AB68" s="157"/>
    </row>
    <row r="69" spans="1:28" x14ac:dyDescent="0.2">
      <c r="A69" s="99">
        <v>108</v>
      </c>
      <c r="B69" s="108" t="s">
        <v>45</v>
      </c>
      <c r="C69" s="99">
        <v>6</v>
      </c>
      <c r="D69" s="100">
        <v>10718.031188488007</v>
      </c>
      <c r="E69" s="237">
        <v>22</v>
      </c>
      <c r="F69" s="249">
        <f t="shared" si="19"/>
        <v>10.29</v>
      </c>
      <c r="G69" s="246">
        <f t="shared" si="20"/>
        <v>-11.71</v>
      </c>
      <c r="H69" s="251">
        <v>167.35287133584819</v>
      </c>
      <c r="I69" s="255">
        <v>-149.22054184284247</v>
      </c>
      <c r="J69" s="221">
        <v>-39.509176828596708</v>
      </c>
      <c r="K69" s="220">
        <v>13.185467923187232</v>
      </c>
      <c r="L69" s="110"/>
      <c r="M69" s="88">
        <v>6.7532845973619544</v>
      </c>
      <c r="N69" s="272">
        <v>-25.000000000000057</v>
      </c>
      <c r="O69" s="272">
        <v>-50.000000000000057</v>
      </c>
      <c r="P69" s="272">
        <v>-75.000000000000057</v>
      </c>
      <c r="Q69" s="327">
        <v>-100.00000000000006</v>
      </c>
      <c r="R69" s="273">
        <v>-249.22054184284252</v>
      </c>
      <c r="S69" s="209"/>
      <c r="T69" s="310">
        <f t="shared" si="21"/>
        <v>-4.035356276504682E-2</v>
      </c>
      <c r="U69" s="311">
        <f t="shared" si="22"/>
        <v>0.14938494810662312</v>
      </c>
      <c r="V69" s="311">
        <f t="shared" si="23"/>
        <v>0.2987698962132459</v>
      </c>
      <c r="W69" s="311">
        <f t="shared" si="24"/>
        <v>0.44815484431986868</v>
      </c>
      <c r="X69" s="312">
        <f t="shared" si="25"/>
        <v>0.59753979242649147</v>
      </c>
      <c r="Y69" s="20"/>
      <c r="Z69" s="157"/>
      <c r="AA69" s="157"/>
      <c r="AB69" s="157"/>
    </row>
    <row r="70" spans="1:28" x14ac:dyDescent="0.2">
      <c r="A70" s="99">
        <v>109</v>
      </c>
      <c r="B70" s="108" t="s">
        <v>46</v>
      </c>
      <c r="C70" s="99">
        <v>5</v>
      </c>
      <c r="D70" s="100">
        <v>68123.345262050629</v>
      </c>
      <c r="E70" s="237">
        <v>20.75</v>
      </c>
      <c r="F70" s="249">
        <f t="shared" si="19"/>
        <v>9.0399999999999991</v>
      </c>
      <c r="G70" s="246">
        <f t="shared" si="20"/>
        <v>-11.71</v>
      </c>
      <c r="H70" s="251">
        <v>191.85741002287017</v>
      </c>
      <c r="I70" s="255">
        <v>8.0018340954907341</v>
      </c>
      <c r="J70" s="221">
        <v>-12.694520950380955</v>
      </c>
      <c r="K70" s="220">
        <v>-40.211599101010961</v>
      </c>
      <c r="L70" s="110"/>
      <c r="M70" s="88">
        <v>6.7532845973619544</v>
      </c>
      <c r="N70" s="272">
        <v>25</v>
      </c>
      <c r="O70" s="272">
        <v>43.157931078018521</v>
      </c>
      <c r="P70" s="272">
        <v>43.157931078018521</v>
      </c>
      <c r="Q70" s="327">
        <v>43.157931078018521</v>
      </c>
      <c r="R70" s="273">
        <v>51.159765173509257</v>
      </c>
      <c r="S70" s="209"/>
      <c r="T70" s="310">
        <f t="shared" si="21"/>
        <v>-3.5199498401218568E-2</v>
      </c>
      <c r="U70" s="311">
        <f t="shared" si="22"/>
        <v>-0.1303051052186095</v>
      </c>
      <c r="V70" s="311">
        <f t="shared" si="23"/>
        <v>-0.22494795000554799</v>
      </c>
      <c r="W70" s="311">
        <f t="shared" si="24"/>
        <v>-0.22494795000554799</v>
      </c>
      <c r="X70" s="312">
        <f t="shared" si="25"/>
        <v>-0.22494795000554799</v>
      </c>
      <c r="Y70" s="20"/>
      <c r="Z70" s="157"/>
      <c r="AA70" s="157"/>
      <c r="AB70" s="157"/>
    </row>
    <row r="71" spans="1:28" x14ac:dyDescent="0.2">
      <c r="A71" s="99">
        <v>111</v>
      </c>
      <c r="B71" s="108" t="s">
        <v>47</v>
      </c>
      <c r="C71" s="99">
        <v>7</v>
      </c>
      <c r="D71" s="100">
        <v>19204.067915439606</v>
      </c>
      <c r="E71" s="237">
        <v>20.5</v>
      </c>
      <c r="F71" s="249">
        <f t="shared" si="19"/>
        <v>8.7899999999999991</v>
      </c>
      <c r="G71" s="246">
        <f t="shared" si="20"/>
        <v>-11.71</v>
      </c>
      <c r="H71" s="251">
        <v>179.64008350941549</v>
      </c>
      <c r="I71" s="255">
        <v>456.52947760984711</v>
      </c>
      <c r="J71" s="221">
        <v>5.0883712383280795</v>
      </c>
      <c r="K71" s="220">
        <v>-143.06157623256257</v>
      </c>
      <c r="L71" s="110"/>
      <c r="M71" s="88">
        <v>6.7532845973619828</v>
      </c>
      <c r="N71" s="272">
        <v>-25</v>
      </c>
      <c r="O71" s="272">
        <v>-50</v>
      </c>
      <c r="P71" s="272">
        <v>-75</v>
      </c>
      <c r="Q71" s="327">
        <v>-100</v>
      </c>
      <c r="R71" s="273">
        <v>356.52947760984711</v>
      </c>
      <c r="S71" s="209"/>
      <c r="T71" s="310">
        <f t="shared" si="21"/>
        <v>-3.7593417156299769E-2</v>
      </c>
      <c r="U71" s="311">
        <f t="shared" si="22"/>
        <v>0.13916715864079229</v>
      </c>
      <c r="V71" s="311">
        <f t="shared" si="23"/>
        <v>0.27833431728158459</v>
      </c>
      <c r="W71" s="311">
        <f t="shared" si="24"/>
        <v>0.41750147592237685</v>
      </c>
      <c r="X71" s="312">
        <f t="shared" si="25"/>
        <v>0.55666863456316917</v>
      </c>
      <c r="Y71" s="20"/>
      <c r="Z71" s="157"/>
      <c r="AA71" s="157"/>
      <c r="AB71" s="157"/>
    </row>
    <row r="72" spans="1:28" x14ac:dyDescent="0.2">
      <c r="A72" s="99">
        <v>139</v>
      </c>
      <c r="B72" s="108" t="s">
        <v>48</v>
      </c>
      <c r="C72" s="99">
        <v>17</v>
      </c>
      <c r="D72" s="100">
        <v>9683.0677415132523</v>
      </c>
      <c r="E72" s="237">
        <v>21.25</v>
      </c>
      <c r="F72" s="249">
        <f t="shared" si="19"/>
        <v>9.5399999999999991</v>
      </c>
      <c r="G72" s="246">
        <f t="shared" si="20"/>
        <v>-11.71</v>
      </c>
      <c r="H72" s="251">
        <v>147.73517058413867</v>
      </c>
      <c r="I72" s="255">
        <v>-418.84013856744082</v>
      </c>
      <c r="J72" s="221">
        <v>101.10971731874193</v>
      </c>
      <c r="K72" s="220">
        <v>125.26308943848193</v>
      </c>
      <c r="L72" s="110"/>
      <c r="M72" s="88">
        <v>6.753284597361926</v>
      </c>
      <c r="N72" s="272">
        <v>25</v>
      </c>
      <c r="O72" s="272">
        <v>50</v>
      </c>
      <c r="P72" s="272">
        <v>75</v>
      </c>
      <c r="Q72" s="327">
        <v>100</v>
      </c>
      <c r="R72" s="273">
        <v>-318.84013856744082</v>
      </c>
      <c r="S72" s="209"/>
      <c r="T72" s="310">
        <f t="shared" si="21"/>
        <v>-4.571209801064785E-2</v>
      </c>
      <c r="U72" s="311">
        <f t="shared" si="22"/>
        <v>-0.16922172222870863</v>
      </c>
      <c r="V72" s="311">
        <f t="shared" si="23"/>
        <v>-0.33844344445741725</v>
      </c>
      <c r="W72" s="311">
        <f t="shared" si="24"/>
        <v>-0.50766516668612593</v>
      </c>
      <c r="X72" s="312">
        <f t="shared" si="25"/>
        <v>-0.67688688891483451</v>
      </c>
      <c r="Y72" s="20"/>
      <c r="Z72" s="157"/>
      <c r="AA72" s="157"/>
      <c r="AB72" s="157"/>
    </row>
    <row r="73" spans="1:28" x14ac:dyDescent="0.2">
      <c r="A73" s="99">
        <v>140</v>
      </c>
      <c r="B73" s="108" t="s">
        <v>49</v>
      </c>
      <c r="C73" s="99">
        <v>11</v>
      </c>
      <c r="D73" s="100">
        <v>21762.077882885933</v>
      </c>
      <c r="E73" s="237">
        <v>20.5</v>
      </c>
      <c r="F73" s="249">
        <f t="shared" si="19"/>
        <v>8.7899999999999991</v>
      </c>
      <c r="G73" s="246">
        <f t="shared" si="20"/>
        <v>-11.71</v>
      </c>
      <c r="H73" s="251">
        <v>166.78717512241573</v>
      </c>
      <c r="I73" s="255">
        <v>163.06606079149964</v>
      </c>
      <c r="J73" s="221">
        <v>191.30625413014403</v>
      </c>
      <c r="K73" s="220">
        <v>-106.98136458406302</v>
      </c>
      <c r="L73" s="110"/>
      <c r="M73" s="88">
        <v>6.7532845973619544</v>
      </c>
      <c r="N73" s="272">
        <v>-25</v>
      </c>
      <c r="O73" s="272">
        <v>-50</v>
      </c>
      <c r="P73" s="272">
        <v>-75</v>
      </c>
      <c r="Q73" s="327">
        <v>-87.737077686125744</v>
      </c>
      <c r="R73" s="273">
        <v>75.328983105373894</v>
      </c>
      <c r="S73" s="209"/>
      <c r="T73" s="310">
        <f t="shared" si="21"/>
        <v>-4.0490430948334537E-2</v>
      </c>
      <c r="U73" s="311">
        <f t="shared" si="22"/>
        <v>0.14989162075351961</v>
      </c>
      <c r="V73" s="311">
        <f t="shared" si="23"/>
        <v>0.29978324150703922</v>
      </c>
      <c r="W73" s="311">
        <f t="shared" si="24"/>
        <v>0.44967486226055886</v>
      </c>
      <c r="X73" s="312">
        <f t="shared" si="25"/>
        <v>0.52604211098203391</v>
      </c>
      <c r="Y73" s="20"/>
      <c r="Z73" s="157"/>
      <c r="AA73" s="157"/>
      <c r="AB73" s="157"/>
    </row>
    <row r="74" spans="1:28" x14ac:dyDescent="0.2">
      <c r="A74" s="99">
        <v>142</v>
      </c>
      <c r="B74" s="108" t="s">
        <v>50</v>
      </c>
      <c r="C74" s="99">
        <v>8</v>
      </c>
      <c r="D74" s="100">
        <v>6869.0086653232574</v>
      </c>
      <c r="E74" s="237">
        <v>20.75</v>
      </c>
      <c r="F74" s="249">
        <f t="shared" si="19"/>
        <v>9.0399999999999991</v>
      </c>
      <c r="G74" s="246">
        <f t="shared" si="20"/>
        <v>-11.71</v>
      </c>
      <c r="H74" s="251">
        <v>166.67714419511961</v>
      </c>
      <c r="I74" s="255">
        <v>153.72502520393431</v>
      </c>
      <c r="J74" s="221">
        <v>110.01048104462301</v>
      </c>
      <c r="K74" s="220">
        <v>-14.500661125455935</v>
      </c>
      <c r="L74" s="110"/>
      <c r="M74" s="88">
        <v>6.7532845973619544</v>
      </c>
      <c r="N74" s="272">
        <v>25</v>
      </c>
      <c r="O74" s="272">
        <v>42.965569759556928</v>
      </c>
      <c r="P74" s="272">
        <v>42.965569759556928</v>
      </c>
      <c r="Q74" s="327">
        <v>42.965569759556928</v>
      </c>
      <c r="R74" s="273">
        <v>196.69059496349124</v>
      </c>
      <c r="S74" s="209"/>
      <c r="T74" s="310">
        <f t="shared" si="21"/>
        <v>-4.0517160465962036E-2</v>
      </c>
      <c r="U74" s="311">
        <f t="shared" si="22"/>
        <v>-0.14999057081715955</v>
      </c>
      <c r="V74" s="311">
        <f t="shared" si="23"/>
        <v>-0.25777721334881726</v>
      </c>
      <c r="W74" s="311">
        <f t="shared" si="24"/>
        <v>-0.25777721334881726</v>
      </c>
      <c r="X74" s="312">
        <f t="shared" si="25"/>
        <v>-0.25777721334881726</v>
      </c>
      <c r="Y74" s="20"/>
      <c r="Z74" s="157"/>
      <c r="AA74" s="157"/>
      <c r="AB74" s="157"/>
    </row>
    <row r="75" spans="1:28" x14ac:dyDescent="0.2">
      <c r="A75" s="99">
        <v>143</v>
      </c>
      <c r="B75" s="108" t="s">
        <v>51</v>
      </c>
      <c r="C75" s="99">
        <v>6</v>
      </c>
      <c r="D75" s="100">
        <v>7108.279408633709</v>
      </c>
      <c r="E75" s="237">
        <v>21.25</v>
      </c>
      <c r="F75" s="249">
        <f t="shared" si="19"/>
        <v>9.5399999999999991</v>
      </c>
      <c r="G75" s="246">
        <f t="shared" si="20"/>
        <v>-11.71</v>
      </c>
      <c r="H75" s="251">
        <v>159.64903935223427</v>
      </c>
      <c r="I75" s="255">
        <v>144.23460784770441</v>
      </c>
      <c r="J75" s="221">
        <v>29.069595856968263</v>
      </c>
      <c r="K75" s="220">
        <v>-50.996875865077655</v>
      </c>
      <c r="L75" s="110"/>
      <c r="M75" s="88">
        <v>6.7532845973619544</v>
      </c>
      <c r="N75" s="272">
        <v>2.6614321034253123</v>
      </c>
      <c r="O75" s="272">
        <v>2.6614321034253123</v>
      </c>
      <c r="P75" s="272">
        <v>2.6614321034253123</v>
      </c>
      <c r="Q75" s="327">
        <v>2.6614321034253123</v>
      </c>
      <c r="R75" s="273">
        <v>146.89603995112972</v>
      </c>
      <c r="S75" s="209"/>
      <c r="T75" s="310">
        <f t="shared" si="21"/>
        <v>-4.2300815744103271E-2</v>
      </c>
      <c r="U75" s="311">
        <f t="shared" si="22"/>
        <v>-1.6670517494022527E-2</v>
      </c>
      <c r="V75" s="311">
        <f t="shared" si="23"/>
        <v>-1.6670517494022527E-2</v>
      </c>
      <c r="W75" s="311">
        <f t="shared" si="24"/>
        <v>-1.6670517494022527E-2</v>
      </c>
      <c r="X75" s="312">
        <f t="shared" si="25"/>
        <v>-1.6670517494022527E-2</v>
      </c>
      <c r="Y75" s="20"/>
      <c r="Z75" s="157"/>
      <c r="AA75" s="157"/>
      <c r="AB75" s="157"/>
    </row>
    <row r="76" spans="1:28" x14ac:dyDescent="0.2">
      <c r="A76" s="99">
        <v>145</v>
      </c>
      <c r="B76" s="108" t="s">
        <v>52</v>
      </c>
      <c r="C76" s="99">
        <v>14</v>
      </c>
      <c r="D76" s="100">
        <v>12238.06544470787</v>
      </c>
      <c r="E76" s="237">
        <v>20.75</v>
      </c>
      <c r="F76" s="249">
        <f t="shared" si="19"/>
        <v>9.0399999999999991</v>
      </c>
      <c r="G76" s="246">
        <f t="shared" si="20"/>
        <v>-11.71</v>
      </c>
      <c r="H76" s="251">
        <v>162.79088174538896</v>
      </c>
      <c r="I76" s="255">
        <v>172.8424506642362</v>
      </c>
      <c r="J76" s="221">
        <v>11.958428860139463</v>
      </c>
      <c r="K76" s="220">
        <v>26.062293973049449</v>
      </c>
      <c r="L76" s="110"/>
      <c r="M76" s="88">
        <v>6.7532845973619544</v>
      </c>
      <c r="N76" s="272">
        <v>25</v>
      </c>
      <c r="O76" s="272">
        <v>50</v>
      </c>
      <c r="P76" s="272">
        <v>55.16223348850545</v>
      </c>
      <c r="Q76" s="327">
        <v>55.16223348850545</v>
      </c>
      <c r="R76" s="273">
        <v>228.00468415274165</v>
      </c>
      <c r="S76" s="209"/>
      <c r="T76" s="310">
        <f t="shared" si="21"/>
        <v>-4.1484415619324089E-2</v>
      </c>
      <c r="U76" s="311">
        <f t="shared" si="22"/>
        <v>-0.15357125492508197</v>
      </c>
      <c r="V76" s="311">
        <f t="shared" si="23"/>
        <v>-0.30714250985016395</v>
      </c>
      <c r="W76" s="311">
        <f t="shared" si="24"/>
        <v>-0.33885333685200658</v>
      </c>
      <c r="X76" s="312">
        <f t="shared" si="25"/>
        <v>-0.33885333685200658</v>
      </c>
      <c r="Y76" s="20"/>
      <c r="Z76" s="157"/>
      <c r="AA76" s="157"/>
      <c r="AB76" s="157"/>
    </row>
    <row r="77" spans="1:28" x14ac:dyDescent="0.2">
      <c r="A77" s="99">
        <v>146</v>
      </c>
      <c r="B77" s="108" t="s">
        <v>53</v>
      </c>
      <c r="C77" s="99">
        <v>12</v>
      </c>
      <c r="D77" s="100">
        <v>5144.0296753644943</v>
      </c>
      <c r="E77" s="237">
        <v>20.75</v>
      </c>
      <c r="F77" s="249">
        <f t="shared" si="19"/>
        <v>9.0399999999999991</v>
      </c>
      <c r="G77" s="246">
        <f t="shared" si="20"/>
        <v>-11.71</v>
      </c>
      <c r="H77" s="251">
        <v>150.6806963349031</v>
      </c>
      <c r="I77" s="255">
        <v>113.04390906117712</v>
      </c>
      <c r="J77" s="221">
        <v>18.685270101116931</v>
      </c>
      <c r="K77" s="220">
        <v>-125.32663355562032</v>
      </c>
      <c r="L77" s="110"/>
      <c r="M77" s="88">
        <v>6.7532845973619544</v>
      </c>
      <c r="N77" s="272">
        <v>-8.0335006213944951</v>
      </c>
      <c r="O77" s="272">
        <v>-8.0335006213944951</v>
      </c>
      <c r="P77" s="272">
        <v>-8.0335006213944951</v>
      </c>
      <c r="Q77" s="327">
        <v>-8.0335006213944951</v>
      </c>
      <c r="R77" s="273">
        <v>105.01040843978262</v>
      </c>
      <c r="S77" s="209"/>
      <c r="T77" s="310">
        <f t="shared" si="21"/>
        <v>-4.4818512003369664E-2</v>
      </c>
      <c r="U77" s="311">
        <f t="shared" si="22"/>
        <v>5.3314729867847348E-2</v>
      </c>
      <c r="V77" s="311">
        <f t="shared" si="23"/>
        <v>5.3314729867847348E-2</v>
      </c>
      <c r="W77" s="311">
        <f t="shared" si="24"/>
        <v>5.3314729867847348E-2</v>
      </c>
      <c r="X77" s="312">
        <f t="shared" si="25"/>
        <v>5.3314729867847348E-2</v>
      </c>
      <c r="Y77" s="20"/>
      <c r="Z77" s="157"/>
      <c r="AA77" s="157"/>
      <c r="AB77" s="157"/>
    </row>
    <row r="78" spans="1:28" x14ac:dyDescent="0.2">
      <c r="A78" s="99">
        <v>148</v>
      </c>
      <c r="B78" s="108" t="s">
        <v>54</v>
      </c>
      <c r="C78" s="99">
        <v>19</v>
      </c>
      <c r="D78" s="100">
        <v>6820.9852740764618</v>
      </c>
      <c r="E78" s="237">
        <v>19</v>
      </c>
      <c r="F78" s="249">
        <f t="shared" si="19"/>
        <v>7.2899999999999991</v>
      </c>
      <c r="G78" s="246">
        <f t="shared" si="20"/>
        <v>-11.71</v>
      </c>
      <c r="H78" s="251">
        <v>173.79270016385942</v>
      </c>
      <c r="I78" s="255">
        <v>169.33722155388224</v>
      </c>
      <c r="J78" s="221">
        <v>385.78172366094748</v>
      </c>
      <c r="K78" s="220">
        <v>-22.71652480848843</v>
      </c>
      <c r="L78" s="110"/>
      <c r="M78" s="88">
        <v>6.7532845973619544</v>
      </c>
      <c r="N78" s="272">
        <v>25</v>
      </c>
      <c r="O78" s="272">
        <v>50</v>
      </c>
      <c r="P78" s="272">
        <v>75</v>
      </c>
      <c r="Q78" s="327">
        <v>100.00000000000003</v>
      </c>
      <c r="R78" s="273">
        <v>269.33722155388227</v>
      </c>
      <c r="S78" s="209"/>
      <c r="T78" s="310">
        <f t="shared" si="21"/>
        <v>-3.8858275353306902E-2</v>
      </c>
      <c r="U78" s="311">
        <f t="shared" si="22"/>
        <v>-0.14384954015001147</v>
      </c>
      <c r="V78" s="311">
        <f t="shared" si="23"/>
        <v>-0.28769908030002295</v>
      </c>
      <c r="W78" s="311">
        <f t="shared" si="24"/>
        <v>-0.43154862045003439</v>
      </c>
      <c r="X78" s="312">
        <f t="shared" si="25"/>
        <v>-0.575398160600046</v>
      </c>
      <c r="Y78" s="20"/>
      <c r="Z78" s="157"/>
      <c r="AA78" s="157"/>
      <c r="AB78" s="157"/>
    </row>
    <row r="79" spans="1:28" x14ac:dyDescent="0.2">
      <c r="A79" s="99">
        <v>149</v>
      </c>
      <c r="B79" s="108" t="s">
        <v>55</v>
      </c>
      <c r="C79" s="99">
        <v>1</v>
      </c>
      <c r="D79" s="100">
        <v>5577.9214034080505</v>
      </c>
      <c r="E79" s="237">
        <v>20.75</v>
      </c>
      <c r="F79" s="249">
        <f t="shared" si="19"/>
        <v>9.0399999999999991</v>
      </c>
      <c r="G79" s="246">
        <f t="shared" si="20"/>
        <v>-11.71</v>
      </c>
      <c r="H79" s="251">
        <v>206.60589000502594</v>
      </c>
      <c r="I79" s="255">
        <v>318.97004961484589</v>
      </c>
      <c r="J79" s="221">
        <v>90.913756740913996</v>
      </c>
      <c r="K79" s="220">
        <v>-21.770317525462048</v>
      </c>
      <c r="L79" s="110"/>
      <c r="M79" s="88">
        <v>6.7532845973619828</v>
      </c>
      <c r="N79" s="272">
        <v>-7.2236168628110704</v>
      </c>
      <c r="O79" s="272">
        <v>-7.2236168628110704</v>
      </c>
      <c r="P79" s="272">
        <v>-7.2236168628110704</v>
      </c>
      <c r="Q79" s="327">
        <v>-7.2236168628110704</v>
      </c>
      <c r="R79" s="273">
        <v>311.74643275203482</v>
      </c>
      <c r="S79" s="209"/>
      <c r="T79" s="310">
        <f t="shared" si="21"/>
        <v>-3.2686796088909668E-2</v>
      </c>
      <c r="U79" s="311">
        <f t="shared" si="22"/>
        <v>3.4963266839272332E-2</v>
      </c>
      <c r="V79" s="311">
        <f t="shared" si="23"/>
        <v>3.4963266839272332E-2</v>
      </c>
      <c r="W79" s="311">
        <f t="shared" si="24"/>
        <v>3.4963266839272332E-2</v>
      </c>
      <c r="X79" s="312">
        <f t="shared" si="25"/>
        <v>3.4963266839272332E-2</v>
      </c>
      <c r="Y79" s="20"/>
      <c r="Z79" s="157"/>
      <c r="AA79" s="157"/>
      <c r="AB79" s="157"/>
    </row>
    <row r="80" spans="1:28" x14ac:dyDescent="0.2">
      <c r="A80" s="99">
        <v>151</v>
      </c>
      <c r="B80" s="108" t="s">
        <v>56</v>
      </c>
      <c r="C80" s="99">
        <v>14</v>
      </c>
      <c r="D80" s="100">
        <v>2043.6961987018585</v>
      </c>
      <c r="E80" s="237">
        <v>22</v>
      </c>
      <c r="F80" s="249">
        <f t="shared" si="19"/>
        <v>10.29</v>
      </c>
      <c r="G80" s="246">
        <f t="shared" si="20"/>
        <v>-11.71</v>
      </c>
      <c r="H80" s="251">
        <v>141.81797060090634</v>
      </c>
      <c r="I80" s="255">
        <v>152.84939851547597</v>
      </c>
      <c r="J80" s="221">
        <v>416.07912042208977</v>
      </c>
      <c r="K80" s="220">
        <v>24.303281572066851</v>
      </c>
      <c r="L80" s="110"/>
      <c r="M80" s="88">
        <v>6.7532845973619544</v>
      </c>
      <c r="N80" s="272">
        <v>25</v>
      </c>
      <c r="O80" s="272">
        <v>50</v>
      </c>
      <c r="P80" s="272">
        <v>75</v>
      </c>
      <c r="Q80" s="327">
        <v>100</v>
      </c>
      <c r="R80" s="273">
        <v>252.84939851547597</v>
      </c>
      <c r="S80" s="209"/>
      <c r="T80" s="310">
        <f t="shared" si="21"/>
        <v>-4.761938539063254E-2</v>
      </c>
      <c r="U80" s="311">
        <f t="shared" si="22"/>
        <v>-0.17628231382857082</v>
      </c>
      <c r="V80" s="311">
        <f t="shared" si="23"/>
        <v>-0.35256462765714164</v>
      </c>
      <c r="W80" s="311">
        <f t="shared" si="24"/>
        <v>-0.52884694148571243</v>
      </c>
      <c r="X80" s="312">
        <f t="shared" si="25"/>
        <v>-0.70512925531428328</v>
      </c>
      <c r="Y80" s="20"/>
      <c r="Z80" s="157"/>
      <c r="AA80" s="157"/>
      <c r="AB80" s="157"/>
    </row>
    <row r="81" spans="1:28" x14ac:dyDescent="0.2">
      <c r="A81" s="99">
        <v>152</v>
      </c>
      <c r="B81" s="108" t="s">
        <v>57</v>
      </c>
      <c r="C81" s="99">
        <v>15</v>
      </c>
      <c r="D81" s="100">
        <v>4688.4006726145744</v>
      </c>
      <c r="E81" s="237">
        <v>21.5</v>
      </c>
      <c r="F81" s="249">
        <f t="shared" si="19"/>
        <v>9.7899999999999991</v>
      </c>
      <c r="G81" s="246">
        <f t="shared" si="20"/>
        <v>-11.71</v>
      </c>
      <c r="H81" s="251">
        <v>159.1502769666248</v>
      </c>
      <c r="I81" s="255">
        <v>62.470678161105752</v>
      </c>
      <c r="J81" s="221">
        <v>320.29605063770731</v>
      </c>
      <c r="K81" s="220">
        <v>-33.497226026988756</v>
      </c>
      <c r="L81" s="110"/>
      <c r="M81" s="88">
        <v>6.7532845973619544</v>
      </c>
      <c r="N81" s="272">
        <v>25</v>
      </c>
      <c r="O81" s="272">
        <v>50</v>
      </c>
      <c r="P81" s="272">
        <v>75</v>
      </c>
      <c r="Q81" s="327">
        <v>100</v>
      </c>
      <c r="R81" s="273">
        <v>162.47067816110575</v>
      </c>
      <c r="S81" s="209"/>
      <c r="T81" s="310">
        <f t="shared" si="21"/>
        <v>-4.2433382624763996E-2</v>
      </c>
      <c r="U81" s="311">
        <f t="shared" si="22"/>
        <v>-0.15708423809556246</v>
      </c>
      <c r="V81" s="311">
        <f t="shared" si="23"/>
        <v>-0.31416847619112492</v>
      </c>
      <c r="W81" s="311">
        <f t="shared" si="24"/>
        <v>-0.47125271428668736</v>
      </c>
      <c r="X81" s="312">
        <f t="shared" si="25"/>
        <v>-0.62833695238224985</v>
      </c>
      <c r="Y81" s="20"/>
      <c r="Z81" s="157"/>
      <c r="AA81" s="157"/>
      <c r="AB81" s="157"/>
    </row>
    <row r="82" spans="1:28" x14ac:dyDescent="0.2">
      <c r="A82" s="99">
        <v>153</v>
      </c>
      <c r="B82" s="108" t="s">
        <v>58</v>
      </c>
      <c r="C82" s="99">
        <v>9</v>
      </c>
      <c r="D82" s="100">
        <v>27384.983525753021</v>
      </c>
      <c r="E82" s="237">
        <v>20</v>
      </c>
      <c r="F82" s="249">
        <f t="shared" si="19"/>
        <v>8.2899999999999991</v>
      </c>
      <c r="G82" s="246">
        <f t="shared" si="20"/>
        <v>-11.71</v>
      </c>
      <c r="H82" s="251">
        <v>191.57682610418846</v>
      </c>
      <c r="I82" s="255">
        <v>274.42226547468823</v>
      </c>
      <c r="J82" s="221">
        <v>40.73159272848973</v>
      </c>
      <c r="K82" s="220">
        <v>-276.70516681396606</v>
      </c>
      <c r="L82" s="110"/>
      <c r="M82" s="88">
        <v>6.7532845973619828</v>
      </c>
      <c r="N82" s="272">
        <v>-25</v>
      </c>
      <c r="O82" s="272">
        <v>-50</v>
      </c>
      <c r="P82" s="272">
        <v>-75</v>
      </c>
      <c r="Q82" s="327">
        <v>-100</v>
      </c>
      <c r="R82" s="273">
        <v>174.42226547468823</v>
      </c>
      <c r="S82" s="209"/>
      <c r="T82" s="310">
        <f t="shared" si="21"/>
        <v>-3.5251051678292393E-2</v>
      </c>
      <c r="U82" s="311">
        <f t="shared" si="22"/>
        <v>0.13049595041523357</v>
      </c>
      <c r="V82" s="311">
        <f t="shared" si="23"/>
        <v>0.26099190083046714</v>
      </c>
      <c r="W82" s="311">
        <f t="shared" si="24"/>
        <v>0.39148785124570068</v>
      </c>
      <c r="X82" s="312">
        <f t="shared" si="25"/>
        <v>0.52198380166093428</v>
      </c>
      <c r="Y82" s="20"/>
      <c r="Z82" s="157"/>
      <c r="AA82" s="157"/>
      <c r="AB82" s="157"/>
    </row>
    <row r="83" spans="1:28" x14ac:dyDescent="0.2">
      <c r="A83" s="99">
        <v>165</v>
      </c>
      <c r="B83" s="108" t="s">
        <v>59</v>
      </c>
      <c r="C83" s="99">
        <v>5</v>
      </c>
      <c r="D83" s="100">
        <v>16717.920929193497</v>
      </c>
      <c r="E83" s="237">
        <v>21</v>
      </c>
      <c r="F83" s="249">
        <f t="shared" si="19"/>
        <v>9.2899999999999991</v>
      </c>
      <c r="G83" s="246">
        <f t="shared" si="20"/>
        <v>-11.71</v>
      </c>
      <c r="H83" s="251">
        <v>189.46255547826232</v>
      </c>
      <c r="I83" s="255">
        <v>108.61889020995247</v>
      </c>
      <c r="J83" s="221">
        <v>140.6552719722535</v>
      </c>
      <c r="K83" s="220">
        <v>79.14613942802103</v>
      </c>
      <c r="L83" s="110"/>
      <c r="M83" s="88">
        <v>6.7532845973619544</v>
      </c>
      <c r="N83" s="272">
        <v>25</v>
      </c>
      <c r="O83" s="272">
        <v>50</v>
      </c>
      <c r="P83" s="272">
        <v>59.901515628519718</v>
      </c>
      <c r="Q83" s="327">
        <v>59.901515628519718</v>
      </c>
      <c r="R83" s="273">
        <v>168.52040583847219</v>
      </c>
      <c r="S83" s="209"/>
      <c r="T83" s="310">
        <f t="shared" si="21"/>
        <v>-3.5644428949638977E-2</v>
      </c>
      <c r="U83" s="311">
        <f t="shared" si="22"/>
        <v>-0.13195219465340915</v>
      </c>
      <c r="V83" s="311">
        <f t="shared" si="23"/>
        <v>-0.26390438930681831</v>
      </c>
      <c r="W83" s="311">
        <f t="shared" si="24"/>
        <v>-0.31616545800994655</v>
      </c>
      <c r="X83" s="312">
        <f t="shared" si="25"/>
        <v>-0.31616545800994655</v>
      </c>
      <c r="Y83" s="20"/>
      <c r="Z83" s="157"/>
      <c r="AA83" s="157"/>
      <c r="AB83" s="157"/>
    </row>
    <row r="84" spans="1:28" x14ac:dyDescent="0.2">
      <c r="A84" s="99">
        <v>167</v>
      </c>
      <c r="B84" s="108" t="s">
        <v>60</v>
      </c>
      <c r="C84" s="99">
        <v>12</v>
      </c>
      <c r="D84" s="100">
        <v>76221.768284320831</v>
      </c>
      <c r="E84" s="237">
        <v>20.5</v>
      </c>
      <c r="F84" s="249">
        <f t="shared" si="19"/>
        <v>8.7899999999999991</v>
      </c>
      <c r="G84" s="246">
        <f t="shared" si="20"/>
        <v>-11.71</v>
      </c>
      <c r="H84" s="251">
        <v>161.58447010489826</v>
      </c>
      <c r="I84" s="255">
        <v>139.13226043935694</v>
      </c>
      <c r="J84" s="221">
        <v>68.345652172432764</v>
      </c>
      <c r="K84" s="220">
        <v>-39.568799011928249</v>
      </c>
      <c r="L84" s="110"/>
      <c r="M84" s="88">
        <v>6.7532845973619544</v>
      </c>
      <c r="N84" s="272">
        <v>-25</v>
      </c>
      <c r="O84" s="272">
        <v>-50</v>
      </c>
      <c r="P84" s="272">
        <v>-75</v>
      </c>
      <c r="Q84" s="327">
        <v>-100</v>
      </c>
      <c r="R84" s="273">
        <v>39.132260439356941</v>
      </c>
      <c r="S84" s="209"/>
      <c r="T84" s="310">
        <f t="shared" si="21"/>
        <v>-4.1794143911093817E-2</v>
      </c>
      <c r="U84" s="311">
        <f t="shared" si="22"/>
        <v>0.15471783881068749</v>
      </c>
      <c r="V84" s="311">
        <f t="shared" si="23"/>
        <v>0.30943567762137497</v>
      </c>
      <c r="W84" s="311">
        <f t="shared" si="24"/>
        <v>0.46415351643206249</v>
      </c>
      <c r="X84" s="312">
        <f t="shared" si="25"/>
        <v>0.61887135524274994</v>
      </c>
      <c r="Y84" s="20"/>
      <c r="Z84" s="157"/>
      <c r="AA84" s="157"/>
      <c r="AB84" s="157"/>
    </row>
    <row r="85" spans="1:28" x14ac:dyDescent="0.2">
      <c r="A85" s="99">
        <v>169</v>
      </c>
      <c r="B85" s="108" t="s">
        <v>61</v>
      </c>
      <c r="C85" s="99">
        <v>5</v>
      </c>
      <c r="D85" s="100">
        <v>5303.6640214920044</v>
      </c>
      <c r="E85" s="237">
        <v>21.25</v>
      </c>
      <c r="F85" s="249">
        <f t="shared" si="19"/>
        <v>9.5399999999999991</v>
      </c>
      <c r="G85" s="246">
        <f t="shared" si="20"/>
        <v>-11.71</v>
      </c>
      <c r="H85" s="251">
        <v>177.76135029801543</v>
      </c>
      <c r="I85" s="255">
        <v>265.51349376175676</v>
      </c>
      <c r="J85" s="221">
        <v>174.51755097317607</v>
      </c>
      <c r="K85" s="220">
        <v>-119.36384182893215</v>
      </c>
      <c r="L85" s="110"/>
      <c r="M85" s="88">
        <v>6.753284597361926</v>
      </c>
      <c r="N85" s="272">
        <v>7.4232878457976312</v>
      </c>
      <c r="O85" s="272">
        <v>7.4232878457976312</v>
      </c>
      <c r="P85" s="272">
        <v>7.4232878457976312</v>
      </c>
      <c r="Q85" s="327">
        <v>7.4232878457976312</v>
      </c>
      <c r="R85" s="273">
        <v>272.93678160755439</v>
      </c>
      <c r="S85" s="209"/>
      <c r="T85" s="310">
        <f t="shared" si="21"/>
        <v>-3.7990736377958988E-2</v>
      </c>
      <c r="U85" s="311">
        <f t="shared" si="22"/>
        <v>-4.1759852934018279E-2</v>
      </c>
      <c r="V85" s="311">
        <f t="shared" si="23"/>
        <v>-4.1759852934018279E-2</v>
      </c>
      <c r="W85" s="311">
        <f t="shared" si="24"/>
        <v>-4.1759852934018279E-2</v>
      </c>
      <c r="X85" s="312">
        <f t="shared" si="25"/>
        <v>-4.1759852934018279E-2</v>
      </c>
      <c r="Y85" s="20"/>
      <c r="Z85" s="157"/>
      <c r="AA85" s="157"/>
      <c r="AB85" s="157"/>
    </row>
    <row r="86" spans="1:28" x14ac:dyDescent="0.2">
      <c r="A86" s="99">
        <v>171</v>
      </c>
      <c r="B86" s="108" t="s">
        <v>62</v>
      </c>
      <c r="C86" s="99">
        <v>10</v>
      </c>
      <c r="D86" s="100">
        <v>4996.3302457332611</v>
      </c>
      <c r="E86" s="237">
        <v>20.75</v>
      </c>
      <c r="F86" s="249">
        <f t="shared" si="19"/>
        <v>9.0399999999999991</v>
      </c>
      <c r="G86" s="246">
        <f t="shared" si="20"/>
        <v>-11.71</v>
      </c>
      <c r="H86" s="251">
        <v>165.40316770758986</v>
      </c>
      <c r="I86" s="255">
        <v>38.032018459406899</v>
      </c>
      <c r="J86" s="221">
        <v>53.210755915148994</v>
      </c>
      <c r="K86" s="220">
        <v>-87.84870803052992</v>
      </c>
      <c r="L86" s="110"/>
      <c r="M86" s="88">
        <v>6.7532845973619544</v>
      </c>
      <c r="N86" s="272">
        <v>25</v>
      </c>
      <c r="O86" s="272">
        <v>50</v>
      </c>
      <c r="P86" s="272">
        <v>75</v>
      </c>
      <c r="Q86" s="327">
        <v>95.047971470550337</v>
      </c>
      <c r="R86" s="273">
        <v>133.07998992995724</v>
      </c>
      <c r="S86" s="209"/>
      <c r="T86" s="310">
        <f t="shared" si="21"/>
        <v>-4.0829233750231654E-2</v>
      </c>
      <c r="U86" s="311">
        <f t="shared" si="22"/>
        <v>-0.15114583563596903</v>
      </c>
      <c r="V86" s="311">
        <f t="shared" si="23"/>
        <v>-0.30229167127193807</v>
      </c>
      <c r="W86" s="311">
        <f t="shared" si="24"/>
        <v>-0.45343750690790713</v>
      </c>
      <c r="X86" s="312">
        <f t="shared" si="25"/>
        <v>-0.57464420293680307</v>
      </c>
      <c r="Y86" s="20"/>
      <c r="Z86" s="157"/>
      <c r="AA86" s="157"/>
      <c r="AB86" s="157"/>
    </row>
    <row r="87" spans="1:28" x14ac:dyDescent="0.2">
      <c r="A87" s="99">
        <v>172</v>
      </c>
      <c r="B87" s="108" t="s">
        <v>63</v>
      </c>
      <c r="C87" s="99">
        <v>13</v>
      </c>
      <c r="D87" s="100">
        <v>4615.5822271108627</v>
      </c>
      <c r="E87" s="237">
        <v>21</v>
      </c>
      <c r="F87" s="249">
        <f t="shared" si="19"/>
        <v>9.2899999999999991</v>
      </c>
      <c r="G87" s="246">
        <f t="shared" si="20"/>
        <v>-11.71</v>
      </c>
      <c r="H87" s="251">
        <v>148.65801075010606</v>
      </c>
      <c r="I87" s="255">
        <v>171.2727713517211</v>
      </c>
      <c r="J87" s="221">
        <v>507.90593060462055</v>
      </c>
      <c r="K87" s="220">
        <v>-222.8642469170365</v>
      </c>
      <c r="L87" s="110"/>
      <c r="M87" s="88">
        <v>6.7532845973619544</v>
      </c>
      <c r="N87" s="272">
        <v>14.80479767840913</v>
      </c>
      <c r="O87" s="272">
        <v>14.80479767840913</v>
      </c>
      <c r="P87" s="272">
        <v>14.80479767840913</v>
      </c>
      <c r="Q87" s="327">
        <v>14.80479767840913</v>
      </c>
      <c r="R87" s="273">
        <v>186.07756903013023</v>
      </c>
      <c r="S87" s="209"/>
      <c r="T87" s="310">
        <f t="shared" si="21"/>
        <v>-4.5428326151317991E-2</v>
      </c>
      <c r="U87" s="311">
        <f t="shared" si="22"/>
        <v>-9.9589639358863599E-2</v>
      </c>
      <c r="V87" s="311">
        <f t="shared" si="23"/>
        <v>-9.9589639358863599E-2</v>
      </c>
      <c r="W87" s="311">
        <f t="shared" si="24"/>
        <v>-9.9589639358863599E-2</v>
      </c>
      <c r="X87" s="312">
        <f t="shared" si="25"/>
        <v>-9.9589639358863599E-2</v>
      </c>
      <c r="Y87" s="20"/>
      <c r="Z87" s="157"/>
      <c r="AA87" s="157"/>
      <c r="AB87" s="157"/>
    </row>
    <row r="88" spans="1:28" x14ac:dyDescent="0.2">
      <c r="A88" s="99">
        <v>176</v>
      </c>
      <c r="B88" s="108" t="s">
        <v>64</v>
      </c>
      <c r="C88" s="99">
        <v>12</v>
      </c>
      <c r="D88" s="100">
        <v>4836.712854385376</v>
      </c>
      <c r="E88" s="237">
        <v>20.75</v>
      </c>
      <c r="F88" s="249">
        <f t="shared" si="19"/>
        <v>9.0399999999999991</v>
      </c>
      <c r="G88" s="246">
        <f t="shared" si="20"/>
        <v>-11.71</v>
      </c>
      <c r="H88" s="251">
        <v>138.5071822940952</v>
      </c>
      <c r="I88" s="255">
        <v>250.49811454917068</v>
      </c>
      <c r="J88" s="221">
        <v>237.29490216693694</v>
      </c>
      <c r="K88" s="220">
        <v>-61.103355441163956</v>
      </c>
      <c r="L88" s="110"/>
      <c r="M88" s="88">
        <v>6.7532845973619828</v>
      </c>
      <c r="N88" s="272">
        <v>25</v>
      </c>
      <c r="O88" s="272">
        <v>50</v>
      </c>
      <c r="P88" s="272">
        <v>61.532778120469402</v>
      </c>
      <c r="Q88" s="327">
        <v>61.532778120469402</v>
      </c>
      <c r="R88" s="273">
        <v>312.03089266964008</v>
      </c>
      <c r="S88" s="209"/>
      <c r="T88" s="310">
        <f t="shared" si="21"/>
        <v>-4.8757649137808549E-2</v>
      </c>
      <c r="U88" s="311">
        <f t="shared" si="22"/>
        <v>-0.1804960550487337</v>
      </c>
      <c r="V88" s="311">
        <f t="shared" si="23"/>
        <v>-0.3609921100974674</v>
      </c>
      <c r="W88" s="311">
        <f t="shared" si="24"/>
        <v>-0.44425694827735046</v>
      </c>
      <c r="X88" s="312">
        <f t="shared" si="25"/>
        <v>-0.44425694827735046</v>
      </c>
      <c r="Y88" s="20"/>
      <c r="Z88" s="157"/>
      <c r="AA88" s="157"/>
      <c r="AB88" s="157"/>
    </row>
    <row r="89" spans="1:28" x14ac:dyDescent="0.2">
      <c r="A89" s="99">
        <v>177</v>
      </c>
      <c r="B89" s="108" t="s">
        <v>65</v>
      </c>
      <c r="C89" s="99">
        <v>6</v>
      </c>
      <c r="D89" s="100">
        <v>1942.2709325551987</v>
      </c>
      <c r="E89" s="237">
        <v>21</v>
      </c>
      <c r="F89" s="249">
        <f t="shared" si="19"/>
        <v>9.2899999999999991</v>
      </c>
      <c r="G89" s="246">
        <f t="shared" si="20"/>
        <v>-11.71</v>
      </c>
      <c r="H89" s="251">
        <v>164.181043718636</v>
      </c>
      <c r="I89" s="255">
        <v>158.66250017120555</v>
      </c>
      <c r="J89" s="221">
        <v>158.66193923034118</v>
      </c>
      <c r="K89" s="220">
        <v>-61.623755711835088</v>
      </c>
      <c r="L89" s="110"/>
      <c r="M89" s="88">
        <v>6.7532845973619544</v>
      </c>
      <c r="N89" s="272">
        <v>25</v>
      </c>
      <c r="O89" s="272">
        <v>50</v>
      </c>
      <c r="P89" s="272">
        <v>50.411482480552422</v>
      </c>
      <c r="Q89" s="327">
        <v>50.411482480552422</v>
      </c>
      <c r="R89" s="273">
        <v>209.07398265175797</v>
      </c>
      <c r="S89" s="209"/>
      <c r="T89" s="310">
        <f t="shared" si="21"/>
        <v>-4.113315669338382E-2</v>
      </c>
      <c r="U89" s="311">
        <f t="shared" si="22"/>
        <v>-0.15227092868798883</v>
      </c>
      <c r="V89" s="311">
        <f t="shared" si="23"/>
        <v>-0.30454185737597766</v>
      </c>
      <c r="W89" s="311">
        <f t="shared" si="24"/>
        <v>-0.30704813015407983</v>
      </c>
      <c r="X89" s="312">
        <f t="shared" si="25"/>
        <v>-0.30704813015407983</v>
      </c>
      <c r="Y89" s="20"/>
      <c r="Z89" s="157"/>
      <c r="AA89" s="157"/>
      <c r="AB89" s="157"/>
    </row>
    <row r="90" spans="1:28" x14ac:dyDescent="0.2">
      <c r="A90" s="99">
        <v>178</v>
      </c>
      <c r="B90" s="108" t="s">
        <v>66</v>
      </c>
      <c r="C90" s="99">
        <v>10</v>
      </c>
      <c r="D90" s="100">
        <v>6336.092586517334</v>
      </c>
      <c r="E90" s="237">
        <v>20.75</v>
      </c>
      <c r="F90" s="249">
        <f t="shared" si="19"/>
        <v>9.0399999999999991</v>
      </c>
      <c r="G90" s="246">
        <f t="shared" si="20"/>
        <v>-11.71</v>
      </c>
      <c r="H90" s="251">
        <v>148.05738661880062</v>
      </c>
      <c r="I90" s="255">
        <v>234.14968463484396</v>
      </c>
      <c r="J90" s="221">
        <v>191.49266711195864</v>
      </c>
      <c r="K90" s="220">
        <v>-166.05443841704667</v>
      </c>
      <c r="L90" s="110"/>
      <c r="M90" s="88">
        <v>6.7532845973619544</v>
      </c>
      <c r="N90" s="272">
        <v>-25.000000000000028</v>
      </c>
      <c r="O90" s="272">
        <v>-50.000000000000028</v>
      </c>
      <c r="P90" s="272">
        <v>-75.000000000000028</v>
      </c>
      <c r="Q90" s="327">
        <v>-100.00000000000003</v>
      </c>
      <c r="R90" s="273">
        <v>134.14968463484394</v>
      </c>
      <c r="S90" s="209"/>
      <c r="T90" s="310">
        <f t="shared" si="21"/>
        <v>-4.5612615159481742E-2</v>
      </c>
      <c r="U90" s="311">
        <f t="shared" si="22"/>
        <v>0.16885344642997691</v>
      </c>
      <c r="V90" s="311">
        <f t="shared" si="23"/>
        <v>0.33770689285995359</v>
      </c>
      <c r="W90" s="311">
        <f t="shared" si="24"/>
        <v>0.50656033928993027</v>
      </c>
      <c r="X90" s="312">
        <f t="shared" si="25"/>
        <v>0.67541378571990696</v>
      </c>
      <c r="Y90" s="20"/>
      <c r="Z90" s="157"/>
      <c r="AA90" s="157"/>
      <c r="AB90" s="157"/>
    </row>
    <row r="91" spans="1:28" x14ac:dyDescent="0.2">
      <c r="A91" s="99">
        <v>179</v>
      </c>
      <c r="B91" s="108" t="s">
        <v>67</v>
      </c>
      <c r="C91" s="99">
        <v>13</v>
      </c>
      <c r="D91" s="100">
        <v>139918.86605095863</v>
      </c>
      <c r="E91" s="237">
        <v>20</v>
      </c>
      <c r="F91" s="249">
        <f t="shared" si="19"/>
        <v>8.2899999999999991</v>
      </c>
      <c r="G91" s="246">
        <f t="shared" si="20"/>
        <v>-11.71</v>
      </c>
      <c r="H91" s="251">
        <v>175.23331639262412</v>
      </c>
      <c r="I91" s="255">
        <v>82.651421441327344</v>
      </c>
      <c r="J91" s="221">
        <v>-3.4526350705099311</v>
      </c>
      <c r="K91" s="220">
        <v>-41.508666104932729</v>
      </c>
      <c r="L91" s="110"/>
      <c r="M91" s="88">
        <v>6.7532845973619544</v>
      </c>
      <c r="N91" s="272">
        <v>-22.322405942305785</v>
      </c>
      <c r="O91" s="272">
        <v>-22.322405942305785</v>
      </c>
      <c r="P91" s="272">
        <v>-22.322405942305785</v>
      </c>
      <c r="Q91" s="327">
        <v>-22.322405942305785</v>
      </c>
      <c r="R91" s="273">
        <v>60.329015499021558</v>
      </c>
      <c r="S91" s="209"/>
      <c r="T91" s="310">
        <f t="shared" si="21"/>
        <v>-3.8538816341469481E-2</v>
      </c>
      <c r="U91" s="311">
        <f t="shared" si="22"/>
        <v>0.1273867686912383</v>
      </c>
      <c r="V91" s="311">
        <f t="shared" si="23"/>
        <v>0.1273867686912383</v>
      </c>
      <c r="W91" s="311">
        <f t="shared" si="24"/>
        <v>0.1273867686912383</v>
      </c>
      <c r="X91" s="312">
        <f t="shared" si="25"/>
        <v>0.1273867686912383</v>
      </c>
      <c r="Y91" s="20"/>
      <c r="Z91" s="157"/>
      <c r="AA91" s="157"/>
      <c r="AB91" s="157"/>
    </row>
    <row r="92" spans="1:28" x14ac:dyDescent="0.2">
      <c r="A92" s="99">
        <v>181</v>
      </c>
      <c r="B92" s="108" t="s">
        <v>68</v>
      </c>
      <c r="C92" s="99">
        <v>4</v>
      </c>
      <c r="D92" s="100">
        <v>1902.3885415792465</v>
      </c>
      <c r="E92" s="237">
        <v>22.5</v>
      </c>
      <c r="F92" s="249">
        <f t="shared" si="19"/>
        <v>10.79</v>
      </c>
      <c r="G92" s="246">
        <f t="shared" si="20"/>
        <v>-11.71</v>
      </c>
      <c r="H92" s="251">
        <v>139.52208117594822</v>
      </c>
      <c r="I92" s="255">
        <v>83.763144204258097</v>
      </c>
      <c r="J92" s="221">
        <v>-204.0599352823196</v>
      </c>
      <c r="K92" s="220">
        <v>28.372818812438425</v>
      </c>
      <c r="L92" s="110"/>
      <c r="M92" s="88">
        <v>6.7532845973619544</v>
      </c>
      <c r="N92" s="272">
        <v>24.999999999999986</v>
      </c>
      <c r="O92" s="272">
        <v>49.999999999999986</v>
      </c>
      <c r="P92" s="272">
        <v>74.999999999999986</v>
      </c>
      <c r="Q92" s="327">
        <v>99.999999999999986</v>
      </c>
      <c r="R92" s="273">
        <v>183.76314420425808</v>
      </c>
      <c r="S92" s="209"/>
      <c r="T92" s="310">
        <f t="shared" si="21"/>
        <v>-4.8402980664010713E-2</v>
      </c>
      <c r="U92" s="311">
        <f t="shared" si="22"/>
        <v>-0.179183106998476</v>
      </c>
      <c r="V92" s="311">
        <f t="shared" si="23"/>
        <v>-0.35836621399695212</v>
      </c>
      <c r="W92" s="311">
        <f t="shared" si="24"/>
        <v>-0.53754932099542829</v>
      </c>
      <c r="X92" s="312">
        <f t="shared" si="25"/>
        <v>-0.71673242799390435</v>
      </c>
      <c r="Y92" s="20"/>
      <c r="Z92" s="157"/>
      <c r="AA92" s="157"/>
      <c r="AB92" s="157"/>
    </row>
    <row r="93" spans="1:28" x14ac:dyDescent="0.2">
      <c r="A93" s="99">
        <v>182</v>
      </c>
      <c r="B93" s="108" t="s">
        <v>69</v>
      </c>
      <c r="C93" s="99">
        <v>13</v>
      </c>
      <c r="D93" s="100">
        <v>21039.752798736095</v>
      </c>
      <c r="E93" s="237">
        <v>21</v>
      </c>
      <c r="F93" s="249">
        <f t="shared" si="19"/>
        <v>9.2899999999999991</v>
      </c>
      <c r="G93" s="246">
        <f t="shared" si="20"/>
        <v>-11.71</v>
      </c>
      <c r="H93" s="251">
        <v>182.3942905841414</v>
      </c>
      <c r="I93" s="255">
        <v>35.33482486240591</v>
      </c>
      <c r="J93" s="221">
        <v>230.13597321433582</v>
      </c>
      <c r="K93" s="220">
        <v>-121.50186926388926</v>
      </c>
      <c r="L93" s="110"/>
      <c r="M93" s="88">
        <v>6.7532845973619544</v>
      </c>
      <c r="N93" s="272">
        <v>25</v>
      </c>
      <c r="O93" s="272">
        <v>50</v>
      </c>
      <c r="P93" s="272">
        <v>54.460111032331668</v>
      </c>
      <c r="Q93" s="327">
        <v>54.460111032331668</v>
      </c>
      <c r="R93" s="273">
        <v>89.794935894737577</v>
      </c>
      <c r="S93" s="209"/>
      <c r="T93" s="310">
        <f t="shared" si="21"/>
        <v>-3.7025745574237455E-2</v>
      </c>
      <c r="U93" s="311">
        <f t="shared" si="22"/>
        <v>-0.13706569388731552</v>
      </c>
      <c r="V93" s="311">
        <f t="shared" si="23"/>
        <v>-0.27413138777463103</v>
      </c>
      <c r="W93" s="311">
        <f t="shared" si="24"/>
        <v>-0.29858451631307148</v>
      </c>
      <c r="X93" s="312">
        <f t="shared" si="25"/>
        <v>-0.29858451631307148</v>
      </c>
      <c r="Y93" s="20"/>
      <c r="Z93" s="157"/>
      <c r="AA93" s="157"/>
      <c r="AB93" s="157"/>
    </row>
    <row r="94" spans="1:28" x14ac:dyDescent="0.2">
      <c r="A94" s="99">
        <v>186</v>
      </c>
      <c r="B94" s="108" t="s">
        <v>70</v>
      </c>
      <c r="C94" s="99">
        <v>1</v>
      </c>
      <c r="D94" s="100">
        <v>41841.301357030869</v>
      </c>
      <c r="E94" s="237">
        <v>19.75</v>
      </c>
      <c r="F94" s="249">
        <f t="shared" si="19"/>
        <v>8.0399999999999991</v>
      </c>
      <c r="G94" s="246">
        <f t="shared" si="20"/>
        <v>-11.71</v>
      </c>
      <c r="H94" s="251">
        <v>217.58233347932989</v>
      </c>
      <c r="I94" s="255">
        <v>-265.61383538214574</v>
      </c>
      <c r="J94" s="221">
        <v>-27.378292093494796</v>
      </c>
      <c r="K94" s="220">
        <v>86.172558708880814</v>
      </c>
      <c r="L94" s="110"/>
      <c r="M94" s="88">
        <v>6.7532845973619828</v>
      </c>
      <c r="N94" s="272">
        <v>25</v>
      </c>
      <c r="O94" s="272">
        <v>50</v>
      </c>
      <c r="P94" s="272">
        <v>75</v>
      </c>
      <c r="Q94" s="327">
        <v>100</v>
      </c>
      <c r="R94" s="273">
        <v>-165.61383538214574</v>
      </c>
      <c r="S94" s="209"/>
      <c r="T94" s="310">
        <f t="shared" si="21"/>
        <v>-3.1037835146682707E-2</v>
      </c>
      <c r="U94" s="311">
        <f t="shared" si="22"/>
        <v>-0.11489903431141837</v>
      </c>
      <c r="V94" s="311">
        <f t="shared" si="23"/>
        <v>-0.22979806862283675</v>
      </c>
      <c r="W94" s="311">
        <f t="shared" si="24"/>
        <v>-0.34469710293425515</v>
      </c>
      <c r="X94" s="312">
        <f t="shared" si="25"/>
        <v>-0.4595961372456735</v>
      </c>
      <c r="Y94" s="20"/>
      <c r="Z94" s="157"/>
      <c r="AA94" s="157"/>
      <c r="AB94" s="157"/>
    </row>
    <row r="95" spans="1:28" x14ac:dyDescent="0.2">
      <c r="A95" s="99">
        <v>202</v>
      </c>
      <c r="B95" s="108" t="s">
        <v>71</v>
      </c>
      <c r="C95" s="99">
        <v>2</v>
      </c>
      <c r="D95" s="100">
        <v>32989.530160188675</v>
      </c>
      <c r="E95" s="237">
        <v>19.75</v>
      </c>
      <c r="F95" s="249">
        <f t="shared" si="19"/>
        <v>8.0399999999999991</v>
      </c>
      <c r="G95" s="246">
        <f t="shared" si="20"/>
        <v>-11.71</v>
      </c>
      <c r="H95" s="251">
        <v>216.52157111099217</v>
      </c>
      <c r="I95" s="255">
        <v>37.834897586972033</v>
      </c>
      <c r="J95" s="221">
        <v>-25.078788401816944</v>
      </c>
      <c r="K95" s="220">
        <v>23.037493895055263</v>
      </c>
      <c r="L95" s="110"/>
      <c r="M95" s="88">
        <v>6.7532845973619544</v>
      </c>
      <c r="N95" s="272">
        <v>25</v>
      </c>
      <c r="O95" s="272">
        <v>50</v>
      </c>
      <c r="P95" s="272">
        <v>64.052269781527571</v>
      </c>
      <c r="Q95" s="327">
        <v>64.052269781527571</v>
      </c>
      <c r="R95" s="273">
        <v>101.8871673684996</v>
      </c>
      <c r="S95" s="209"/>
      <c r="T95" s="310">
        <f t="shared" si="21"/>
        <v>-3.1189892825505688E-2</v>
      </c>
      <c r="U95" s="311">
        <f t="shared" si="22"/>
        <v>-0.1154619369872604</v>
      </c>
      <c r="V95" s="311">
        <f t="shared" si="23"/>
        <v>-0.2309238739745208</v>
      </c>
      <c r="W95" s="311">
        <f t="shared" si="24"/>
        <v>-0.29582396549622958</v>
      </c>
      <c r="X95" s="312">
        <f t="shared" si="25"/>
        <v>-0.29582396549622958</v>
      </c>
      <c r="Y95" s="20"/>
      <c r="Z95" s="157"/>
      <c r="AA95" s="157"/>
      <c r="AB95" s="157"/>
    </row>
    <row r="96" spans="1:28" x14ac:dyDescent="0.2">
      <c r="A96" s="99">
        <v>204</v>
      </c>
      <c r="B96" s="108" t="s">
        <v>72</v>
      </c>
      <c r="C96" s="99">
        <v>11</v>
      </c>
      <c r="D96" s="100">
        <v>3115.7453103065491</v>
      </c>
      <c r="E96" s="237">
        <v>21.75</v>
      </c>
      <c r="F96" s="249">
        <f t="shared" si="19"/>
        <v>10.039999999999999</v>
      </c>
      <c r="G96" s="246">
        <f t="shared" si="20"/>
        <v>-11.71</v>
      </c>
      <c r="H96" s="251">
        <v>129.238516850797</v>
      </c>
      <c r="I96" s="255">
        <v>98.16774335641378</v>
      </c>
      <c r="J96" s="221">
        <v>294.64392698435961</v>
      </c>
      <c r="K96" s="220">
        <v>20.420075695484229</v>
      </c>
      <c r="L96" s="110"/>
      <c r="M96" s="88">
        <v>6.7532845973619544</v>
      </c>
      <c r="N96" s="272">
        <v>25</v>
      </c>
      <c r="O96" s="272">
        <v>50</v>
      </c>
      <c r="P96" s="272">
        <v>75</v>
      </c>
      <c r="Q96" s="327">
        <v>100</v>
      </c>
      <c r="R96" s="273">
        <v>198.16774335641378</v>
      </c>
      <c r="S96" s="209"/>
      <c r="T96" s="310">
        <f t="shared" si="21"/>
        <v>-5.2254426636282679E-2</v>
      </c>
      <c r="U96" s="311">
        <f t="shared" si="22"/>
        <v>-0.19344078382501051</v>
      </c>
      <c r="V96" s="311">
        <f t="shared" si="23"/>
        <v>-0.38688156765002102</v>
      </c>
      <c r="W96" s="311">
        <f t="shared" si="24"/>
        <v>-0.58032235147503153</v>
      </c>
      <c r="X96" s="312">
        <f t="shared" si="25"/>
        <v>-0.77376313530004204</v>
      </c>
      <c r="Y96" s="20"/>
      <c r="Z96" s="157"/>
      <c r="AA96" s="157"/>
      <c r="AB96" s="157"/>
    </row>
    <row r="97" spans="1:28" x14ac:dyDescent="0.2">
      <c r="A97" s="99">
        <v>205</v>
      </c>
      <c r="B97" s="108" t="s">
        <v>73</v>
      </c>
      <c r="C97" s="99">
        <v>18</v>
      </c>
      <c r="D97" s="100">
        <v>37451.178596496582</v>
      </c>
      <c r="E97" s="237">
        <v>21</v>
      </c>
      <c r="F97" s="249">
        <f t="shared" si="19"/>
        <v>9.2899999999999991</v>
      </c>
      <c r="G97" s="246">
        <f t="shared" si="20"/>
        <v>-11.71</v>
      </c>
      <c r="H97" s="251">
        <v>176.3572816447041</v>
      </c>
      <c r="I97" s="255">
        <v>107.66437218751898</v>
      </c>
      <c r="J97" s="221">
        <v>78.047268285485828</v>
      </c>
      <c r="K97" s="220">
        <v>-26.765186643954351</v>
      </c>
      <c r="L97" s="110"/>
      <c r="M97" s="88">
        <v>6.7532845973619544</v>
      </c>
      <c r="N97" s="272">
        <v>21.676857009750563</v>
      </c>
      <c r="O97" s="272">
        <v>21.676857009750563</v>
      </c>
      <c r="P97" s="272">
        <v>21.676857009750563</v>
      </c>
      <c r="Q97" s="327">
        <v>21.676857009750563</v>
      </c>
      <c r="R97" s="273">
        <v>129.34122919726954</v>
      </c>
      <c r="S97" s="209"/>
      <c r="T97" s="310">
        <f t="shared" si="21"/>
        <v>-3.8293199659129307E-2</v>
      </c>
      <c r="U97" s="311">
        <f t="shared" si="22"/>
        <v>-0.12291444281513457</v>
      </c>
      <c r="V97" s="311">
        <f t="shared" si="23"/>
        <v>-0.12291444281513457</v>
      </c>
      <c r="W97" s="311">
        <f t="shared" si="24"/>
        <v>-0.12291444281513457</v>
      </c>
      <c r="X97" s="312">
        <f t="shared" si="25"/>
        <v>-0.12291444281513457</v>
      </c>
      <c r="Y97" s="20"/>
      <c r="Z97" s="157"/>
      <c r="AA97" s="157"/>
      <c r="AB97" s="157"/>
    </row>
    <row r="98" spans="1:28" x14ac:dyDescent="0.2">
      <c r="A98" s="99">
        <v>208</v>
      </c>
      <c r="B98" s="108" t="s">
        <v>74</v>
      </c>
      <c r="C98" s="99">
        <v>17</v>
      </c>
      <c r="D98" s="100">
        <v>12602.908660292625</v>
      </c>
      <c r="E98" s="237">
        <v>20</v>
      </c>
      <c r="F98" s="249">
        <f t="shared" si="19"/>
        <v>8.2899999999999991</v>
      </c>
      <c r="G98" s="246">
        <f t="shared" ref="G98:G161" si="26">F98-E98</f>
        <v>-11.71</v>
      </c>
      <c r="H98" s="251">
        <v>151.49517517831117</v>
      </c>
      <c r="I98" s="255">
        <v>70.56298338932514</v>
      </c>
      <c r="J98" s="221">
        <v>127.8035950097748</v>
      </c>
      <c r="K98" s="220">
        <v>-142.80102938035705</v>
      </c>
      <c r="L98" s="110"/>
      <c r="M98" s="88">
        <v>6.7532845973619544</v>
      </c>
      <c r="N98" s="272">
        <v>-25</v>
      </c>
      <c r="O98" s="272">
        <v>-50</v>
      </c>
      <c r="P98" s="272">
        <v>-51.457042295096358</v>
      </c>
      <c r="Q98" s="327">
        <v>-51.457042295096358</v>
      </c>
      <c r="R98" s="273">
        <v>19.105941094228786</v>
      </c>
      <c r="S98" s="209"/>
      <c r="T98" s="310">
        <f t="shared" ref="T98:T161" si="27">-M98/$H98</f>
        <v>-4.4577555617948086E-2</v>
      </c>
      <c r="U98" s="311">
        <f t="shared" ref="U98:U161" si="28">-N98/$H98</f>
        <v>0.16502175709935829</v>
      </c>
      <c r="V98" s="311">
        <f t="shared" ref="V98:V161" si="29">-O98/$H98</f>
        <v>0.33004351419871658</v>
      </c>
      <c r="W98" s="311">
        <f t="shared" ref="W98:W161" si="30">-P98/$H98</f>
        <v>0.33966126138691188</v>
      </c>
      <c r="X98" s="312">
        <f t="shared" ref="X98:X161" si="31">-Q98/$H98</f>
        <v>0.33966126138691188</v>
      </c>
      <c r="Y98" s="20"/>
      <c r="Z98" s="157"/>
      <c r="AA98" s="157"/>
      <c r="AB98" s="157"/>
    </row>
    <row r="99" spans="1:28" x14ac:dyDescent="0.2">
      <c r="A99" s="99">
        <v>211</v>
      </c>
      <c r="B99" s="108" t="s">
        <v>75</v>
      </c>
      <c r="C99" s="99">
        <v>6</v>
      </c>
      <c r="D99" s="100">
        <v>31349.194707393646</v>
      </c>
      <c r="E99" s="237">
        <v>21</v>
      </c>
      <c r="F99" s="249">
        <f t="shared" ref="F99:F162" si="32">E99-11.71</f>
        <v>9.2899999999999991</v>
      </c>
      <c r="G99" s="246">
        <f t="shared" si="26"/>
        <v>-11.71</v>
      </c>
      <c r="H99" s="251">
        <v>194.68781575537196</v>
      </c>
      <c r="I99" s="255">
        <v>234.98253021003504</v>
      </c>
      <c r="J99" s="221">
        <v>185.87929611400824</v>
      </c>
      <c r="K99" s="220">
        <v>-78.948313285632992</v>
      </c>
      <c r="L99" s="110"/>
      <c r="M99" s="88">
        <v>6.7532845973619544</v>
      </c>
      <c r="N99" s="272">
        <v>-25</v>
      </c>
      <c r="O99" s="272">
        <v>-50</v>
      </c>
      <c r="P99" s="272">
        <v>-60.437881769803312</v>
      </c>
      <c r="Q99" s="327">
        <v>-60.437881769803312</v>
      </c>
      <c r="R99" s="273">
        <v>174.54464844023173</v>
      </c>
      <c r="S99" s="209"/>
      <c r="T99" s="310">
        <f t="shared" si="27"/>
        <v>-3.4687761897989312E-2</v>
      </c>
      <c r="U99" s="311">
        <f t="shared" si="28"/>
        <v>0.12841070666390783</v>
      </c>
      <c r="V99" s="311">
        <f t="shared" si="29"/>
        <v>0.25682141332781566</v>
      </c>
      <c r="W99" s="311">
        <f t="shared" si="30"/>
        <v>0.31043484429320622</v>
      </c>
      <c r="X99" s="312">
        <f t="shared" si="31"/>
        <v>0.31043484429320622</v>
      </c>
      <c r="Y99" s="20"/>
      <c r="Z99" s="157"/>
      <c r="AA99" s="157"/>
      <c r="AB99" s="157"/>
    </row>
    <row r="100" spans="1:28" x14ac:dyDescent="0.2">
      <c r="A100" s="99">
        <v>213</v>
      </c>
      <c r="B100" s="108" t="s">
        <v>76</v>
      </c>
      <c r="C100" s="99">
        <v>10</v>
      </c>
      <c r="D100" s="100">
        <v>5540.3516311645508</v>
      </c>
      <c r="E100" s="237">
        <v>20.75</v>
      </c>
      <c r="F100" s="249">
        <f t="shared" si="32"/>
        <v>9.0399999999999991</v>
      </c>
      <c r="G100" s="246">
        <f t="shared" si="26"/>
        <v>-11.71</v>
      </c>
      <c r="H100" s="251">
        <v>144.96046866572888</v>
      </c>
      <c r="I100" s="255">
        <v>222.90479260473293</v>
      </c>
      <c r="J100" s="221">
        <v>-145.1098949899843</v>
      </c>
      <c r="K100" s="220">
        <v>-181.84976241085477</v>
      </c>
      <c r="L100" s="110"/>
      <c r="M100" s="88">
        <v>6.7532845973619544</v>
      </c>
      <c r="N100" s="272">
        <v>-25</v>
      </c>
      <c r="O100" s="272">
        <v>-50</v>
      </c>
      <c r="P100" s="272">
        <v>-75</v>
      </c>
      <c r="Q100" s="327">
        <v>-100</v>
      </c>
      <c r="R100" s="273">
        <v>122.90479260473293</v>
      </c>
      <c r="S100" s="209"/>
      <c r="T100" s="310">
        <f t="shared" si="27"/>
        <v>-4.6587077563433305E-2</v>
      </c>
      <c r="U100" s="311">
        <f t="shared" si="28"/>
        <v>0.17246081107566413</v>
      </c>
      <c r="V100" s="311">
        <f t="shared" si="29"/>
        <v>0.34492162215132827</v>
      </c>
      <c r="W100" s="311">
        <f t="shared" si="30"/>
        <v>0.5173824332269924</v>
      </c>
      <c r="X100" s="312">
        <f t="shared" si="31"/>
        <v>0.68984324430265653</v>
      </c>
      <c r="Y100" s="20"/>
      <c r="Z100" s="157"/>
      <c r="AA100" s="157"/>
      <c r="AB100" s="157"/>
    </row>
    <row r="101" spans="1:28" x14ac:dyDescent="0.2">
      <c r="A101" s="99">
        <v>214</v>
      </c>
      <c r="B101" s="108" t="s">
        <v>77</v>
      </c>
      <c r="C101" s="99">
        <v>4</v>
      </c>
      <c r="D101" s="100">
        <v>11572.553797602654</v>
      </c>
      <c r="E101" s="237">
        <v>21.5</v>
      </c>
      <c r="F101" s="249">
        <f t="shared" si="32"/>
        <v>9.7899999999999991</v>
      </c>
      <c r="G101" s="246">
        <f t="shared" si="26"/>
        <v>-11.71</v>
      </c>
      <c r="H101" s="251">
        <v>160.87248747274344</v>
      </c>
      <c r="I101" s="255">
        <v>137.1848662985</v>
      </c>
      <c r="J101" s="221">
        <v>120.16329143611698</v>
      </c>
      <c r="K101" s="220">
        <v>-23.833211953077907</v>
      </c>
      <c r="L101" s="110"/>
      <c r="M101" s="88">
        <v>6.7532845973619544</v>
      </c>
      <c r="N101" s="272">
        <v>-25</v>
      </c>
      <c r="O101" s="272">
        <v>-38.200332464698093</v>
      </c>
      <c r="P101" s="272">
        <v>-38.200332464698093</v>
      </c>
      <c r="Q101" s="327">
        <v>-38.200332464698093</v>
      </c>
      <c r="R101" s="273">
        <v>98.984533833801905</v>
      </c>
      <c r="S101" s="209"/>
      <c r="T101" s="310">
        <f t="shared" si="27"/>
        <v>-4.1979114660647993E-2</v>
      </c>
      <c r="U101" s="311">
        <f t="shared" si="28"/>
        <v>0.15540258245982388</v>
      </c>
      <c r="V101" s="311">
        <f t="shared" si="29"/>
        <v>0.23745721263351732</v>
      </c>
      <c r="W101" s="311">
        <f t="shared" si="30"/>
        <v>0.23745721263351732</v>
      </c>
      <c r="X101" s="312">
        <f t="shared" si="31"/>
        <v>0.23745721263351732</v>
      </c>
      <c r="Y101" s="20"/>
      <c r="Z101" s="157"/>
      <c r="AA101" s="157"/>
      <c r="AB101" s="157"/>
    </row>
    <row r="102" spans="1:28" x14ac:dyDescent="0.2">
      <c r="A102" s="99">
        <v>216</v>
      </c>
      <c r="B102" s="108" t="s">
        <v>78</v>
      </c>
      <c r="C102" s="99">
        <v>13</v>
      </c>
      <c r="D102" s="100">
        <v>1406.1504039764404</v>
      </c>
      <c r="E102" s="237">
        <v>21</v>
      </c>
      <c r="F102" s="249">
        <f t="shared" si="32"/>
        <v>9.2899999999999991</v>
      </c>
      <c r="G102" s="246">
        <f t="shared" si="26"/>
        <v>-11.71</v>
      </c>
      <c r="H102" s="251">
        <v>132.02586534958857</v>
      </c>
      <c r="I102" s="255">
        <v>-289.39204551366856</v>
      </c>
      <c r="J102" s="221">
        <v>216.83721736719042</v>
      </c>
      <c r="K102" s="220">
        <v>24.916663494416326</v>
      </c>
      <c r="L102" s="110"/>
      <c r="M102" s="88">
        <v>6.753284597361926</v>
      </c>
      <c r="N102" s="272">
        <v>-12.355477217228497</v>
      </c>
      <c r="O102" s="272">
        <v>-12.355477217228497</v>
      </c>
      <c r="P102" s="272">
        <v>-12.355477217228497</v>
      </c>
      <c r="Q102" s="327">
        <v>-12.355477217228497</v>
      </c>
      <c r="R102" s="273">
        <v>-301.74752273089706</v>
      </c>
      <c r="S102" s="209"/>
      <c r="T102" s="310">
        <f t="shared" si="27"/>
        <v>-5.1151223886925813E-2</v>
      </c>
      <c r="U102" s="311">
        <f t="shared" si="28"/>
        <v>9.3583762428011238E-2</v>
      </c>
      <c r="V102" s="311">
        <f t="shared" si="29"/>
        <v>9.3583762428011238E-2</v>
      </c>
      <c r="W102" s="311">
        <f t="shared" si="30"/>
        <v>9.3583762428011238E-2</v>
      </c>
      <c r="X102" s="312">
        <f t="shared" si="31"/>
        <v>9.3583762428011238E-2</v>
      </c>
      <c r="Y102" s="20"/>
      <c r="Z102" s="157"/>
      <c r="AA102" s="157"/>
      <c r="AB102" s="157"/>
    </row>
    <row r="103" spans="1:28" x14ac:dyDescent="0.2">
      <c r="A103" s="99">
        <v>217</v>
      </c>
      <c r="B103" s="108" t="s">
        <v>79</v>
      </c>
      <c r="C103" s="99">
        <v>16</v>
      </c>
      <c r="D103" s="100">
        <v>5543.9389517307281</v>
      </c>
      <c r="E103" s="237">
        <v>21.5</v>
      </c>
      <c r="F103" s="249">
        <f t="shared" si="32"/>
        <v>9.7899999999999991</v>
      </c>
      <c r="G103" s="246">
        <f t="shared" si="26"/>
        <v>-11.71</v>
      </c>
      <c r="H103" s="251">
        <v>155.03574079952347</v>
      </c>
      <c r="I103" s="255">
        <v>61.085378172043534</v>
      </c>
      <c r="J103" s="221">
        <v>285.94378177958652</v>
      </c>
      <c r="K103" s="220">
        <v>110.50164064559326</v>
      </c>
      <c r="L103" s="110"/>
      <c r="M103" s="88">
        <v>6.7532845973619544</v>
      </c>
      <c r="N103" s="272">
        <v>25</v>
      </c>
      <c r="O103" s="272">
        <v>50</v>
      </c>
      <c r="P103" s="272">
        <v>75</v>
      </c>
      <c r="Q103" s="327">
        <v>100</v>
      </c>
      <c r="R103" s="273">
        <v>161.08537817204353</v>
      </c>
      <c r="S103" s="209"/>
      <c r="T103" s="310">
        <f t="shared" si="27"/>
        <v>-4.3559533837391848E-2</v>
      </c>
      <c r="U103" s="311">
        <f t="shared" si="28"/>
        <v>-0.16125313989583517</v>
      </c>
      <c r="V103" s="311">
        <f t="shared" si="29"/>
        <v>-0.32250627979167035</v>
      </c>
      <c r="W103" s="311">
        <f t="shared" si="30"/>
        <v>-0.48375941968750558</v>
      </c>
      <c r="X103" s="312">
        <f t="shared" si="31"/>
        <v>-0.64501255958334069</v>
      </c>
      <c r="Y103" s="20"/>
      <c r="Z103" s="157"/>
      <c r="AA103" s="157"/>
      <c r="AB103" s="157"/>
    </row>
    <row r="104" spans="1:28" x14ac:dyDescent="0.2">
      <c r="A104" s="99">
        <v>218</v>
      </c>
      <c r="B104" s="108" t="s">
        <v>80</v>
      </c>
      <c r="C104" s="99">
        <v>14</v>
      </c>
      <c r="D104" s="100">
        <v>1326.0340330004692</v>
      </c>
      <c r="E104" s="237">
        <v>22</v>
      </c>
      <c r="F104" s="249">
        <f t="shared" si="32"/>
        <v>10.29</v>
      </c>
      <c r="G104" s="246">
        <f t="shared" si="26"/>
        <v>-11.71</v>
      </c>
      <c r="H104" s="251">
        <v>148.90138141700172</v>
      </c>
      <c r="I104" s="255">
        <v>286.70270615039823</v>
      </c>
      <c r="J104" s="221">
        <v>311.50243370718971</v>
      </c>
      <c r="K104" s="220">
        <v>-148.97931604606799</v>
      </c>
      <c r="L104" s="110"/>
      <c r="M104" s="88">
        <v>6.7532845973619828</v>
      </c>
      <c r="N104" s="272">
        <v>-25</v>
      </c>
      <c r="O104" s="272">
        <v>-25.795302564724125</v>
      </c>
      <c r="P104" s="272">
        <v>-25.795302564724125</v>
      </c>
      <c r="Q104" s="327">
        <v>-25.795302564724125</v>
      </c>
      <c r="R104" s="273">
        <v>260.9074035856741</v>
      </c>
      <c r="S104" s="209"/>
      <c r="T104" s="310">
        <f t="shared" si="27"/>
        <v>-4.5354076188516043E-2</v>
      </c>
      <c r="U104" s="311">
        <f t="shared" si="28"/>
        <v>0.16789636041043118</v>
      </c>
      <c r="V104" s="311">
        <f t="shared" si="29"/>
        <v>0.17323749665212165</v>
      </c>
      <c r="W104" s="311">
        <f t="shared" si="30"/>
        <v>0.17323749665212165</v>
      </c>
      <c r="X104" s="312">
        <f t="shared" si="31"/>
        <v>0.17323749665212165</v>
      </c>
      <c r="Y104" s="20"/>
      <c r="Z104" s="157"/>
      <c r="AA104" s="157"/>
      <c r="AB104" s="157"/>
    </row>
    <row r="105" spans="1:28" x14ac:dyDescent="0.2">
      <c r="A105" s="99">
        <v>224</v>
      </c>
      <c r="B105" s="108" t="s">
        <v>81</v>
      </c>
      <c r="C105" s="99">
        <v>1</v>
      </c>
      <c r="D105" s="100">
        <v>8886.9623699188232</v>
      </c>
      <c r="E105" s="237">
        <v>20.75</v>
      </c>
      <c r="F105" s="249">
        <f t="shared" si="32"/>
        <v>9.0399999999999991</v>
      </c>
      <c r="G105" s="246">
        <f t="shared" si="26"/>
        <v>-11.71</v>
      </c>
      <c r="H105" s="251">
        <v>175.04085893444397</v>
      </c>
      <c r="I105" s="255">
        <v>-54.44266814603602</v>
      </c>
      <c r="J105" s="221">
        <v>418.4016723050857</v>
      </c>
      <c r="K105" s="220">
        <v>89.468648364399371</v>
      </c>
      <c r="L105" s="110"/>
      <c r="M105" s="88">
        <v>6.7532845973619544</v>
      </c>
      <c r="N105" s="272">
        <v>25.000000000000007</v>
      </c>
      <c r="O105" s="272">
        <v>50.000000000000007</v>
      </c>
      <c r="P105" s="272">
        <v>75</v>
      </c>
      <c r="Q105" s="327">
        <v>100</v>
      </c>
      <c r="R105" s="273">
        <v>45.557331853963987</v>
      </c>
      <c r="S105" s="209"/>
      <c r="T105" s="310">
        <f t="shared" si="27"/>
        <v>-3.8581189777474663E-2</v>
      </c>
      <c r="U105" s="311">
        <f t="shared" si="28"/>
        <v>-0.14282379641065956</v>
      </c>
      <c r="V105" s="311">
        <f t="shared" si="29"/>
        <v>-0.28564759282131907</v>
      </c>
      <c r="W105" s="311">
        <f t="shared" si="30"/>
        <v>-0.42847138923197858</v>
      </c>
      <c r="X105" s="312">
        <f t="shared" si="31"/>
        <v>-0.57129518564263815</v>
      </c>
      <c r="Y105" s="20"/>
      <c r="Z105" s="157"/>
      <c r="AA105" s="157"/>
      <c r="AB105" s="157"/>
    </row>
    <row r="106" spans="1:28" x14ac:dyDescent="0.2">
      <c r="A106" s="99">
        <v>226</v>
      </c>
      <c r="B106" s="108" t="s">
        <v>82</v>
      </c>
      <c r="C106" s="99">
        <v>13</v>
      </c>
      <c r="D106" s="100">
        <v>4175.1673810482025</v>
      </c>
      <c r="E106" s="237">
        <v>21</v>
      </c>
      <c r="F106" s="249">
        <f t="shared" si="32"/>
        <v>9.2899999999999991</v>
      </c>
      <c r="G106" s="246">
        <f t="shared" si="26"/>
        <v>-11.71</v>
      </c>
      <c r="H106" s="251">
        <v>141.56552006528352</v>
      </c>
      <c r="I106" s="255">
        <v>275.93558926930518</v>
      </c>
      <c r="J106" s="221">
        <v>15.29051085562948</v>
      </c>
      <c r="K106" s="220">
        <v>-30.968363768728587</v>
      </c>
      <c r="L106" s="110"/>
      <c r="M106" s="88">
        <v>6.753284597361926</v>
      </c>
      <c r="N106" s="272">
        <v>-5.1912206761965649</v>
      </c>
      <c r="O106" s="272">
        <v>-5.1912206761965649</v>
      </c>
      <c r="P106" s="272">
        <v>-5.1912206761965649</v>
      </c>
      <c r="Q106" s="327">
        <v>-5.1912206761965649</v>
      </c>
      <c r="R106" s="273">
        <v>270.74436859310862</v>
      </c>
      <c r="S106" s="209"/>
      <c r="T106" s="310">
        <f t="shared" si="27"/>
        <v>-4.770430394525179E-2</v>
      </c>
      <c r="U106" s="311">
        <f t="shared" si="28"/>
        <v>3.6670092221627218E-2</v>
      </c>
      <c r="V106" s="311">
        <f t="shared" si="29"/>
        <v>3.6670092221627218E-2</v>
      </c>
      <c r="W106" s="311">
        <f t="shared" si="30"/>
        <v>3.6670092221627218E-2</v>
      </c>
      <c r="X106" s="312">
        <f t="shared" si="31"/>
        <v>3.6670092221627218E-2</v>
      </c>
      <c r="Y106" s="20"/>
      <c r="Z106" s="157"/>
      <c r="AA106" s="157"/>
      <c r="AB106" s="157"/>
    </row>
    <row r="107" spans="1:28" x14ac:dyDescent="0.2">
      <c r="A107" s="99">
        <v>230</v>
      </c>
      <c r="B107" s="108" t="s">
        <v>83</v>
      </c>
      <c r="C107" s="99">
        <v>4</v>
      </c>
      <c r="D107" s="100">
        <v>2414.6067688465118</v>
      </c>
      <c r="E107" s="237">
        <v>20.5</v>
      </c>
      <c r="F107" s="249">
        <f t="shared" si="32"/>
        <v>8.7899999999999991</v>
      </c>
      <c r="G107" s="246">
        <f t="shared" si="26"/>
        <v>-11.71</v>
      </c>
      <c r="H107" s="251">
        <v>135.18341526454569</v>
      </c>
      <c r="I107" s="255">
        <v>-163.83327538553482</v>
      </c>
      <c r="J107" s="221">
        <v>-70.458626453645095</v>
      </c>
      <c r="K107" s="220">
        <v>-71.534055999428148</v>
      </c>
      <c r="L107" s="110"/>
      <c r="M107" s="88">
        <v>6.7532845973619544</v>
      </c>
      <c r="N107" s="272">
        <v>25</v>
      </c>
      <c r="O107" s="272">
        <v>50</v>
      </c>
      <c r="P107" s="272">
        <v>75</v>
      </c>
      <c r="Q107" s="327">
        <v>93.911732631508158</v>
      </c>
      <c r="R107" s="273">
        <v>-69.92154275402666</v>
      </c>
      <c r="S107" s="209"/>
      <c r="T107" s="310">
        <f t="shared" si="27"/>
        <v>-4.9956457929001045E-2</v>
      </c>
      <c r="U107" s="311">
        <f t="shared" si="28"/>
        <v>-0.18493392810853704</v>
      </c>
      <c r="V107" s="311">
        <f t="shared" si="29"/>
        <v>-0.36986785621707408</v>
      </c>
      <c r="W107" s="311">
        <f t="shared" si="30"/>
        <v>-0.55480178432561111</v>
      </c>
      <c r="X107" s="312">
        <f t="shared" si="31"/>
        <v>-0.69469862444093922</v>
      </c>
      <c r="Y107" s="20"/>
      <c r="Z107" s="157"/>
      <c r="AA107" s="157"/>
      <c r="AB107" s="157"/>
    </row>
    <row r="108" spans="1:28" x14ac:dyDescent="0.2">
      <c r="A108" s="99">
        <v>231</v>
      </c>
      <c r="B108" s="108" t="s">
        <v>84</v>
      </c>
      <c r="C108" s="99">
        <v>15</v>
      </c>
      <c r="D108" s="100">
        <v>1279.7746262550354</v>
      </c>
      <c r="E108" s="237">
        <v>22</v>
      </c>
      <c r="F108" s="249">
        <f t="shared" si="32"/>
        <v>10.29</v>
      </c>
      <c r="G108" s="246">
        <f t="shared" si="26"/>
        <v>-11.71</v>
      </c>
      <c r="H108" s="251">
        <v>198.35330116578049</v>
      </c>
      <c r="I108" s="255">
        <v>-329.55200431817553</v>
      </c>
      <c r="J108" s="221">
        <v>-228.68884244045415</v>
      </c>
      <c r="K108" s="220">
        <v>-46.23999828931224</v>
      </c>
      <c r="L108" s="110"/>
      <c r="M108" s="88">
        <v>6.7532845973619828</v>
      </c>
      <c r="N108" s="272">
        <v>25.000000000000057</v>
      </c>
      <c r="O108" s="272">
        <v>50.000000000000057</v>
      </c>
      <c r="P108" s="272">
        <v>75.000000000000028</v>
      </c>
      <c r="Q108" s="327">
        <v>100.00000000000003</v>
      </c>
      <c r="R108" s="273">
        <v>-229.55200431817551</v>
      </c>
      <c r="S108" s="209"/>
      <c r="T108" s="310">
        <f t="shared" si="27"/>
        <v>-3.404674667712082E-2</v>
      </c>
      <c r="U108" s="311">
        <f t="shared" si="28"/>
        <v>-0.12603773092289228</v>
      </c>
      <c r="V108" s="311">
        <f t="shared" si="29"/>
        <v>-0.25207546184578428</v>
      </c>
      <c r="W108" s="311">
        <f t="shared" si="30"/>
        <v>-0.37811319276867611</v>
      </c>
      <c r="X108" s="312">
        <f t="shared" si="31"/>
        <v>-0.50415092369156811</v>
      </c>
      <c r="Y108" s="20"/>
      <c r="Z108" s="157"/>
      <c r="AA108" s="157"/>
      <c r="AB108" s="157"/>
    </row>
    <row r="109" spans="1:28" x14ac:dyDescent="0.2">
      <c r="A109" s="99">
        <v>232</v>
      </c>
      <c r="B109" s="108" t="s">
        <v>85</v>
      </c>
      <c r="C109" s="99">
        <v>14</v>
      </c>
      <c r="D109" s="100">
        <v>13706.442718029022</v>
      </c>
      <c r="E109" s="237">
        <v>22</v>
      </c>
      <c r="F109" s="249">
        <f t="shared" si="32"/>
        <v>10.29</v>
      </c>
      <c r="G109" s="246">
        <f t="shared" si="26"/>
        <v>-11.71</v>
      </c>
      <c r="H109" s="251">
        <v>148.89000909536065</v>
      </c>
      <c r="I109" s="255">
        <v>211.60966275791935</v>
      </c>
      <c r="J109" s="221">
        <v>279.56134078079538</v>
      </c>
      <c r="K109" s="220">
        <v>104.39994018135647</v>
      </c>
      <c r="L109" s="110"/>
      <c r="M109" s="88">
        <v>6.7532845973619544</v>
      </c>
      <c r="N109" s="272">
        <v>25</v>
      </c>
      <c r="O109" s="272">
        <v>50</v>
      </c>
      <c r="P109" s="272">
        <v>75</v>
      </c>
      <c r="Q109" s="327">
        <v>100</v>
      </c>
      <c r="R109" s="273">
        <v>311.60966275791935</v>
      </c>
      <c r="S109" s="209"/>
      <c r="T109" s="310">
        <f t="shared" si="27"/>
        <v>-4.5357540364153175E-2</v>
      </c>
      <c r="U109" s="311">
        <f t="shared" si="28"/>
        <v>-0.16790918445030165</v>
      </c>
      <c r="V109" s="311">
        <f t="shared" si="29"/>
        <v>-0.33581836890060329</v>
      </c>
      <c r="W109" s="311">
        <f t="shared" si="30"/>
        <v>-0.50372755335090491</v>
      </c>
      <c r="X109" s="312">
        <f t="shared" si="31"/>
        <v>-0.67163673780120658</v>
      </c>
      <c r="Y109" s="20"/>
      <c r="Z109" s="157"/>
      <c r="AA109" s="157"/>
      <c r="AB109" s="157"/>
    </row>
    <row r="110" spans="1:28" x14ac:dyDescent="0.2">
      <c r="A110" s="99">
        <v>233</v>
      </c>
      <c r="B110" s="108" t="s">
        <v>86</v>
      </c>
      <c r="C110" s="99">
        <v>14</v>
      </c>
      <c r="D110" s="100">
        <v>16471.238654017448</v>
      </c>
      <c r="E110" s="237">
        <v>21.75</v>
      </c>
      <c r="F110" s="249">
        <f t="shared" si="32"/>
        <v>10.039999999999999</v>
      </c>
      <c r="G110" s="246">
        <f t="shared" si="26"/>
        <v>-11.71</v>
      </c>
      <c r="H110" s="251">
        <v>155.06000684794341</v>
      </c>
      <c r="I110" s="255">
        <v>7.4831791197239781</v>
      </c>
      <c r="J110" s="221">
        <v>333.24261353216423</v>
      </c>
      <c r="K110" s="220">
        <v>-3.1205011492778567</v>
      </c>
      <c r="L110" s="110"/>
      <c r="M110" s="88">
        <v>6.7532845973619544</v>
      </c>
      <c r="N110" s="272">
        <v>24.999999999999993</v>
      </c>
      <c r="O110" s="272">
        <v>49.999999999999993</v>
      </c>
      <c r="P110" s="272">
        <v>75</v>
      </c>
      <c r="Q110" s="327">
        <v>75.757038370075776</v>
      </c>
      <c r="R110" s="273">
        <v>83.240217489799747</v>
      </c>
      <c r="S110" s="209"/>
      <c r="T110" s="310">
        <f t="shared" si="27"/>
        <v>-4.3552717007064444E-2</v>
      </c>
      <c r="U110" s="311">
        <f t="shared" si="28"/>
        <v>-0.1612279046557489</v>
      </c>
      <c r="V110" s="311">
        <f t="shared" si="29"/>
        <v>-0.32245580931149787</v>
      </c>
      <c r="W110" s="311">
        <f t="shared" si="30"/>
        <v>-0.48368371396724685</v>
      </c>
      <c r="X110" s="312">
        <f t="shared" si="31"/>
        <v>-0.4885659423732997</v>
      </c>
      <c r="Y110" s="20"/>
      <c r="Z110" s="157"/>
      <c r="AA110" s="157"/>
      <c r="AB110" s="157"/>
    </row>
    <row r="111" spans="1:28" x14ac:dyDescent="0.2">
      <c r="A111" s="99">
        <v>235</v>
      </c>
      <c r="B111" s="108" t="s">
        <v>87</v>
      </c>
      <c r="C111" s="99">
        <v>1</v>
      </c>
      <c r="D111" s="100">
        <v>9521.2756190896034</v>
      </c>
      <c r="E111" s="237">
        <v>17</v>
      </c>
      <c r="F111" s="249">
        <f t="shared" si="32"/>
        <v>5.2899999999999991</v>
      </c>
      <c r="G111" s="246">
        <f t="shared" si="26"/>
        <v>-11.71</v>
      </c>
      <c r="H111" s="251">
        <v>411.25754205317168</v>
      </c>
      <c r="I111" s="255">
        <v>-125.91711880897861</v>
      </c>
      <c r="J111" s="221">
        <v>-304.08086687612166</v>
      </c>
      <c r="K111" s="220">
        <v>-262.51807097565171</v>
      </c>
      <c r="L111" s="110"/>
      <c r="M111" s="88">
        <v>6.7532845973619544</v>
      </c>
      <c r="N111" s="272">
        <v>-25</v>
      </c>
      <c r="O111" s="272">
        <v>-50</v>
      </c>
      <c r="P111" s="272">
        <v>-75</v>
      </c>
      <c r="Q111" s="327">
        <v>-89.771451799571309</v>
      </c>
      <c r="R111" s="273">
        <v>-215.68857060854992</v>
      </c>
      <c r="S111" s="209"/>
      <c r="T111" s="310">
        <f t="shared" si="27"/>
        <v>-1.6421059571690041E-2</v>
      </c>
      <c r="U111" s="311">
        <f t="shared" si="28"/>
        <v>6.0789158723240484E-2</v>
      </c>
      <c r="V111" s="311">
        <f t="shared" si="29"/>
        <v>0.12157831744648097</v>
      </c>
      <c r="W111" s="311">
        <f t="shared" si="30"/>
        <v>0.18236747616972143</v>
      </c>
      <c r="X111" s="312">
        <f t="shared" si="31"/>
        <v>0.21828524129039489</v>
      </c>
      <c r="Y111" s="20"/>
      <c r="Z111" s="157"/>
      <c r="AA111" s="157"/>
      <c r="AB111" s="157"/>
    </row>
    <row r="112" spans="1:28" x14ac:dyDescent="0.2">
      <c r="A112" s="99">
        <v>236</v>
      </c>
      <c r="B112" s="108" t="s">
        <v>88</v>
      </c>
      <c r="C112" s="99">
        <v>16</v>
      </c>
      <c r="D112" s="100">
        <v>4293.9746887683868</v>
      </c>
      <c r="E112" s="237">
        <v>21.5</v>
      </c>
      <c r="F112" s="249">
        <f t="shared" si="32"/>
        <v>9.7899999999999991</v>
      </c>
      <c r="G112" s="246">
        <f t="shared" si="26"/>
        <v>-11.71</v>
      </c>
      <c r="H112" s="251">
        <v>152.6926384862563</v>
      </c>
      <c r="I112" s="255">
        <v>49.892185018549775</v>
      </c>
      <c r="J112" s="221">
        <v>395.23709469023305</v>
      </c>
      <c r="K112" s="220">
        <v>141.5971454946083</v>
      </c>
      <c r="L112" s="110"/>
      <c r="M112" s="88">
        <v>6.7532845973619544</v>
      </c>
      <c r="N112" s="272">
        <v>25.000000000000007</v>
      </c>
      <c r="O112" s="272">
        <v>50.000000000000007</v>
      </c>
      <c r="P112" s="272">
        <v>75</v>
      </c>
      <c r="Q112" s="327">
        <v>100</v>
      </c>
      <c r="R112" s="273">
        <v>149.89218501854978</v>
      </c>
      <c r="S112" s="209"/>
      <c r="T112" s="310">
        <f t="shared" si="27"/>
        <v>-4.4227964519519457E-2</v>
      </c>
      <c r="U112" s="311">
        <f t="shared" si="28"/>
        <v>-0.16372760499682001</v>
      </c>
      <c r="V112" s="311">
        <f t="shared" si="29"/>
        <v>-0.32745520999363997</v>
      </c>
      <c r="W112" s="311">
        <f t="shared" si="30"/>
        <v>-0.49118281499045985</v>
      </c>
      <c r="X112" s="312">
        <f t="shared" si="31"/>
        <v>-0.65491041998727983</v>
      </c>
      <c r="Y112" s="20"/>
      <c r="Z112" s="157"/>
      <c r="AA112" s="157"/>
      <c r="AB112" s="157"/>
    </row>
    <row r="113" spans="1:28" x14ac:dyDescent="0.2">
      <c r="A113" s="99">
        <v>239</v>
      </c>
      <c r="B113" s="108" t="s">
        <v>89</v>
      </c>
      <c r="C113" s="99">
        <v>11</v>
      </c>
      <c r="D113" s="100">
        <v>2316.9256492853165</v>
      </c>
      <c r="E113" s="237">
        <v>20.5</v>
      </c>
      <c r="F113" s="249">
        <f t="shared" si="32"/>
        <v>8.7899999999999991</v>
      </c>
      <c r="G113" s="246">
        <f t="shared" si="26"/>
        <v>-11.71</v>
      </c>
      <c r="H113" s="251">
        <v>151.29337231372659</v>
      </c>
      <c r="I113" s="255">
        <v>237.92747663149569</v>
      </c>
      <c r="J113" s="221">
        <v>-118.27979971515015</v>
      </c>
      <c r="K113" s="220">
        <v>-107.36744927732144</v>
      </c>
      <c r="L113" s="110"/>
      <c r="M113" s="88">
        <v>6.7532845973619544</v>
      </c>
      <c r="N113" s="272">
        <v>-25</v>
      </c>
      <c r="O113" s="272">
        <v>-41.364811655170428</v>
      </c>
      <c r="P113" s="272">
        <v>-41.364811655170428</v>
      </c>
      <c r="Q113" s="327">
        <v>-41.364811655170428</v>
      </c>
      <c r="R113" s="273">
        <v>196.56266497632527</v>
      </c>
      <c r="S113" s="209"/>
      <c r="T113" s="310">
        <f t="shared" si="27"/>
        <v>-4.4637015449415299E-2</v>
      </c>
      <c r="U113" s="311">
        <f t="shared" si="28"/>
        <v>0.16524187158813031</v>
      </c>
      <c r="V113" s="311">
        <f t="shared" si="29"/>
        <v>0.27340795583163474</v>
      </c>
      <c r="W113" s="311">
        <f t="shared" si="30"/>
        <v>0.27340795583163474</v>
      </c>
      <c r="X113" s="312">
        <f t="shared" si="31"/>
        <v>0.27340795583163474</v>
      </c>
      <c r="Y113" s="20"/>
      <c r="Z113" s="157"/>
      <c r="AA113" s="157"/>
      <c r="AB113" s="157"/>
    </row>
    <row r="114" spans="1:28" x14ac:dyDescent="0.2">
      <c r="A114" s="99">
        <v>240</v>
      </c>
      <c r="B114" s="108" t="s">
        <v>90</v>
      </c>
      <c r="C114" s="99">
        <v>19</v>
      </c>
      <c r="D114" s="100">
        <v>21477.259870767593</v>
      </c>
      <c r="E114" s="237">
        <v>21.75</v>
      </c>
      <c r="F114" s="249">
        <f t="shared" si="32"/>
        <v>10.039999999999999</v>
      </c>
      <c r="G114" s="246">
        <f t="shared" si="26"/>
        <v>-11.71</v>
      </c>
      <c r="H114" s="251">
        <v>182.20373899368246</v>
      </c>
      <c r="I114" s="255">
        <v>187.38492948645978</v>
      </c>
      <c r="J114" s="221">
        <v>5.7298750534600664</v>
      </c>
      <c r="K114" s="220">
        <v>4.3388699227624352</v>
      </c>
      <c r="L114" s="110"/>
      <c r="M114" s="88">
        <v>6.7532845973619544</v>
      </c>
      <c r="N114" s="272">
        <v>25</v>
      </c>
      <c r="O114" s="272">
        <v>50</v>
      </c>
      <c r="P114" s="272">
        <v>73.700079422112083</v>
      </c>
      <c r="Q114" s="327">
        <v>73.700079422112083</v>
      </c>
      <c r="R114" s="273">
        <v>261.08500890857187</v>
      </c>
      <c r="S114" s="209"/>
      <c r="T114" s="310">
        <f t="shared" si="27"/>
        <v>-3.7064467692378755E-2</v>
      </c>
      <c r="U114" s="311">
        <f t="shared" si="28"/>
        <v>-0.13720903938676485</v>
      </c>
      <c r="V114" s="311">
        <f t="shared" si="29"/>
        <v>-0.27441807877352969</v>
      </c>
      <c r="W114" s="311">
        <f t="shared" si="30"/>
        <v>-0.40449268400945099</v>
      </c>
      <c r="X114" s="312">
        <f t="shared" si="31"/>
        <v>-0.40449268400945099</v>
      </c>
      <c r="Y114" s="20"/>
      <c r="Z114" s="157"/>
      <c r="AA114" s="157"/>
      <c r="AB114" s="157"/>
    </row>
    <row r="115" spans="1:28" x14ac:dyDescent="0.2">
      <c r="A115" s="99">
        <v>241</v>
      </c>
      <c r="B115" s="108" t="s">
        <v>91</v>
      </c>
      <c r="C115" s="99">
        <v>19</v>
      </c>
      <c r="D115" s="100">
        <v>8295.2495606541634</v>
      </c>
      <c r="E115" s="237">
        <v>21.25</v>
      </c>
      <c r="F115" s="249">
        <f t="shared" si="32"/>
        <v>9.5399999999999991</v>
      </c>
      <c r="G115" s="246">
        <f t="shared" si="26"/>
        <v>-11.71</v>
      </c>
      <c r="H115" s="251">
        <v>193.74584381514643</v>
      </c>
      <c r="I115" s="255">
        <v>82.676120808760928</v>
      </c>
      <c r="J115" s="221">
        <v>276.65852331198079</v>
      </c>
      <c r="K115" s="220">
        <v>66.4314824916639</v>
      </c>
      <c r="L115" s="110"/>
      <c r="M115" s="88">
        <v>6.7532845973619544</v>
      </c>
      <c r="N115" s="272">
        <v>24.999999999999986</v>
      </c>
      <c r="O115" s="272">
        <v>49.999999999999986</v>
      </c>
      <c r="P115" s="272">
        <v>74.999999999999986</v>
      </c>
      <c r="Q115" s="327">
        <v>99.999999999999986</v>
      </c>
      <c r="R115" s="273">
        <v>182.67612080876091</v>
      </c>
      <c r="S115" s="209"/>
      <c r="T115" s="310">
        <f t="shared" si="27"/>
        <v>-3.4856410152494861E-2</v>
      </c>
      <c r="U115" s="311">
        <f t="shared" si="28"/>
        <v>-0.12903502603055872</v>
      </c>
      <c r="V115" s="311">
        <f t="shared" si="29"/>
        <v>-0.25807005206111755</v>
      </c>
      <c r="W115" s="311">
        <f t="shared" si="30"/>
        <v>-0.38710507809167632</v>
      </c>
      <c r="X115" s="312">
        <f t="shared" si="31"/>
        <v>-0.5161401041222351</v>
      </c>
      <c r="Y115" s="20"/>
      <c r="Z115" s="157"/>
      <c r="AA115" s="157"/>
      <c r="AB115" s="157"/>
    </row>
    <row r="116" spans="1:28" x14ac:dyDescent="0.2">
      <c r="A116" s="99">
        <v>244</v>
      </c>
      <c r="B116" s="108" t="s">
        <v>92</v>
      </c>
      <c r="C116" s="99">
        <v>17</v>
      </c>
      <c r="D116" s="100">
        <v>17510.211152553558</v>
      </c>
      <c r="E116" s="237">
        <v>20.5</v>
      </c>
      <c r="F116" s="249">
        <f t="shared" si="32"/>
        <v>8.7899999999999991</v>
      </c>
      <c r="G116" s="246">
        <f t="shared" si="26"/>
        <v>-11.71</v>
      </c>
      <c r="H116" s="251">
        <v>184.62390307974547</v>
      </c>
      <c r="I116" s="255">
        <v>72.348726091501121</v>
      </c>
      <c r="J116" s="221">
        <v>48.486626502871779</v>
      </c>
      <c r="K116" s="220">
        <v>-1.6623409086728245</v>
      </c>
      <c r="L116" s="110"/>
      <c r="M116" s="88">
        <v>6.7532845973619544</v>
      </c>
      <c r="N116" s="272">
        <v>25</v>
      </c>
      <c r="O116" s="272">
        <v>30.94821654633715</v>
      </c>
      <c r="P116" s="272">
        <v>30.94821654633715</v>
      </c>
      <c r="Q116" s="327">
        <v>30.94821654633715</v>
      </c>
      <c r="R116" s="273">
        <v>103.29694263783827</v>
      </c>
      <c r="S116" s="209"/>
      <c r="T116" s="310">
        <f t="shared" si="27"/>
        <v>-3.6578603770742388E-2</v>
      </c>
      <c r="U116" s="311">
        <f t="shared" si="28"/>
        <v>-0.13541041860219818</v>
      </c>
      <c r="V116" s="311">
        <f t="shared" si="29"/>
        <v>-0.16762843830123958</v>
      </c>
      <c r="W116" s="311">
        <f t="shared" si="30"/>
        <v>-0.16762843830123958</v>
      </c>
      <c r="X116" s="312">
        <f t="shared" si="31"/>
        <v>-0.16762843830123958</v>
      </c>
      <c r="Y116" s="20"/>
      <c r="Z116" s="157"/>
      <c r="AA116" s="157"/>
      <c r="AB116" s="157"/>
    </row>
    <row r="117" spans="1:28" x14ac:dyDescent="0.2">
      <c r="A117" s="99">
        <v>245</v>
      </c>
      <c r="B117" s="108" t="s">
        <v>93</v>
      </c>
      <c r="C117" s="99">
        <v>1</v>
      </c>
      <c r="D117" s="100">
        <v>35783.536240458488</v>
      </c>
      <c r="E117" s="237">
        <v>19.25</v>
      </c>
      <c r="F117" s="249">
        <f t="shared" si="32"/>
        <v>7.5399999999999991</v>
      </c>
      <c r="G117" s="246">
        <f t="shared" si="26"/>
        <v>-11.71</v>
      </c>
      <c r="H117" s="251">
        <v>217.67113193775526</v>
      </c>
      <c r="I117" s="255">
        <v>10.651990219724462</v>
      </c>
      <c r="J117" s="221">
        <v>232.22734848537377</v>
      </c>
      <c r="K117" s="220">
        <v>-48.05423291544659</v>
      </c>
      <c r="L117" s="110"/>
      <c r="M117" s="88">
        <v>6.7532845973619526</v>
      </c>
      <c r="N117" s="272">
        <v>-25</v>
      </c>
      <c r="O117" s="272">
        <v>-30.56376742483593</v>
      </c>
      <c r="P117" s="272">
        <v>-30.56376742483593</v>
      </c>
      <c r="Q117" s="327">
        <v>-30.56376742483593</v>
      </c>
      <c r="R117" s="273">
        <v>-19.91177720511147</v>
      </c>
      <c r="S117" s="209"/>
      <c r="T117" s="310">
        <f t="shared" si="27"/>
        <v>-3.1025173330256336E-2</v>
      </c>
      <c r="U117" s="311">
        <f t="shared" si="28"/>
        <v>0.11485216150366206</v>
      </c>
      <c r="V117" s="311">
        <f t="shared" si="29"/>
        <v>0.14041259009750487</v>
      </c>
      <c r="W117" s="311">
        <f t="shared" si="30"/>
        <v>0.14041259009750487</v>
      </c>
      <c r="X117" s="312">
        <f t="shared" si="31"/>
        <v>0.14041259009750487</v>
      </c>
      <c r="Y117" s="20"/>
      <c r="Z117" s="157"/>
      <c r="AA117" s="157"/>
      <c r="AB117" s="157"/>
    </row>
    <row r="118" spans="1:28" x14ac:dyDescent="0.2">
      <c r="A118" s="99">
        <v>249</v>
      </c>
      <c r="B118" s="108" t="s">
        <v>94</v>
      </c>
      <c r="C118" s="99">
        <v>13</v>
      </c>
      <c r="D118" s="100">
        <v>9886.4400870800018</v>
      </c>
      <c r="E118" s="237">
        <v>21.5</v>
      </c>
      <c r="F118" s="249">
        <f t="shared" si="32"/>
        <v>9.7899999999999991</v>
      </c>
      <c r="G118" s="246">
        <f t="shared" si="26"/>
        <v>-11.71</v>
      </c>
      <c r="H118" s="251">
        <v>167.08506723245782</v>
      </c>
      <c r="I118" s="255">
        <v>208.1797433359873</v>
      </c>
      <c r="J118" s="221">
        <v>-37.079136559057574</v>
      </c>
      <c r="K118" s="220">
        <v>-168.27164054394586</v>
      </c>
      <c r="L118" s="110"/>
      <c r="M118" s="88">
        <v>6.7532845973619544</v>
      </c>
      <c r="N118" s="272">
        <v>25</v>
      </c>
      <c r="O118" s="272">
        <v>49.999999999999972</v>
      </c>
      <c r="P118" s="272">
        <v>74.84886697118506</v>
      </c>
      <c r="Q118" s="327">
        <v>74.84886697118506</v>
      </c>
      <c r="R118" s="273">
        <v>283.02861030717236</v>
      </c>
      <c r="S118" s="209"/>
      <c r="T118" s="310">
        <f t="shared" si="27"/>
        <v>-4.04182414935167E-2</v>
      </c>
      <c r="U118" s="311">
        <f t="shared" si="28"/>
        <v>-0.14962438244237974</v>
      </c>
      <c r="V118" s="311">
        <f t="shared" si="29"/>
        <v>-0.29924876488475932</v>
      </c>
      <c r="W118" s="311">
        <f t="shared" si="30"/>
        <v>-0.44796861988301595</v>
      </c>
      <c r="X118" s="312">
        <f t="shared" si="31"/>
        <v>-0.44796861988301595</v>
      </c>
      <c r="Y118" s="20"/>
      <c r="Z118" s="157"/>
      <c r="AA118" s="157"/>
      <c r="AB118" s="157"/>
    </row>
    <row r="119" spans="1:28" x14ac:dyDescent="0.2">
      <c r="A119" s="99">
        <v>250</v>
      </c>
      <c r="B119" s="108" t="s">
        <v>95</v>
      </c>
      <c r="C119" s="99">
        <v>6</v>
      </c>
      <c r="D119" s="100">
        <v>1962.2389336228371</v>
      </c>
      <c r="E119" s="237">
        <v>21.5</v>
      </c>
      <c r="F119" s="249">
        <f t="shared" si="32"/>
        <v>9.7899999999999991</v>
      </c>
      <c r="G119" s="246">
        <f t="shared" si="26"/>
        <v>-11.71</v>
      </c>
      <c r="H119" s="251">
        <v>136.95670426211962</v>
      </c>
      <c r="I119" s="255">
        <v>-283.17910842904621</v>
      </c>
      <c r="J119" s="221">
        <v>-84.655757547549172</v>
      </c>
      <c r="K119" s="220">
        <v>16.764799233086478</v>
      </c>
      <c r="L119" s="110"/>
      <c r="M119" s="88">
        <v>6.753284597361926</v>
      </c>
      <c r="N119" s="272">
        <v>25</v>
      </c>
      <c r="O119" s="272">
        <v>50</v>
      </c>
      <c r="P119" s="272">
        <v>50.117841264082927</v>
      </c>
      <c r="Q119" s="327">
        <v>50.117841264082927</v>
      </c>
      <c r="R119" s="273">
        <v>-233.06126716496328</v>
      </c>
      <c r="S119" s="209"/>
      <c r="T119" s="310">
        <f t="shared" si="27"/>
        <v>-4.9309631344785464E-2</v>
      </c>
      <c r="U119" s="311">
        <f t="shared" si="28"/>
        <v>-0.18253943926799548</v>
      </c>
      <c r="V119" s="311">
        <f t="shared" si="29"/>
        <v>-0.36507887853599097</v>
      </c>
      <c r="W119" s="311">
        <f t="shared" si="30"/>
        <v>-0.36593930566672411</v>
      </c>
      <c r="X119" s="312">
        <f t="shared" si="31"/>
        <v>-0.36593930566672411</v>
      </c>
      <c r="Y119" s="20"/>
      <c r="Z119" s="157"/>
      <c r="AA119" s="157"/>
      <c r="AB119" s="157"/>
    </row>
    <row r="120" spans="1:28" x14ac:dyDescent="0.2">
      <c r="A120" s="99">
        <v>256</v>
      </c>
      <c r="B120" s="108" t="s">
        <v>96</v>
      </c>
      <c r="C120" s="99">
        <v>13</v>
      </c>
      <c r="D120" s="100">
        <v>1689.2747585773468</v>
      </c>
      <c r="E120" s="237">
        <v>20.5</v>
      </c>
      <c r="F120" s="249">
        <f t="shared" si="32"/>
        <v>8.7899999999999991</v>
      </c>
      <c r="G120" s="246">
        <f t="shared" si="26"/>
        <v>-11.71</v>
      </c>
      <c r="H120" s="251">
        <v>133.17688777772895</v>
      </c>
      <c r="I120" s="255">
        <v>-381.50062851674772</v>
      </c>
      <c r="J120" s="221">
        <v>12.87098747438362</v>
      </c>
      <c r="K120" s="220">
        <v>53.177417627660319</v>
      </c>
      <c r="L120" s="110"/>
      <c r="M120" s="88">
        <v>6.753284597361926</v>
      </c>
      <c r="N120" s="272">
        <v>25</v>
      </c>
      <c r="O120" s="272">
        <v>50</v>
      </c>
      <c r="P120" s="272">
        <v>75</v>
      </c>
      <c r="Q120" s="327">
        <v>100</v>
      </c>
      <c r="R120" s="273">
        <v>-281.50062851674772</v>
      </c>
      <c r="S120" s="209"/>
      <c r="T120" s="310">
        <f t="shared" si="27"/>
        <v>-5.0709133619589446E-2</v>
      </c>
      <c r="U120" s="311">
        <f t="shared" si="28"/>
        <v>-0.18772026000280753</v>
      </c>
      <c r="V120" s="311">
        <f t="shared" si="29"/>
        <v>-0.37544052000561506</v>
      </c>
      <c r="W120" s="311">
        <f t="shared" si="30"/>
        <v>-0.56316078000842262</v>
      </c>
      <c r="X120" s="312">
        <f t="shared" si="31"/>
        <v>-0.75088104001123013</v>
      </c>
      <c r="Y120" s="20"/>
      <c r="Z120" s="157"/>
      <c r="AA120" s="157"/>
      <c r="AB120" s="157"/>
    </row>
    <row r="121" spans="1:28" x14ac:dyDescent="0.2">
      <c r="A121" s="99">
        <v>257</v>
      </c>
      <c r="B121" s="108" t="s">
        <v>97</v>
      </c>
      <c r="C121" s="99">
        <v>1</v>
      </c>
      <c r="D121" s="100">
        <v>39333.811062812805</v>
      </c>
      <c r="E121" s="237">
        <v>19.5</v>
      </c>
      <c r="F121" s="249">
        <f t="shared" si="32"/>
        <v>7.7899999999999991</v>
      </c>
      <c r="G121" s="246">
        <f t="shared" si="26"/>
        <v>-11.71</v>
      </c>
      <c r="H121" s="251">
        <v>239.70170997276591</v>
      </c>
      <c r="I121" s="255">
        <v>-36.358869131800105</v>
      </c>
      <c r="J121" s="221">
        <v>-94.130374658907783</v>
      </c>
      <c r="K121" s="220">
        <v>-23.891375551736672</v>
      </c>
      <c r="L121" s="110"/>
      <c r="M121" s="88">
        <v>6.7532845973619544</v>
      </c>
      <c r="N121" s="272">
        <v>-12.274647977875624</v>
      </c>
      <c r="O121" s="272">
        <v>-12.274647977875624</v>
      </c>
      <c r="P121" s="272">
        <v>-12.274647977875624</v>
      </c>
      <c r="Q121" s="327">
        <v>-12.274647977875624</v>
      </c>
      <c r="R121" s="273">
        <v>-48.633517109675729</v>
      </c>
      <c r="S121" s="209"/>
      <c r="T121" s="310">
        <f t="shared" si="27"/>
        <v>-2.8173702215679813E-2</v>
      </c>
      <c r="U121" s="311">
        <f t="shared" si="28"/>
        <v>5.120801173788133E-2</v>
      </c>
      <c r="V121" s="311">
        <f t="shared" si="29"/>
        <v>5.120801173788133E-2</v>
      </c>
      <c r="W121" s="311">
        <f t="shared" si="30"/>
        <v>5.120801173788133E-2</v>
      </c>
      <c r="X121" s="312">
        <f t="shared" si="31"/>
        <v>5.120801173788133E-2</v>
      </c>
      <c r="Y121" s="20"/>
      <c r="Z121" s="157"/>
      <c r="AA121" s="157"/>
      <c r="AB121" s="157"/>
    </row>
    <row r="122" spans="1:28" x14ac:dyDescent="0.2">
      <c r="A122" s="99">
        <v>260</v>
      </c>
      <c r="B122" s="108" t="s">
        <v>98</v>
      </c>
      <c r="C122" s="99">
        <v>12</v>
      </c>
      <c r="D122" s="100">
        <v>10547.14019370079</v>
      </c>
      <c r="E122" s="237">
        <v>21.5</v>
      </c>
      <c r="F122" s="249">
        <f t="shared" si="32"/>
        <v>9.7899999999999991</v>
      </c>
      <c r="G122" s="246">
        <f t="shared" si="26"/>
        <v>-11.71</v>
      </c>
      <c r="H122" s="251">
        <v>147.67496120200138</v>
      </c>
      <c r="I122" s="255">
        <v>545.9338429045572</v>
      </c>
      <c r="J122" s="221">
        <v>534.71736299455938</v>
      </c>
      <c r="K122" s="220">
        <v>-202.65662537928051</v>
      </c>
      <c r="L122" s="110"/>
      <c r="M122" s="88">
        <v>6.753284597361926</v>
      </c>
      <c r="N122" s="272">
        <v>-25</v>
      </c>
      <c r="O122" s="272">
        <v>-50</v>
      </c>
      <c r="P122" s="272">
        <v>-75</v>
      </c>
      <c r="Q122" s="327">
        <v>-100</v>
      </c>
      <c r="R122" s="273">
        <v>445.9338429045572</v>
      </c>
      <c r="S122" s="209"/>
      <c r="T122" s="310">
        <f t="shared" si="27"/>
        <v>-4.5730735545102014E-2</v>
      </c>
      <c r="U122" s="311">
        <f t="shared" si="28"/>
        <v>0.16929071656096825</v>
      </c>
      <c r="V122" s="311">
        <f t="shared" si="29"/>
        <v>0.3385814331219365</v>
      </c>
      <c r="W122" s="311">
        <f t="shared" si="30"/>
        <v>0.50787214968290473</v>
      </c>
      <c r="X122" s="312">
        <f t="shared" si="31"/>
        <v>0.67716286624387301</v>
      </c>
      <c r="Y122" s="20"/>
      <c r="Z122" s="157"/>
      <c r="AA122" s="157"/>
      <c r="AB122" s="157"/>
    </row>
    <row r="123" spans="1:28" x14ac:dyDescent="0.2">
      <c r="A123" s="99">
        <v>261</v>
      </c>
      <c r="B123" s="108" t="s">
        <v>99</v>
      </c>
      <c r="C123" s="99">
        <v>19</v>
      </c>
      <c r="D123" s="100">
        <v>6444.0025935173035</v>
      </c>
      <c r="E123" s="237">
        <v>20.25</v>
      </c>
      <c r="F123" s="249">
        <f t="shared" si="32"/>
        <v>8.5399999999999991</v>
      </c>
      <c r="G123" s="246">
        <f t="shared" si="26"/>
        <v>-11.71</v>
      </c>
      <c r="H123" s="251">
        <v>170.8021734533755</v>
      </c>
      <c r="I123" s="255">
        <v>695.43277415750401</v>
      </c>
      <c r="J123" s="221">
        <v>874.7798859682182</v>
      </c>
      <c r="K123" s="220">
        <v>212.58465457873956</v>
      </c>
      <c r="L123" s="110"/>
      <c r="M123" s="88">
        <v>6.753284597361926</v>
      </c>
      <c r="N123" s="272">
        <v>25</v>
      </c>
      <c r="O123" s="272">
        <v>50</v>
      </c>
      <c r="P123" s="272">
        <v>75</v>
      </c>
      <c r="Q123" s="327">
        <v>100</v>
      </c>
      <c r="R123" s="273">
        <v>795.43277415750401</v>
      </c>
      <c r="S123" s="209"/>
      <c r="T123" s="310">
        <f t="shared" si="27"/>
        <v>-3.953863385236954E-2</v>
      </c>
      <c r="U123" s="311">
        <f t="shared" si="28"/>
        <v>-0.14636816086432497</v>
      </c>
      <c r="V123" s="311">
        <f t="shared" si="29"/>
        <v>-0.29273632172864994</v>
      </c>
      <c r="W123" s="311">
        <f t="shared" si="30"/>
        <v>-0.43910448259297491</v>
      </c>
      <c r="X123" s="312">
        <f t="shared" si="31"/>
        <v>-0.58547264345729988</v>
      </c>
      <c r="Y123" s="20"/>
      <c r="Z123" s="157"/>
      <c r="AA123" s="157"/>
      <c r="AB123" s="157"/>
    </row>
    <row r="124" spans="1:28" x14ac:dyDescent="0.2">
      <c r="A124" s="99">
        <v>263</v>
      </c>
      <c r="B124" s="108" t="s">
        <v>100</v>
      </c>
      <c r="C124" s="99">
        <v>11</v>
      </c>
      <c r="D124" s="100">
        <v>8351.0892803668976</v>
      </c>
      <c r="E124" s="237">
        <v>20.75</v>
      </c>
      <c r="F124" s="249">
        <f t="shared" si="32"/>
        <v>9.0399999999999991</v>
      </c>
      <c r="G124" s="246">
        <f t="shared" si="26"/>
        <v>-11.71</v>
      </c>
      <c r="H124" s="251">
        <v>141.80839117387583</v>
      </c>
      <c r="I124" s="255">
        <v>258.20180356739132</v>
      </c>
      <c r="J124" s="221">
        <v>93.370247919523621</v>
      </c>
      <c r="K124" s="220">
        <v>-62.986637905960663</v>
      </c>
      <c r="L124" s="110"/>
      <c r="M124" s="88">
        <v>6.7532845973619828</v>
      </c>
      <c r="N124" s="272">
        <v>-24.287584824847272</v>
      </c>
      <c r="O124" s="272">
        <v>-24.287584824847272</v>
      </c>
      <c r="P124" s="272">
        <v>-24.287584824847272</v>
      </c>
      <c r="Q124" s="327">
        <v>-24.287584824847272</v>
      </c>
      <c r="R124" s="273">
        <v>233.91421874254405</v>
      </c>
      <c r="S124" s="209"/>
      <c r="T124" s="310">
        <f t="shared" si="27"/>
        <v>-4.7622602170851534E-2</v>
      </c>
      <c r="U124" s="311">
        <f t="shared" si="28"/>
        <v>0.17127043487199203</v>
      </c>
      <c r="V124" s="311">
        <f t="shared" si="29"/>
        <v>0.17127043487199203</v>
      </c>
      <c r="W124" s="311">
        <f t="shared" si="30"/>
        <v>0.17127043487199203</v>
      </c>
      <c r="X124" s="312">
        <f t="shared" si="31"/>
        <v>0.17127043487199203</v>
      </c>
      <c r="Y124" s="20"/>
      <c r="Z124" s="157"/>
      <c r="AA124" s="157"/>
      <c r="AB124" s="157"/>
    </row>
    <row r="125" spans="1:28" x14ac:dyDescent="0.2">
      <c r="A125" s="99">
        <v>265</v>
      </c>
      <c r="B125" s="108" t="s">
        <v>101</v>
      </c>
      <c r="C125" s="99">
        <v>13</v>
      </c>
      <c r="D125" s="100">
        <v>1139.4455499649048</v>
      </c>
      <c r="E125" s="237">
        <v>21.5</v>
      </c>
      <c r="F125" s="249">
        <f t="shared" si="32"/>
        <v>9.7899999999999991</v>
      </c>
      <c r="G125" s="246">
        <f t="shared" si="26"/>
        <v>-11.71</v>
      </c>
      <c r="H125" s="251">
        <v>130.01798704321638</v>
      </c>
      <c r="I125" s="255">
        <v>-102.94664526784372</v>
      </c>
      <c r="J125" s="221">
        <v>-45.066958947767134</v>
      </c>
      <c r="K125" s="220">
        <v>25.587640731689035</v>
      </c>
      <c r="L125" s="110"/>
      <c r="M125" s="88">
        <v>6.7532845973619544</v>
      </c>
      <c r="N125" s="272">
        <v>25</v>
      </c>
      <c r="O125" s="272">
        <v>50</v>
      </c>
      <c r="P125" s="272">
        <v>75</v>
      </c>
      <c r="Q125" s="327">
        <v>100</v>
      </c>
      <c r="R125" s="273">
        <v>-2.9466452678437243</v>
      </c>
      <c r="S125" s="209"/>
      <c r="T125" s="310">
        <f t="shared" si="27"/>
        <v>-5.1941156381057077E-2</v>
      </c>
      <c r="U125" s="311">
        <f t="shared" si="28"/>
        <v>-0.19228108793662763</v>
      </c>
      <c r="V125" s="311">
        <f t="shared" si="29"/>
        <v>-0.38456217587325525</v>
      </c>
      <c r="W125" s="311">
        <f t="shared" si="30"/>
        <v>-0.57684326380988293</v>
      </c>
      <c r="X125" s="312">
        <f t="shared" si="31"/>
        <v>-0.7691243517465105</v>
      </c>
      <c r="Y125" s="20"/>
      <c r="Z125" s="157"/>
      <c r="AA125" s="157"/>
      <c r="AB125" s="157"/>
    </row>
    <row r="126" spans="1:28" x14ac:dyDescent="0.2">
      <c r="A126" s="99">
        <v>271</v>
      </c>
      <c r="B126" s="108" t="s">
        <v>102</v>
      </c>
      <c r="C126" s="99">
        <v>4</v>
      </c>
      <c r="D126" s="100">
        <v>7429.3934472799301</v>
      </c>
      <c r="E126" s="237">
        <v>21.75</v>
      </c>
      <c r="F126" s="249">
        <f t="shared" si="32"/>
        <v>10.039999999999999</v>
      </c>
      <c r="G126" s="246">
        <f t="shared" si="26"/>
        <v>-11.71</v>
      </c>
      <c r="H126" s="251">
        <v>165.17185446361987</v>
      </c>
      <c r="I126" s="255">
        <v>148.29679330288695</v>
      </c>
      <c r="J126" s="221">
        <v>151.52189414946315</v>
      </c>
      <c r="K126" s="220">
        <v>7.9471541052559758</v>
      </c>
      <c r="L126" s="110"/>
      <c r="M126" s="88">
        <v>6.7532845973619544</v>
      </c>
      <c r="N126" s="272">
        <v>25</v>
      </c>
      <c r="O126" s="272">
        <v>50</v>
      </c>
      <c r="P126" s="272">
        <v>75</v>
      </c>
      <c r="Q126" s="327">
        <v>92.445195167821595</v>
      </c>
      <c r="R126" s="273">
        <v>240.74198847070855</v>
      </c>
      <c r="S126" s="209"/>
      <c r="T126" s="310">
        <f t="shared" si="27"/>
        <v>-4.0886412635449385E-2</v>
      </c>
      <c r="U126" s="311">
        <f t="shared" si="28"/>
        <v>-0.15135750628450081</v>
      </c>
      <c r="V126" s="311">
        <f t="shared" si="29"/>
        <v>-0.30271501256900163</v>
      </c>
      <c r="W126" s="311">
        <f t="shared" si="30"/>
        <v>-0.45407251885350247</v>
      </c>
      <c r="X126" s="312">
        <f t="shared" si="31"/>
        <v>-0.55969096834341847</v>
      </c>
      <c r="Y126" s="20"/>
      <c r="Z126" s="157"/>
      <c r="AA126" s="157"/>
      <c r="AB126" s="157"/>
    </row>
    <row r="127" spans="1:28" x14ac:dyDescent="0.2">
      <c r="A127" s="99">
        <v>272</v>
      </c>
      <c r="B127" s="108" t="s">
        <v>103</v>
      </c>
      <c r="C127" s="99">
        <v>16</v>
      </c>
      <c r="D127" s="100">
        <v>47950.971281170845</v>
      </c>
      <c r="E127" s="237">
        <v>21.75</v>
      </c>
      <c r="F127" s="249">
        <f t="shared" si="32"/>
        <v>10.039999999999999</v>
      </c>
      <c r="G127" s="246">
        <f t="shared" si="26"/>
        <v>-11.71</v>
      </c>
      <c r="H127" s="251">
        <v>173.01448392263356</v>
      </c>
      <c r="I127" s="255">
        <v>89.292644041763921</v>
      </c>
      <c r="J127" s="221">
        <v>-9.5540964082340452</v>
      </c>
      <c r="K127" s="220">
        <v>49.629491479270236</v>
      </c>
      <c r="L127" s="110"/>
      <c r="M127" s="88">
        <v>6.7532845973619544</v>
      </c>
      <c r="N127" s="272">
        <v>25.000000000000014</v>
      </c>
      <c r="O127" s="272">
        <v>50.000000000000014</v>
      </c>
      <c r="P127" s="272">
        <v>75.000000000000014</v>
      </c>
      <c r="Q127" s="327">
        <v>100.00000000000001</v>
      </c>
      <c r="R127" s="273">
        <v>189.29264404176394</v>
      </c>
      <c r="S127" s="209"/>
      <c r="T127" s="310">
        <f t="shared" si="27"/>
        <v>-3.9033059222844044E-2</v>
      </c>
      <c r="U127" s="311">
        <f t="shared" si="28"/>
        <v>-0.14449657296425655</v>
      </c>
      <c r="V127" s="311">
        <f t="shared" si="29"/>
        <v>-0.28899314592851305</v>
      </c>
      <c r="W127" s="311">
        <f t="shared" si="30"/>
        <v>-0.43348971889276955</v>
      </c>
      <c r="X127" s="312">
        <f t="shared" si="31"/>
        <v>-0.57798629185702599</v>
      </c>
      <c r="Y127" s="20"/>
      <c r="Z127" s="157"/>
      <c r="AA127" s="157"/>
      <c r="AB127" s="157"/>
    </row>
    <row r="128" spans="1:28" x14ac:dyDescent="0.2">
      <c r="A128" s="99">
        <v>273</v>
      </c>
      <c r="B128" s="108" t="s">
        <v>104</v>
      </c>
      <c r="C128" s="99">
        <v>19</v>
      </c>
      <c r="D128" s="100">
        <v>3829.0010418891907</v>
      </c>
      <c r="E128" s="237">
        <v>20</v>
      </c>
      <c r="F128" s="249">
        <f t="shared" si="32"/>
        <v>8.2899999999999991</v>
      </c>
      <c r="G128" s="246">
        <f t="shared" si="26"/>
        <v>-11.71</v>
      </c>
      <c r="H128" s="251">
        <v>157.22680294253038</v>
      </c>
      <c r="I128" s="255">
        <v>431.65205312364043</v>
      </c>
      <c r="J128" s="221">
        <v>336.36834100207682</v>
      </c>
      <c r="K128" s="220">
        <v>-314.96918809500664</v>
      </c>
      <c r="L128" s="110"/>
      <c r="M128" s="88">
        <v>6.7532845973619828</v>
      </c>
      <c r="N128" s="272">
        <v>-25</v>
      </c>
      <c r="O128" s="272">
        <v>-50</v>
      </c>
      <c r="P128" s="272">
        <v>-75</v>
      </c>
      <c r="Q128" s="327">
        <v>-100</v>
      </c>
      <c r="R128" s="273">
        <v>331.65205312364043</v>
      </c>
      <c r="S128" s="209"/>
      <c r="T128" s="310">
        <f t="shared" si="27"/>
        <v>-4.2952502187750055E-2</v>
      </c>
      <c r="U128" s="311">
        <f t="shared" si="28"/>
        <v>0.15900596801639483</v>
      </c>
      <c r="V128" s="311">
        <f t="shared" si="29"/>
        <v>0.31801193603278965</v>
      </c>
      <c r="W128" s="311">
        <f t="shared" si="30"/>
        <v>0.47701790404918454</v>
      </c>
      <c r="X128" s="312">
        <f t="shared" si="31"/>
        <v>0.63602387206557931</v>
      </c>
      <c r="Y128" s="20"/>
      <c r="Z128" s="157"/>
      <c r="AA128" s="157"/>
      <c r="AB128" s="157"/>
    </row>
    <row r="129" spans="1:28" x14ac:dyDescent="0.2">
      <c r="A129" s="99">
        <v>275</v>
      </c>
      <c r="B129" s="108" t="s">
        <v>105</v>
      </c>
      <c r="C129" s="99">
        <v>13</v>
      </c>
      <c r="D129" s="100">
        <v>2725.2019448280334</v>
      </c>
      <c r="E129" s="237">
        <v>22</v>
      </c>
      <c r="F129" s="249">
        <f t="shared" si="32"/>
        <v>10.29</v>
      </c>
      <c r="G129" s="246">
        <f t="shared" si="26"/>
        <v>-11.71</v>
      </c>
      <c r="H129" s="251">
        <v>144.13649958840568</v>
      </c>
      <c r="I129" s="255">
        <v>252.4748674061735</v>
      </c>
      <c r="J129" s="221">
        <v>-53.723791041792737</v>
      </c>
      <c r="K129" s="220">
        <v>-45.895015430168407</v>
      </c>
      <c r="L129" s="110"/>
      <c r="M129" s="88">
        <v>6.7532845973619544</v>
      </c>
      <c r="N129" s="272">
        <v>-25</v>
      </c>
      <c r="O129" s="272">
        <v>-28.374277998002725</v>
      </c>
      <c r="P129" s="272">
        <v>-28.374277998002725</v>
      </c>
      <c r="Q129" s="327">
        <v>-28.374277998002725</v>
      </c>
      <c r="R129" s="273">
        <v>224.10058940817078</v>
      </c>
      <c r="S129" s="209"/>
      <c r="T129" s="310">
        <f t="shared" si="27"/>
        <v>-4.6853396722180335E-2</v>
      </c>
      <c r="U129" s="311">
        <f t="shared" si="28"/>
        <v>0.17344669859050049</v>
      </c>
      <c r="V129" s="311">
        <f t="shared" si="29"/>
        <v>0.19685699374570595</v>
      </c>
      <c r="W129" s="311">
        <f t="shared" si="30"/>
        <v>0.19685699374570595</v>
      </c>
      <c r="X129" s="312">
        <f t="shared" si="31"/>
        <v>0.19685699374570595</v>
      </c>
      <c r="Y129" s="20"/>
      <c r="Z129" s="157"/>
      <c r="AA129" s="157"/>
      <c r="AB129" s="157"/>
    </row>
    <row r="130" spans="1:28" x14ac:dyDescent="0.2">
      <c r="A130" s="99">
        <v>276</v>
      </c>
      <c r="B130" s="108" t="s">
        <v>106</v>
      </c>
      <c r="C130" s="99">
        <v>12</v>
      </c>
      <c r="D130" s="100">
        <v>15000.042083024979</v>
      </c>
      <c r="E130" s="237">
        <v>20.5</v>
      </c>
      <c r="F130" s="249">
        <f t="shared" si="32"/>
        <v>8.7899999999999991</v>
      </c>
      <c r="G130" s="246">
        <f t="shared" si="26"/>
        <v>-11.71</v>
      </c>
      <c r="H130" s="251">
        <v>169.68113942575218</v>
      </c>
      <c r="I130" s="255">
        <v>-3.1556740880720198</v>
      </c>
      <c r="J130" s="221">
        <v>240.96731629064902</v>
      </c>
      <c r="K130" s="220">
        <v>93.324190619549938</v>
      </c>
      <c r="L130" s="110"/>
      <c r="M130" s="88">
        <v>6.7532845973619544</v>
      </c>
      <c r="N130" s="272">
        <v>25</v>
      </c>
      <c r="O130" s="272">
        <v>50</v>
      </c>
      <c r="P130" s="272">
        <v>75</v>
      </c>
      <c r="Q130" s="327">
        <v>100</v>
      </c>
      <c r="R130" s="273">
        <v>96.844325911927982</v>
      </c>
      <c r="S130" s="209"/>
      <c r="T130" s="310">
        <f t="shared" si="27"/>
        <v>-3.9799854127671078E-2</v>
      </c>
      <c r="U130" s="311">
        <f t="shared" si="28"/>
        <v>-0.14733517281064296</v>
      </c>
      <c r="V130" s="311">
        <f t="shared" si="29"/>
        <v>-0.29467034562128591</v>
      </c>
      <c r="W130" s="311">
        <f t="shared" si="30"/>
        <v>-0.44200551843192887</v>
      </c>
      <c r="X130" s="312">
        <f t="shared" si="31"/>
        <v>-0.58934069124257182</v>
      </c>
      <c r="Y130" s="20"/>
      <c r="Z130" s="157"/>
      <c r="AA130" s="157"/>
      <c r="AB130" s="157"/>
    </row>
    <row r="131" spans="1:28" x14ac:dyDescent="0.2">
      <c r="A131" s="99">
        <v>280</v>
      </c>
      <c r="B131" s="108" t="s">
        <v>107</v>
      </c>
      <c r="C131" s="99">
        <v>15</v>
      </c>
      <c r="D131" s="100">
        <v>2166.0703258514404</v>
      </c>
      <c r="E131" s="237">
        <v>21</v>
      </c>
      <c r="F131" s="249">
        <f t="shared" si="32"/>
        <v>9.2899999999999991</v>
      </c>
      <c r="G131" s="246">
        <f t="shared" si="26"/>
        <v>-11.71</v>
      </c>
      <c r="H131" s="251">
        <v>145.41485132934054</v>
      </c>
      <c r="I131" s="255">
        <v>55.547630709102364</v>
      </c>
      <c r="J131" s="221">
        <v>83.361524925247394</v>
      </c>
      <c r="K131" s="220">
        <v>-156.95858099041618</v>
      </c>
      <c r="L131" s="110"/>
      <c r="M131" s="88">
        <v>6.7532845973619544</v>
      </c>
      <c r="N131" s="272">
        <v>-15.173556989593258</v>
      </c>
      <c r="O131" s="272">
        <v>-15.173556989593258</v>
      </c>
      <c r="P131" s="272">
        <v>-15.173556989593258</v>
      </c>
      <c r="Q131" s="327">
        <v>-15.173556989593258</v>
      </c>
      <c r="R131" s="273">
        <v>40.374073719509106</v>
      </c>
      <c r="S131" s="209"/>
      <c r="T131" s="310">
        <f t="shared" si="27"/>
        <v>-4.6441505359496496E-2</v>
      </c>
      <c r="U131" s="311">
        <f t="shared" si="28"/>
        <v>0.10434668021100311</v>
      </c>
      <c r="V131" s="311">
        <f t="shared" si="29"/>
        <v>0.10434668021100311</v>
      </c>
      <c r="W131" s="311">
        <f t="shared" si="30"/>
        <v>0.10434668021100311</v>
      </c>
      <c r="X131" s="312">
        <f t="shared" si="31"/>
        <v>0.10434668021100311</v>
      </c>
      <c r="Y131" s="20"/>
      <c r="Z131" s="157"/>
      <c r="AA131" s="157"/>
      <c r="AB131" s="157"/>
    </row>
    <row r="132" spans="1:28" x14ac:dyDescent="0.2">
      <c r="A132" s="99">
        <v>284</v>
      </c>
      <c r="B132" s="108" t="s">
        <v>108</v>
      </c>
      <c r="C132" s="99">
        <v>2</v>
      </c>
      <c r="D132" s="100">
        <v>2411.0165379047394</v>
      </c>
      <c r="E132" s="237">
        <v>19.5</v>
      </c>
      <c r="F132" s="249">
        <f t="shared" si="32"/>
        <v>7.7899999999999991</v>
      </c>
      <c r="G132" s="246">
        <f t="shared" si="26"/>
        <v>-11.71</v>
      </c>
      <c r="H132" s="251">
        <v>151.81990763339752</v>
      </c>
      <c r="I132" s="255">
        <v>59.630516002278938</v>
      </c>
      <c r="J132" s="221">
        <v>-55.215782979183537</v>
      </c>
      <c r="K132" s="220">
        <v>-117.5976225323509</v>
      </c>
      <c r="L132" s="110"/>
      <c r="M132" s="88">
        <v>6.7532845973619544</v>
      </c>
      <c r="N132" s="272">
        <v>-24.999999999999993</v>
      </c>
      <c r="O132" s="272">
        <v>-49.999999999999993</v>
      </c>
      <c r="P132" s="272">
        <v>-75</v>
      </c>
      <c r="Q132" s="327">
        <v>-98.969110394559891</v>
      </c>
      <c r="R132" s="273">
        <v>-39.338594392280946</v>
      </c>
      <c r="S132" s="209"/>
      <c r="T132" s="310">
        <f t="shared" si="27"/>
        <v>-4.4482207258808519E-2</v>
      </c>
      <c r="U132" s="311">
        <f t="shared" si="28"/>
        <v>0.16466878678630195</v>
      </c>
      <c r="V132" s="311">
        <f t="shared" si="29"/>
        <v>0.32933757357260396</v>
      </c>
      <c r="W132" s="311">
        <f t="shared" si="30"/>
        <v>0.49400636035890599</v>
      </c>
      <c r="X132" s="312">
        <f t="shared" si="31"/>
        <v>0.6518849335196707</v>
      </c>
      <c r="Y132" s="20"/>
      <c r="Z132" s="157"/>
      <c r="AA132" s="157"/>
      <c r="AB132" s="157"/>
    </row>
    <row r="133" spans="1:28" x14ac:dyDescent="0.2">
      <c r="A133" s="99">
        <v>285</v>
      </c>
      <c r="B133" s="108" t="s">
        <v>109</v>
      </c>
      <c r="C133" s="99">
        <v>8</v>
      </c>
      <c r="D133" s="100">
        <v>54134.182358682156</v>
      </c>
      <c r="E133" s="237">
        <v>21.5</v>
      </c>
      <c r="F133" s="249">
        <f t="shared" si="32"/>
        <v>9.7899999999999991</v>
      </c>
      <c r="G133" s="246">
        <f t="shared" si="26"/>
        <v>-11.71</v>
      </c>
      <c r="H133" s="251">
        <v>186.5053024393959</v>
      </c>
      <c r="I133" s="255">
        <v>250.87027718613263</v>
      </c>
      <c r="J133" s="221">
        <v>240.99503623871598</v>
      </c>
      <c r="K133" s="220">
        <v>-34.752602311766083</v>
      </c>
      <c r="L133" s="110"/>
      <c r="M133" s="88">
        <v>6.753284597361926</v>
      </c>
      <c r="N133" s="272">
        <v>11.107985393234515</v>
      </c>
      <c r="O133" s="272">
        <v>11.107985393234515</v>
      </c>
      <c r="P133" s="272">
        <v>11.107985393234515</v>
      </c>
      <c r="Q133" s="327">
        <v>11.107985393234515</v>
      </c>
      <c r="R133" s="273">
        <v>261.97826257936714</v>
      </c>
      <c r="S133" s="209"/>
      <c r="T133" s="310">
        <f t="shared" si="27"/>
        <v>-3.6209611786004729E-2</v>
      </c>
      <c r="U133" s="311">
        <f t="shared" si="28"/>
        <v>-5.9558550067733362E-2</v>
      </c>
      <c r="V133" s="311">
        <f t="shared" si="29"/>
        <v>-5.9558550067733362E-2</v>
      </c>
      <c r="W133" s="311">
        <f t="shared" si="30"/>
        <v>-5.9558550067733362E-2</v>
      </c>
      <c r="X133" s="312">
        <f t="shared" si="31"/>
        <v>-5.9558550067733362E-2</v>
      </c>
      <c r="Y133" s="20"/>
      <c r="Z133" s="157"/>
      <c r="AA133" s="157"/>
      <c r="AB133" s="157"/>
    </row>
    <row r="134" spans="1:28" x14ac:dyDescent="0.2">
      <c r="A134" s="99">
        <v>286</v>
      </c>
      <c r="B134" s="108" t="s">
        <v>110</v>
      </c>
      <c r="C134" s="99">
        <v>8</v>
      </c>
      <c r="D134" s="100">
        <v>84966.555797100067</v>
      </c>
      <c r="E134" s="237">
        <v>20.75</v>
      </c>
      <c r="F134" s="249">
        <f t="shared" si="32"/>
        <v>9.0399999999999991</v>
      </c>
      <c r="G134" s="246">
        <f t="shared" si="26"/>
        <v>-11.71</v>
      </c>
      <c r="H134" s="251">
        <v>186.80505572296258</v>
      </c>
      <c r="I134" s="255">
        <v>177.13640422412374</v>
      </c>
      <c r="J134" s="221">
        <v>164.32462100450661</v>
      </c>
      <c r="K134" s="220">
        <v>-35.897282655046808</v>
      </c>
      <c r="L134" s="110"/>
      <c r="M134" s="88">
        <v>6.7532845973619544</v>
      </c>
      <c r="N134" s="272">
        <v>-25</v>
      </c>
      <c r="O134" s="272">
        <v>-34.429892117351471</v>
      </c>
      <c r="P134" s="272">
        <v>-34.429892117351471</v>
      </c>
      <c r="Q134" s="327">
        <v>-34.429892117351471</v>
      </c>
      <c r="R134" s="273">
        <v>142.70651210677227</v>
      </c>
      <c r="S134" s="209"/>
      <c r="T134" s="310">
        <f t="shared" si="27"/>
        <v>-3.6151508701013295E-2</v>
      </c>
      <c r="U134" s="311">
        <f t="shared" si="28"/>
        <v>0.13382935436755919</v>
      </c>
      <c r="V134" s="311">
        <f t="shared" si="29"/>
        <v>0.18430920932039452</v>
      </c>
      <c r="W134" s="311">
        <f t="shared" si="30"/>
        <v>0.18430920932039452</v>
      </c>
      <c r="X134" s="312">
        <f t="shared" si="31"/>
        <v>0.18430920932039452</v>
      </c>
      <c r="Y134" s="20"/>
      <c r="Z134" s="157"/>
      <c r="AA134" s="157"/>
      <c r="AB134" s="157"/>
    </row>
    <row r="135" spans="1:28" x14ac:dyDescent="0.2">
      <c r="A135" s="99">
        <v>287</v>
      </c>
      <c r="B135" s="108" t="s">
        <v>111</v>
      </c>
      <c r="C135" s="99">
        <v>15</v>
      </c>
      <c r="D135" s="100">
        <v>6644.025550365448</v>
      </c>
      <c r="E135" s="237">
        <v>21.5</v>
      </c>
      <c r="F135" s="249">
        <f t="shared" si="32"/>
        <v>9.7899999999999991</v>
      </c>
      <c r="G135" s="246">
        <f t="shared" si="26"/>
        <v>-11.71</v>
      </c>
      <c r="H135" s="251">
        <v>169.44318982507144</v>
      </c>
      <c r="I135" s="255">
        <v>3.1780466299399479</v>
      </c>
      <c r="J135" s="221">
        <v>464.36643440807285</v>
      </c>
      <c r="K135" s="220">
        <v>-50.691041361416239</v>
      </c>
      <c r="L135" s="110"/>
      <c r="M135" s="88">
        <v>6.7532845973619544</v>
      </c>
      <c r="N135" s="272">
        <v>-2.1271396488545582</v>
      </c>
      <c r="O135" s="272">
        <v>-2.1271396488545582</v>
      </c>
      <c r="P135" s="272">
        <v>-2.1271396488545582</v>
      </c>
      <c r="Q135" s="327">
        <v>-2.1271396488545582</v>
      </c>
      <c r="R135" s="273">
        <v>1.0509069810853895</v>
      </c>
      <c r="S135" s="209"/>
      <c r="T135" s="310">
        <f t="shared" si="27"/>
        <v>-3.9855745187126507E-2</v>
      </c>
      <c r="U135" s="311">
        <f t="shared" si="28"/>
        <v>1.2553703993949592E-2</v>
      </c>
      <c r="V135" s="311">
        <f t="shared" si="29"/>
        <v>1.2553703993949592E-2</v>
      </c>
      <c r="W135" s="311">
        <f t="shared" si="30"/>
        <v>1.2553703993949592E-2</v>
      </c>
      <c r="X135" s="312">
        <f t="shared" si="31"/>
        <v>1.2553703993949592E-2</v>
      </c>
      <c r="Y135" s="20"/>
      <c r="Z135" s="157"/>
      <c r="AA135" s="157"/>
      <c r="AB135" s="157"/>
    </row>
    <row r="136" spans="1:28" x14ac:dyDescent="0.2">
      <c r="A136" s="99">
        <v>288</v>
      </c>
      <c r="B136" s="108" t="s">
        <v>112</v>
      </c>
      <c r="C136" s="99">
        <v>15</v>
      </c>
      <c r="D136" s="100">
        <v>6607.013706445694</v>
      </c>
      <c r="E136" s="237">
        <v>22</v>
      </c>
      <c r="F136" s="249">
        <f t="shared" si="32"/>
        <v>10.29</v>
      </c>
      <c r="G136" s="246">
        <f t="shared" si="26"/>
        <v>-11.71</v>
      </c>
      <c r="H136" s="251">
        <v>157.93672206938894</v>
      </c>
      <c r="I136" s="255">
        <v>160.54061574492266</v>
      </c>
      <c r="J136" s="221">
        <v>58.000970133610465</v>
      </c>
      <c r="K136" s="220">
        <v>175.91741284019298</v>
      </c>
      <c r="L136" s="110"/>
      <c r="M136" s="88">
        <v>6.7532845973619544</v>
      </c>
      <c r="N136" s="272">
        <v>25</v>
      </c>
      <c r="O136" s="272">
        <v>50</v>
      </c>
      <c r="P136" s="272">
        <v>75</v>
      </c>
      <c r="Q136" s="327">
        <v>100</v>
      </c>
      <c r="R136" s="273">
        <v>260.54061574492266</v>
      </c>
      <c r="S136" s="209"/>
      <c r="T136" s="310">
        <f t="shared" si="27"/>
        <v>-4.2759432441525046E-2</v>
      </c>
      <c r="U136" s="311">
        <f t="shared" si="28"/>
        <v>-0.15829124267259606</v>
      </c>
      <c r="V136" s="311">
        <f t="shared" si="29"/>
        <v>-0.31658248534519212</v>
      </c>
      <c r="W136" s="311">
        <f t="shared" si="30"/>
        <v>-0.47487372801778815</v>
      </c>
      <c r="X136" s="312">
        <f t="shared" si="31"/>
        <v>-0.63316497069038424</v>
      </c>
      <c r="Y136" s="20"/>
      <c r="Z136" s="157"/>
      <c r="AA136" s="157"/>
      <c r="AB136" s="157"/>
    </row>
    <row r="137" spans="1:28" x14ac:dyDescent="0.2">
      <c r="A137" s="99">
        <v>290</v>
      </c>
      <c r="B137" s="108" t="s">
        <v>113</v>
      </c>
      <c r="C137" s="99">
        <v>18</v>
      </c>
      <c r="D137" s="100">
        <v>8514.1843323111534</v>
      </c>
      <c r="E137" s="237">
        <v>21.5</v>
      </c>
      <c r="F137" s="249">
        <f t="shared" si="32"/>
        <v>9.7899999999999991</v>
      </c>
      <c r="G137" s="246">
        <f t="shared" si="26"/>
        <v>-11.71</v>
      </c>
      <c r="H137" s="251">
        <v>152.54520062129373</v>
      </c>
      <c r="I137" s="255">
        <v>92.500458732802983</v>
      </c>
      <c r="J137" s="221">
        <v>123.60365084139161</v>
      </c>
      <c r="K137" s="220">
        <v>21.630690490393675</v>
      </c>
      <c r="L137" s="110"/>
      <c r="M137" s="88">
        <v>6.7532845973619544</v>
      </c>
      <c r="N137" s="272">
        <v>25</v>
      </c>
      <c r="O137" s="272">
        <v>35.68021684446235</v>
      </c>
      <c r="P137" s="272">
        <v>35.68021684446235</v>
      </c>
      <c r="Q137" s="327">
        <v>35.68021684446235</v>
      </c>
      <c r="R137" s="273">
        <v>128.18067557726533</v>
      </c>
      <c r="S137" s="209"/>
      <c r="T137" s="310">
        <f t="shared" si="27"/>
        <v>-4.4270711696315836E-2</v>
      </c>
      <c r="U137" s="311">
        <f t="shared" si="28"/>
        <v>-0.16388585087029123</v>
      </c>
      <c r="V137" s="311">
        <f t="shared" si="29"/>
        <v>-0.23389930787164839</v>
      </c>
      <c r="W137" s="311">
        <f t="shared" si="30"/>
        <v>-0.23389930787164839</v>
      </c>
      <c r="X137" s="312">
        <f t="shared" si="31"/>
        <v>-0.23389930787164839</v>
      </c>
      <c r="Y137" s="20"/>
      <c r="Z137" s="157"/>
      <c r="AA137" s="157"/>
      <c r="AB137" s="157"/>
    </row>
    <row r="138" spans="1:28" x14ac:dyDescent="0.2">
      <c r="A138" s="99">
        <v>291</v>
      </c>
      <c r="B138" s="108" t="s">
        <v>114</v>
      </c>
      <c r="C138" s="99">
        <v>13</v>
      </c>
      <c r="D138" s="100">
        <v>2248.983816742897</v>
      </c>
      <c r="E138" s="237">
        <v>20.75</v>
      </c>
      <c r="F138" s="249">
        <f t="shared" si="32"/>
        <v>9.0399999999999991</v>
      </c>
      <c r="G138" s="246">
        <f t="shared" si="26"/>
        <v>-11.71</v>
      </c>
      <c r="H138" s="251">
        <v>149.66597227231259</v>
      </c>
      <c r="I138" s="255">
        <v>212.86912322547474</v>
      </c>
      <c r="J138" s="221">
        <v>-260.27183266021603</v>
      </c>
      <c r="K138" s="220">
        <v>-473.15861363445151</v>
      </c>
      <c r="L138" s="110"/>
      <c r="M138" s="88">
        <v>6.7532845973619544</v>
      </c>
      <c r="N138" s="272">
        <v>-24.999999999999972</v>
      </c>
      <c r="O138" s="272">
        <v>-49.999999999999972</v>
      </c>
      <c r="P138" s="272">
        <v>-74.999999999999972</v>
      </c>
      <c r="Q138" s="327">
        <v>-99.999999999999972</v>
      </c>
      <c r="R138" s="273">
        <v>112.86912322547477</v>
      </c>
      <c r="S138" s="209"/>
      <c r="T138" s="310">
        <f t="shared" si="27"/>
        <v>-4.5122378152026188E-2</v>
      </c>
      <c r="U138" s="311">
        <f t="shared" si="28"/>
        <v>0.16703863690881751</v>
      </c>
      <c r="V138" s="311">
        <f t="shared" si="29"/>
        <v>0.33407727381763519</v>
      </c>
      <c r="W138" s="311">
        <f t="shared" si="30"/>
        <v>0.5011159107264529</v>
      </c>
      <c r="X138" s="312">
        <f t="shared" si="31"/>
        <v>0.6681545476352706</v>
      </c>
      <c r="Y138" s="20"/>
      <c r="Z138" s="157"/>
      <c r="AA138" s="157"/>
      <c r="AB138" s="157"/>
    </row>
    <row r="139" spans="1:28" x14ac:dyDescent="0.2">
      <c r="A139" s="99">
        <v>297</v>
      </c>
      <c r="B139" s="108" t="s">
        <v>115</v>
      </c>
      <c r="C139" s="99">
        <v>11</v>
      </c>
      <c r="D139" s="100">
        <v>118673.76796245575</v>
      </c>
      <c r="E139" s="237">
        <v>20.5</v>
      </c>
      <c r="F139" s="249">
        <f t="shared" si="32"/>
        <v>8.7899999999999991</v>
      </c>
      <c r="G139" s="246">
        <f t="shared" si="26"/>
        <v>-11.71</v>
      </c>
      <c r="H139" s="251">
        <v>179.0784051617438</v>
      </c>
      <c r="I139" s="255">
        <v>-4.6301164570736626</v>
      </c>
      <c r="J139" s="221">
        <v>-29.288715835825421</v>
      </c>
      <c r="K139" s="220">
        <v>12.605339788933961</v>
      </c>
      <c r="L139" s="110"/>
      <c r="M139" s="88">
        <v>6.7532845973619544</v>
      </c>
      <c r="N139" s="272">
        <v>24.999999999999993</v>
      </c>
      <c r="O139" s="272">
        <v>49.999999999999993</v>
      </c>
      <c r="P139" s="272">
        <v>75</v>
      </c>
      <c r="Q139" s="327">
        <v>75.031662057860473</v>
      </c>
      <c r="R139" s="273">
        <v>70.401545600786804</v>
      </c>
      <c r="S139" s="209"/>
      <c r="T139" s="310">
        <f t="shared" si="27"/>
        <v>-3.7711328684563505E-2</v>
      </c>
      <c r="U139" s="311">
        <f t="shared" si="28"/>
        <v>-0.13960365560224844</v>
      </c>
      <c r="V139" s="311">
        <f t="shared" si="29"/>
        <v>-0.27920731120449693</v>
      </c>
      <c r="W139" s="311">
        <f t="shared" si="30"/>
        <v>-0.41881096680674545</v>
      </c>
      <c r="X139" s="312">
        <f t="shared" si="31"/>
        <v>-0.41898777236759394</v>
      </c>
      <c r="Y139" s="20"/>
      <c r="Z139" s="157"/>
      <c r="AA139" s="157"/>
      <c r="AB139" s="157"/>
    </row>
    <row r="140" spans="1:28" x14ac:dyDescent="0.2">
      <c r="A140" s="99">
        <v>300</v>
      </c>
      <c r="B140" s="108" t="s">
        <v>116</v>
      </c>
      <c r="C140" s="99">
        <v>14</v>
      </c>
      <c r="D140" s="100">
        <v>3638.9202688932419</v>
      </c>
      <c r="E140" s="237">
        <v>21</v>
      </c>
      <c r="F140" s="249">
        <f t="shared" si="32"/>
        <v>9.2899999999999991</v>
      </c>
      <c r="G140" s="246">
        <f t="shared" si="26"/>
        <v>-11.71</v>
      </c>
      <c r="H140" s="251">
        <v>148.33070716232427</v>
      </c>
      <c r="I140" s="255">
        <v>141.79867303347356</v>
      </c>
      <c r="J140" s="221">
        <v>210.19015913341931</v>
      </c>
      <c r="K140" s="220">
        <v>-97.793550035390211</v>
      </c>
      <c r="L140" s="110"/>
      <c r="M140" s="88">
        <v>6.7532845973619544</v>
      </c>
      <c r="N140" s="272">
        <v>-4.9906402454154204</v>
      </c>
      <c r="O140" s="272">
        <v>-4.9906402454154204</v>
      </c>
      <c r="P140" s="272">
        <v>-4.9906402454154204</v>
      </c>
      <c r="Q140" s="327">
        <v>-4.9906402454154204</v>
      </c>
      <c r="R140" s="273">
        <v>136.80803278805814</v>
      </c>
      <c r="S140" s="209"/>
      <c r="T140" s="310">
        <f t="shared" si="27"/>
        <v>-4.5528567392128474E-2</v>
      </c>
      <c r="U140" s="311">
        <f t="shared" si="28"/>
        <v>3.3645361374526193E-2</v>
      </c>
      <c r="V140" s="311">
        <f t="shared" si="29"/>
        <v>3.3645361374526193E-2</v>
      </c>
      <c r="W140" s="311">
        <f t="shared" si="30"/>
        <v>3.3645361374526193E-2</v>
      </c>
      <c r="X140" s="312">
        <f t="shared" si="31"/>
        <v>3.3645361374526193E-2</v>
      </c>
      <c r="Y140" s="20"/>
      <c r="Z140" s="157"/>
      <c r="AA140" s="157"/>
      <c r="AB140" s="157"/>
    </row>
    <row r="141" spans="1:28" x14ac:dyDescent="0.2">
      <c r="A141" s="99">
        <v>301</v>
      </c>
      <c r="B141" s="108" t="s">
        <v>117</v>
      </c>
      <c r="C141" s="99">
        <v>14</v>
      </c>
      <c r="D141" s="100">
        <v>21362.601358175278</v>
      </c>
      <c r="E141" s="237">
        <v>21</v>
      </c>
      <c r="F141" s="249">
        <f t="shared" si="32"/>
        <v>9.2899999999999991</v>
      </c>
      <c r="G141" s="246">
        <f t="shared" si="26"/>
        <v>-11.71</v>
      </c>
      <c r="H141" s="251">
        <v>152.74385740391051</v>
      </c>
      <c r="I141" s="255">
        <v>95.016867629237311</v>
      </c>
      <c r="J141" s="221">
        <v>363.27955627085299</v>
      </c>
      <c r="K141" s="220">
        <v>27.050842153461076</v>
      </c>
      <c r="L141" s="110"/>
      <c r="M141" s="88">
        <v>6.7532845973619544</v>
      </c>
      <c r="N141" s="272">
        <v>14.651301278641242</v>
      </c>
      <c r="O141" s="272">
        <v>14.651301278641242</v>
      </c>
      <c r="P141" s="272">
        <v>14.651301278641242</v>
      </c>
      <c r="Q141" s="327">
        <v>14.651301278641242</v>
      </c>
      <c r="R141" s="273">
        <v>109.66816890787855</v>
      </c>
      <c r="S141" s="209"/>
      <c r="T141" s="310">
        <f t="shared" si="27"/>
        <v>-4.421313375308969E-2</v>
      </c>
      <c r="U141" s="311">
        <f t="shared" si="28"/>
        <v>-9.5920723279220674E-2</v>
      </c>
      <c r="V141" s="311">
        <f t="shared" si="29"/>
        <v>-9.5920723279220674E-2</v>
      </c>
      <c r="W141" s="311">
        <f t="shared" si="30"/>
        <v>-9.5920723279220674E-2</v>
      </c>
      <c r="X141" s="312">
        <f t="shared" si="31"/>
        <v>-9.5920723279220674E-2</v>
      </c>
      <c r="Y141" s="20"/>
      <c r="Z141" s="157"/>
      <c r="AA141" s="157"/>
      <c r="AB141" s="157"/>
    </row>
    <row r="142" spans="1:28" x14ac:dyDescent="0.2">
      <c r="A142" s="99">
        <v>304</v>
      </c>
      <c r="B142" s="108" t="s">
        <v>118</v>
      </c>
      <c r="C142" s="99">
        <v>2</v>
      </c>
      <c r="D142" s="100">
        <v>910.03585433959961</v>
      </c>
      <c r="E142" s="237">
        <v>18.75</v>
      </c>
      <c r="F142" s="249">
        <f t="shared" si="32"/>
        <v>7.0399999999999991</v>
      </c>
      <c r="G142" s="246">
        <f t="shared" si="26"/>
        <v>-11.71</v>
      </c>
      <c r="H142" s="251">
        <v>168.94610944425551</v>
      </c>
      <c r="I142" s="255">
        <v>154.69924700984217</v>
      </c>
      <c r="J142" s="221">
        <v>-116.26385700928685</v>
      </c>
      <c r="K142" s="220">
        <v>-156.86585392834996</v>
      </c>
      <c r="L142" s="110"/>
      <c r="M142" s="88">
        <v>6.7532845973619544</v>
      </c>
      <c r="N142" s="272">
        <v>-25</v>
      </c>
      <c r="O142" s="272">
        <v>-50</v>
      </c>
      <c r="P142" s="272">
        <v>-66.103683219133799</v>
      </c>
      <c r="Q142" s="327">
        <v>-66.103683219133799</v>
      </c>
      <c r="R142" s="273">
        <v>88.595563790708368</v>
      </c>
      <c r="S142" s="209"/>
      <c r="T142" s="310">
        <f t="shared" si="27"/>
        <v>-3.9973010444435415E-2</v>
      </c>
      <c r="U142" s="311">
        <f t="shared" si="28"/>
        <v>0.14797618058348277</v>
      </c>
      <c r="V142" s="311">
        <f t="shared" si="29"/>
        <v>0.29595236116696555</v>
      </c>
      <c r="W142" s="311">
        <f t="shared" si="30"/>
        <v>0.39127082261071533</v>
      </c>
      <c r="X142" s="312">
        <f t="shared" si="31"/>
        <v>0.39127082261071533</v>
      </c>
      <c r="Y142" s="20"/>
      <c r="Z142" s="157"/>
      <c r="AA142" s="157"/>
      <c r="AB142" s="157"/>
    </row>
    <row r="143" spans="1:28" x14ac:dyDescent="0.2">
      <c r="A143" s="99">
        <v>305</v>
      </c>
      <c r="B143" s="108" t="s">
        <v>119</v>
      </c>
      <c r="C143" s="99">
        <v>17</v>
      </c>
      <c r="D143" s="100">
        <v>15361.909460067749</v>
      </c>
      <c r="E143" s="237">
        <v>20</v>
      </c>
      <c r="F143" s="249">
        <f t="shared" si="32"/>
        <v>8.2899999999999991</v>
      </c>
      <c r="G143" s="246">
        <f t="shared" si="26"/>
        <v>-11.71</v>
      </c>
      <c r="H143" s="251">
        <v>158.72632575090327</v>
      </c>
      <c r="I143" s="255">
        <v>62.31049163546114</v>
      </c>
      <c r="J143" s="221">
        <v>100.22398105784069</v>
      </c>
      <c r="K143" s="220">
        <v>-32.537722011167943</v>
      </c>
      <c r="L143" s="110"/>
      <c r="M143" s="88">
        <v>6.7532845973619615</v>
      </c>
      <c r="N143" s="272">
        <v>25.000000000000007</v>
      </c>
      <c r="O143" s="272">
        <v>50.000000000000007</v>
      </c>
      <c r="P143" s="272">
        <v>75</v>
      </c>
      <c r="Q143" s="327">
        <v>100</v>
      </c>
      <c r="R143" s="273">
        <v>162.31049163546115</v>
      </c>
      <c r="S143" s="209"/>
      <c r="T143" s="310">
        <f t="shared" si="27"/>
        <v>-4.2546720371768765E-2</v>
      </c>
      <c r="U143" s="311">
        <f t="shared" si="28"/>
        <v>-0.15750380336550907</v>
      </c>
      <c r="V143" s="311">
        <f t="shared" si="29"/>
        <v>-0.31500760673101807</v>
      </c>
      <c r="W143" s="311">
        <f t="shared" si="30"/>
        <v>-0.47251141009652708</v>
      </c>
      <c r="X143" s="312">
        <f t="shared" si="31"/>
        <v>-0.63001521346203604</v>
      </c>
      <c r="Y143" s="20"/>
      <c r="Z143" s="157"/>
      <c r="AA143" s="157"/>
      <c r="AB143" s="157"/>
    </row>
    <row r="144" spans="1:28" x14ac:dyDescent="0.2">
      <c r="A144" s="99">
        <v>309</v>
      </c>
      <c r="B144" s="108" t="s">
        <v>120</v>
      </c>
      <c r="C144" s="99">
        <v>12</v>
      </c>
      <c r="D144" s="100">
        <v>7022.3611634969711</v>
      </c>
      <c r="E144" s="237">
        <v>21.75</v>
      </c>
      <c r="F144" s="249">
        <f t="shared" si="32"/>
        <v>10.039999999999999</v>
      </c>
      <c r="G144" s="246">
        <f t="shared" si="26"/>
        <v>-11.71</v>
      </c>
      <c r="H144" s="251">
        <v>146.06716041800402</v>
      </c>
      <c r="I144" s="255">
        <v>195.53641056103513</v>
      </c>
      <c r="J144" s="221">
        <v>549.7654850715943</v>
      </c>
      <c r="K144" s="220">
        <v>-15.195930446427155</v>
      </c>
      <c r="L144" s="110"/>
      <c r="M144" s="88">
        <v>6.7532845973619544</v>
      </c>
      <c r="N144" s="272">
        <v>1.5475835194392289</v>
      </c>
      <c r="O144" s="272">
        <v>1.5475835194392289</v>
      </c>
      <c r="P144" s="272">
        <v>1.5475835194392289</v>
      </c>
      <c r="Q144" s="327">
        <v>1.5475835194392289</v>
      </c>
      <c r="R144" s="273">
        <v>197.08399408047435</v>
      </c>
      <c r="S144" s="209"/>
      <c r="T144" s="310">
        <f t="shared" si="27"/>
        <v>-4.6234106133342445E-2</v>
      </c>
      <c r="U144" s="311">
        <f t="shared" si="28"/>
        <v>-1.0595013382956653E-2</v>
      </c>
      <c r="V144" s="311">
        <f t="shared" si="29"/>
        <v>-1.0595013382956653E-2</v>
      </c>
      <c r="W144" s="311">
        <f t="shared" si="30"/>
        <v>-1.0595013382956653E-2</v>
      </c>
      <c r="X144" s="312">
        <f t="shared" si="31"/>
        <v>-1.0595013382956653E-2</v>
      </c>
      <c r="Y144" s="20"/>
      <c r="Z144" s="157"/>
      <c r="AA144" s="157"/>
      <c r="AB144" s="157"/>
    </row>
    <row r="145" spans="1:28" x14ac:dyDescent="0.2">
      <c r="A145" s="99">
        <v>312</v>
      </c>
      <c r="B145" s="108" t="s">
        <v>121</v>
      </c>
      <c r="C145" s="99">
        <v>13</v>
      </c>
      <c r="D145" s="100">
        <v>1348.3804851770401</v>
      </c>
      <c r="E145" s="237">
        <v>21.75</v>
      </c>
      <c r="F145" s="249">
        <f t="shared" si="32"/>
        <v>10.039999999999999</v>
      </c>
      <c r="G145" s="246">
        <f t="shared" si="26"/>
        <v>-11.71</v>
      </c>
      <c r="H145" s="251">
        <v>140.50173736527961</v>
      </c>
      <c r="I145" s="255">
        <v>404.65139419497473</v>
      </c>
      <c r="J145" s="221">
        <v>177.56259424503716</v>
      </c>
      <c r="K145" s="220">
        <v>173.79307495534124</v>
      </c>
      <c r="L145" s="110"/>
      <c r="M145" s="88">
        <v>6.753284597361926</v>
      </c>
      <c r="N145" s="272">
        <v>25</v>
      </c>
      <c r="O145" s="272">
        <v>50</v>
      </c>
      <c r="P145" s="272">
        <v>75</v>
      </c>
      <c r="Q145" s="327">
        <v>100</v>
      </c>
      <c r="R145" s="273">
        <v>504.65139419497473</v>
      </c>
      <c r="S145" s="209"/>
      <c r="T145" s="310">
        <f t="shared" si="27"/>
        <v>-4.8065488185420675E-2</v>
      </c>
      <c r="U145" s="311">
        <f t="shared" si="28"/>
        <v>-0.17793374280493365</v>
      </c>
      <c r="V145" s="311">
        <f t="shared" si="29"/>
        <v>-0.35586748560986731</v>
      </c>
      <c r="W145" s="311">
        <f t="shared" si="30"/>
        <v>-0.53380122841480104</v>
      </c>
      <c r="X145" s="312">
        <f t="shared" si="31"/>
        <v>-0.71173497121973461</v>
      </c>
      <c r="Y145" s="20"/>
      <c r="Z145" s="157"/>
      <c r="AA145" s="157"/>
      <c r="AB145" s="157"/>
    </row>
    <row r="146" spans="1:28" x14ac:dyDescent="0.2">
      <c r="A146" s="99">
        <v>316</v>
      </c>
      <c r="B146" s="108" t="s">
        <v>122</v>
      </c>
      <c r="C146" s="99">
        <v>7</v>
      </c>
      <c r="D146" s="100">
        <v>4501.9413194656372</v>
      </c>
      <c r="E146" s="237">
        <v>21.75</v>
      </c>
      <c r="F146" s="249">
        <f t="shared" si="32"/>
        <v>10.039999999999999</v>
      </c>
      <c r="G146" s="246">
        <f t="shared" si="26"/>
        <v>-11.71</v>
      </c>
      <c r="H146" s="251">
        <v>170.69278559003564</v>
      </c>
      <c r="I146" s="255">
        <v>-65.132214145746403</v>
      </c>
      <c r="J146" s="221">
        <v>395.94691669556977</v>
      </c>
      <c r="K146" s="220">
        <v>410.66620039469603</v>
      </c>
      <c r="L146" s="110"/>
      <c r="M146" s="88">
        <v>6.7532845973619544</v>
      </c>
      <c r="N146" s="272">
        <v>25</v>
      </c>
      <c r="O146" s="272">
        <v>50</v>
      </c>
      <c r="P146" s="272">
        <v>75</v>
      </c>
      <c r="Q146" s="327">
        <v>100</v>
      </c>
      <c r="R146" s="273">
        <v>34.867785854253597</v>
      </c>
      <c r="S146" s="209"/>
      <c r="T146" s="310">
        <f t="shared" si="27"/>
        <v>-3.95639720449684E-2</v>
      </c>
      <c r="U146" s="311">
        <f t="shared" si="28"/>
        <v>-0.1464619603785961</v>
      </c>
      <c r="V146" s="311">
        <f t="shared" si="29"/>
        <v>-0.2929239207571922</v>
      </c>
      <c r="W146" s="311">
        <f t="shared" si="30"/>
        <v>-0.4393858811357883</v>
      </c>
      <c r="X146" s="312">
        <f t="shared" si="31"/>
        <v>-0.5858478415143844</v>
      </c>
      <c r="Y146" s="20"/>
      <c r="Z146" s="157"/>
      <c r="AA146" s="157"/>
      <c r="AB146" s="157"/>
    </row>
    <row r="147" spans="1:28" x14ac:dyDescent="0.2">
      <c r="A147" s="99">
        <v>317</v>
      </c>
      <c r="B147" s="108" t="s">
        <v>123</v>
      </c>
      <c r="C147" s="99">
        <v>17</v>
      </c>
      <c r="D147" s="100">
        <v>2607.9182666540146</v>
      </c>
      <c r="E147" s="237">
        <v>21.5</v>
      </c>
      <c r="F147" s="249">
        <f t="shared" si="32"/>
        <v>9.7899999999999991</v>
      </c>
      <c r="G147" s="246">
        <f t="shared" si="26"/>
        <v>-11.71</v>
      </c>
      <c r="H147" s="251">
        <v>125.83148286208774</v>
      </c>
      <c r="I147" s="255">
        <v>114.10994670462728</v>
      </c>
      <c r="J147" s="221">
        <v>220.81475684710347</v>
      </c>
      <c r="K147" s="220">
        <v>-8.7879643009766824</v>
      </c>
      <c r="L147" s="110"/>
      <c r="M147" s="88">
        <v>6.7532845973619544</v>
      </c>
      <c r="N147" s="272">
        <v>-25</v>
      </c>
      <c r="O147" s="272">
        <v>-50</v>
      </c>
      <c r="P147" s="272">
        <v>-75</v>
      </c>
      <c r="Q147" s="327">
        <v>-100</v>
      </c>
      <c r="R147" s="273">
        <v>14.109946704627276</v>
      </c>
      <c r="S147" s="209"/>
      <c r="T147" s="310">
        <f t="shared" si="27"/>
        <v>-5.3669276112430511E-2</v>
      </c>
      <c r="U147" s="311">
        <f t="shared" si="28"/>
        <v>0.19867841840026784</v>
      </c>
      <c r="V147" s="311">
        <f t="shared" si="29"/>
        <v>0.39735683680053568</v>
      </c>
      <c r="W147" s="311">
        <f t="shared" si="30"/>
        <v>0.59603525520080347</v>
      </c>
      <c r="X147" s="312">
        <f t="shared" si="31"/>
        <v>0.79471367360107137</v>
      </c>
      <c r="Y147" s="20"/>
      <c r="Z147" s="157"/>
      <c r="AA147" s="157"/>
      <c r="AB147" s="157"/>
    </row>
    <row r="148" spans="1:28" x14ac:dyDescent="0.2">
      <c r="A148" s="99">
        <v>320</v>
      </c>
      <c r="B148" s="108" t="s">
        <v>124</v>
      </c>
      <c r="C148" s="99">
        <v>19</v>
      </c>
      <c r="D148" s="100">
        <v>7536.2673124074936</v>
      </c>
      <c r="E148" s="237">
        <v>21.5</v>
      </c>
      <c r="F148" s="249">
        <f t="shared" si="32"/>
        <v>9.7899999999999991</v>
      </c>
      <c r="G148" s="246">
        <f t="shared" si="26"/>
        <v>-11.71</v>
      </c>
      <c r="H148" s="251">
        <v>174.74995989790276</v>
      </c>
      <c r="I148" s="255">
        <v>407.35661896349376</v>
      </c>
      <c r="J148" s="221">
        <v>-322.44729212633519</v>
      </c>
      <c r="K148" s="220">
        <v>-11.690400547475008</v>
      </c>
      <c r="L148" s="110"/>
      <c r="M148" s="88">
        <v>6.7532845973619828</v>
      </c>
      <c r="N148" s="272">
        <v>25</v>
      </c>
      <c r="O148" s="272">
        <v>50</v>
      </c>
      <c r="P148" s="272">
        <v>75</v>
      </c>
      <c r="Q148" s="327">
        <v>100</v>
      </c>
      <c r="R148" s="273">
        <v>507.35661896349376</v>
      </c>
      <c r="S148" s="209"/>
      <c r="T148" s="310">
        <f t="shared" si="27"/>
        <v>-3.8645414289694674E-2</v>
      </c>
      <c r="U148" s="311">
        <f t="shared" si="28"/>
        <v>-0.14306154928222123</v>
      </c>
      <c r="V148" s="311">
        <f t="shared" si="29"/>
        <v>-0.28612309856444246</v>
      </c>
      <c r="W148" s="311">
        <f t="shared" si="30"/>
        <v>-0.42918464784666371</v>
      </c>
      <c r="X148" s="312">
        <f t="shared" si="31"/>
        <v>-0.57224619712888491</v>
      </c>
      <c r="Y148" s="20"/>
      <c r="Z148" s="157"/>
      <c r="AA148" s="157"/>
      <c r="AB148" s="157"/>
    </row>
    <row r="149" spans="1:28" x14ac:dyDescent="0.2">
      <c r="A149" s="99">
        <v>322</v>
      </c>
      <c r="B149" s="108" t="s">
        <v>125</v>
      </c>
      <c r="C149" s="99">
        <v>2</v>
      </c>
      <c r="D149" s="100">
        <v>6800.966365814209</v>
      </c>
      <c r="E149" s="237">
        <v>19.75</v>
      </c>
      <c r="F149" s="249">
        <f t="shared" si="32"/>
        <v>8.0399999999999991</v>
      </c>
      <c r="G149" s="246">
        <f t="shared" si="26"/>
        <v>-11.71</v>
      </c>
      <c r="H149" s="251">
        <v>166.7424912328768</v>
      </c>
      <c r="I149" s="255">
        <v>-142.72321425716495</v>
      </c>
      <c r="J149" s="221">
        <v>-38.778913900252938</v>
      </c>
      <c r="K149" s="220">
        <v>-109.15228088008902</v>
      </c>
      <c r="L149" s="110"/>
      <c r="M149" s="88">
        <v>6.7532845973619544</v>
      </c>
      <c r="N149" s="272">
        <v>25</v>
      </c>
      <c r="O149" s="272">
        <v>50</v>
      </c>
      <c r="P149" s="272">
        <v>75</v>
      </c>
      <c r="Q149" s="327">
        <v>81.369721586567493</v>
      </c>
      <c r="R149" s="273">
        <v>-61.353492670597468</v>
      </c>
      <c r="S149" s="209"/>
      <c r="T149" s="310">
        <f t="shared" si="27"/>
        <v>-4.0501281631507742E-2</v>
      </c>
      <c r="U149" s="311">
        <f t="shared" si="28"/>
        <v>-0.14993178892286288</v>
      </c>
      <c r="V149" s="311">
        <f t="shared" si="29"/>
        <v>-0.29986357784572576</v>
      </c>
      <c r="W149" s="311">
        <f t="shared" si="30"/>
        <v>-0.44979536676858867</v>
      </c>
      <c r="X149" s="312">
        <f t="shared" si="31"/>
        <v>-0.48799631686517431</v>
      </c>
      <c r="Y149" s="20"/>
      <c r="Z149" s="157"/>
      <c r="AA149" s="157"/>
      <c r="AB149" s="157"/>
    </row>
    <row r="150" spans="1:28" x14ac:dyDescent="0.2">
      <c r="A150" s="99">
        <v>398</v>
      </c>
      <c r="B150" s="108" t="s">
        <v>126</v>
      </c>
      <c r="C150" s="99">
        <v>7</v>
      </c>
      <c r="D150" s="100">
        <v>120007.24609351158</v>
      </c>
      <c r="E150" s="237">
        <v>20.75</v>
      </c>
      <c r="F150" s="249">
        <f t="shared" si="32"/>
        <v>9.0399999999999991</v>
      </c>
      <c r="G150" s="246">
        <f t="shared" si="26"/>
        <v>-11.71</v>
      </c>
      <c r="H150" s="251">
        <v>180.86013994601902</v>
      </c>
      <c r="I150" s="255">
        <v>215.24726772930623</v>
      </c>
      <c r="J150" s="221">
        <v>0.8698182010148453</v>
      </c>
      <c r="K150" s="220">
        <v>-90.295257380710197</v>
      </c>
      <c r="L150" s="110"/>
      <c r="M150" s="88">
        <v>6.7532845973619544</v>
      </c>
      <c r="N150" s="272">
        <v>-25</v>
      </c>
      <c r="O150" s="272">
        <v>-50</v>
      </c>
      <c r="P150" s="272">
        <v>-75</v>
      </c>
      <c r="Q150" s="327">
        <v>-100</v>
      </c>
      <c r="R150" s="273">
        <v>115.24726772930623</v>
      </c>
      <c r="S150" s="209"/>
      <c r="T150" s="310">
        <f t="shared" si="27"/>
        <v>-3.7339817382523281E-2</v>
      </c>
      <c r="U150" s="311">
        <f t="shared" si="28"/>
        <v>0.1382283570468413</v>
      </c>
      <c r="V150" s="311">
        <f t="shared" si="29"/>
        <v>0.27645671409368261</v>
      </c>
      <c r="W150" s="311">
        <f t="shared" si="30"/>
        <v>0.41468507114052389</v>
      </c>
      <c r="X150" s="312">
        <f t="shared" si="31"/>
        <v>0.55291342818736522</v>
      </c>
      <c r="Y150" s="20"/>
      <c r="Z150" s="157"/>
      <c r="AA150" s="157"/>
      <c r="AB150" s="157"/>
    </row>
    <row r="151" spans="1:28" x14ac:dyDescent="0.2">
      <c r="A151" s="99">
        <v>399</v>
      </c>
      <c r="B151" s="108" t="s">
        <v>127</v>
      </c>
      <c r="C151" s="99">
        <v>15</v>
      </c>
      <c r="D151" s="100">
        <v>8186.8940467834473</v>
      </c>
      <c r="E151" s="237">
        <v>21.75</v>
      </c>
      <c r="F151" s="249">
        <f t="shared" si="32"/>
        <v>10.039999999999999</v>
      </c>
      <c r="G151" s="246">
        <f t="shared" si="26"/>
        <v>-11.71</v>
      </c>
      <c r="H151" s="251">
        <v>175.81165533561759</v>
      </c>
      <c r="I151" s="255">
        <v>73.490672796343432</v>
      </c>
      <c r="J151" s="221">
        <v>243.43370756732756</v>
      </c>
      <c r="K151" s="220">
        <v>288.29673609225466</v>
      </c>
      <c r="L151" s="110"/>
      <c r="M151" s="88">
        <v>6.7532845973619544</v>
      </c>
      <c r="N151" s="272">
        <v>25</v>
      </c>
      <c r="O151" s="272">
        <v>50</v>
      </c>
      <c r="P151" s="272">
        <v>75</v>
      </c>
      <c r="Q151" s="327">
        <v>100</v>
      </c>
      <c r="R151" s="273">
        <v>173.49067279634343</v>
      </c>
      <c r="S151" s="209"/>
      <c r="T151" s="310">
        <f t="shared" si="27"/>
        <v>-3.8412041479674357E-2</v>
      </c>
      <c r="U151" s="311">
        <f t="shared" si="28"/>
        <v>-0.14219762593256957</v>
      </c>
      <c r="V151" s="311">
        <f t="shared" si="29"/>
        <v>-0.28439525186513914</v>
      </c>
      <c r="W151" s="311">
        <f t="shared" si="30"/>
        <v>-0.42659287779770871</v>
      </c>
      <c r="X151" s="312">
        <f t="shared" si="31"/>
        <v>-0.56879050373027829</v>
      </c>
      <c r="Y151" s="20"/>
      <c r="Z151" s="157"/>
      <c r="AA151" s="157"/>
      <c r="AB151" s="157"/>
    </row>
    <row r="152" spans="1:28" x14ac:dyDescent="0.2">
      <c r="A152" s="99">
        <v>400</v>
      </c>
      <c r="B152" s="108" t="s">
        <v>128</v>
      </c>
      <c r="C152" s="99">
        <v>2</v>
      </c>
      <c r="D152" s="100">
        <v>8540.8628960251808</v>
      </c>
      <c r="E152" s="237">
        <v>20.5</v>
      </c>
      <c r="F152" s="249">
        <f t="shared" si="32"/>
        <v>8.7899999999999991</v>
      </c>
      <c r="G152" s="246">
        <f t="shared" si="26"/>
        <v>-11.71</v>
      </c>
      <c r="H152" s="251">
        <v>163.9509110035477</v>
      </c>
      <c r="I152" s="255">
        <v>126.38974952312955</v>
      </c>
      <c r="J152" s="221">
        <v>64.852893151807336</v>
      </c>
      <c r="K152" s="220">
        <v>18.343167999227191</v>
      </c>
      <c r="L152" s="110"/>
      <c r="M152" s="88">
        <v>6.7532845973619544</v>
      </c>
      <c r="N152" s="272">
        <v>25</v>
      </c>
      <c r="O152" s="272">
        <v>34.84016570706217</v>
      </c>
      <c r="P152" s="272">
        <v>34.84016570706217</v>
      </c>
      <c r="Q152" s="327">
        <v>34.84016570706217</v>
      </c>
      <c r="R152" s="273">
        <v>161.22991523019172</v>
      </c>
      <c r="S152" s="209"/>
      <c r="T152" s="310">
        <f t="shared" si="27"/>
        <v>-4.1190894006168842E-2</v>
      </c>
      <c r="U152" s="311">
        <f t="shared" si="28"/>
        <v>-0.15248466658083423</v>
      </c>
      <c r="V152" s="311">
        <f t="shared" si="29"/>
        <v>-0.21250364205849562</v>
      </c>
      <c r="W152" s="311">
        <f t="shared" si="30"/>
        <v>-0.21250364205849562</v>
      </c>
      <c r="X152" s="312">
        <f t="shared" si="31"/>
        <v>-0.21250364205849562</v>
      </c>
      <c r="Y152" s="20"/>
      <c r="Z152" s="157"/>
      <c r="AA152" s="157"/>
      <c r="AB152" s="157"/>
    </row>
    <row r="153" spans="1:28" x14ac:dyDescent="0.2">
      <c r="A153" s="99">
        <v>402</v>
      </c>
      <c r="B153" s="108" t="s">
        <v>129</v>
      </c>
      <c r="C153" s="99">
        <v>11</v>
      </c>
      <c r="D153" s="100">
        <v>9812.4014671444893</v>
      </c>
      <c r="E153" s="237">
        <v>21.25</v>
      </c>
      <c r="F153" s="249">
        <f t="shared" si="32"/>
        <v>9.5399999999999991</v>
      </c>
      <c r="G153" s="246">
        <f t="shared" si="26"/>
        <v>-11.71</v>
      </c>
      <c r="H153" s="251">
        <v>149.66734968098166</v>
      </c>
      <c r="I153" s="255">
        <v>389.7387051177401</v>
      </c>
      <c r="J153" s="221">
        <v>183.93963477876119</v>
      </c>
      <c r="K153" s="220">
        <v>26.622978947960888</v>
      </c>
      <c r="L153" s="110"/>
      <c r="M153" s="88">
        <v>6.753284597361926</v>
      </c>
      <c r="N153" s="272">
        <v>25</v>
      </c>
      <c r="O153" s="272">
        <v>28.928501742074161</v>
      </c>
      <c r="P153" s="272">
        <v>28.928501742074161</v>
      </c>
      <c r="Q153" s="327">
        <v>28.928501742074161</v>
      </c>
      <c r="R153" s="273">
        <v>418.66720685981426</v>
      </c>
      <c r="S153" s="209"/>
      <c r="T153" s="310">
        <f t="shared" si="27"/>
        <v>-4.5121962884735113E-2</v>
      </c>
      <c r="U153" s="311">
        <f t="shared" si="28"/>
        <v>-0.16703709962986515</v>
      </c>
      <c r="V153" s="311">
        <f t="shared" si="29"/>
        <v>-0.19328532110534277</v>
      </c>
      <c r="W153" s="311">
        <f t="shared" si="30"/>
        <v>-0.19328532110534277</v>
      </c>
      <c r="X153" s="312">
        <f t="shared" si="31"/>
        <v>-0.19328532110534277</v>
      </c>
      <c r="Y153" s="20"/>
      <c r="Z153" s="157"/>
      <c r="AA153" s="157"/>
      <c r="AB153" s="157"/>
    </row>
    <row r="154" spans="1:28" x14ac:dyDescent="0.2">
      <c r="A154" s="99">
        <v>403</v>
      </c>
      <c r="B154" s="108" t="s">
        <v>130</v>
      </c>
      <c r="C154" s="99">
        <v>14</v>
      </c>
      <c r="D154" s="100">
        <v>3128.5970003604889</v>
      </c>
      <c r="E154" s="237">
        <v>21</v>
      </c>
      <c r="F154" s="249">
        <f t="shared" si="32"/>
        <v>9.2899999999999991</v>
      </c>
      <c r="G154" s="246">
        <f t="shared" si="26"/>
        <v>-11.71</v>
      </c>
      <c r="H154" s="251">
        <v>147.53529183257518</v>
      </c>
      <c r="I154" s="255">
        <v>5.3674355410796544</v>
      </c>
      <c r="J154" s="221">
        <v>273.42724483313015</v>
      </c>
      <c r="K154" s="220">
        <v>-131.56531660516231</v>
      </c>
      <c r="L154" s="110"/>
      <c r="M154" s="88">
        <v>6.7532845973619544</v>
      </c>
      <c r="N154" s="272">
        <v>16.294135828817343</v>
      </c>
      <c r="O154" s="272">
        <v>16.294135828817343</v>
      </c>
      <c r="P154" s="272">
        <v>16.294135828817343</v>
      </c>
      <c r="Q154" s="327">
        <v>16.294135828817343</v>
      </c>
      <c r="R154" s="273">
        <v>21.661571369896997</v>
      </c>
      <c r="S154" s="209"/>
      <c r="T154" s="310">
        <f t="shared" si="27"/>
        <v>-4.5774028122204567E-2</v>
      </c>
      <c r="U154" s="311">
        <f t="shared" si="28"/>
        <v>-0.11044229232493147</v>
      </c>
      <c r="V154" s="311">
        <f t="shared" si="29"/>
        <v>-0.11044229232493147</v>
      </c>
      <c r="W154" s="311">
        <f t="shared" si="30"/>
        <v>-0.11044229232493147</v>
      </c>
      <c r="X154" s="312">
        <f t="shared" si="31"/>
        <v>-0.11044229232493147</v>
      </c>
      <c r="Y154" s="20"/>
      <c r="Z154" s="157"/>
      <c r="AA154" s="157"/>
      <c r="AB154" s="157"/>
    </row>
    <row r="155" spans="1:28" x14ac:dyDescent="0.2">
      <c r="A155" s="99">
        <v>405</v>
      </c>
      <c r="B155" s="108" t="s">
        <v>131</v>
      </c>
      <c r="C155" s="99">
        <v>9</v>
      </c>
      <c r="D155" s="100">
        <v>73023.519782602787</v>
      </c>
      <c r="E155" s="237">
        <v>21</v>
      </c>
      <c r="F155" s="249">
        <f t="shared" si="32"/>
        <v>9.2899999999999991</v>
      </c>
      <c r="G155" s="246">
        <f t="shared" si="26"/>
        <v>-11.71</v>
      </c>
      <c r="H155" s="251">
        <v>181.67929176508702</v>
      </c>
      <c r="I155" s="255">
        <v>264.21400512716735</v>
      </c>
      <c r="J155" s="221">
        <v>212.57777786445175</v>
      </c>
      <c r="K155" s="220">
        <v>9.0986417999236266</v>
      </c>
      <c r="L155" s="110"/>
      <c r="M155" s="88">
        <v>6.7532845973619828</v>
      </c>
      <c r="N155" s="272">
        <v>-25</v>
      </c>
      <c r="O155" s="272">
        <v>-36.959277477337935</v>
      </c>
      <c r="P155" s="272">
        <v>-36.959277477337935</v>
      </c>
      <c r="Q155" s="327">
        <v>-36.959277477337935</v>
      </c>
      <c r="R155" s="273">
        <v>227.25472764982942</v>
      </c>
      <c r="S155" s="209"/>
      <c r="T155" s="310">
        <f t="shared" si="27"/>
        <v>-3.7171460389079682E-2</v>
      </c>
      <c r="U155" s="311">
        <f t="shared" si="28"/>
        <v>0.13760511590019422</v>
      </c>
      <c r="V155" s="311">
        <f t="shared" si="29"/>
        <v>0.20343142643426099</v>
      </c>
      <c r="W155" s="311">
        <f t="shared" si="30"/>
        <v>0.20343142643426099</v>
      </c>
      <c r="X155" s="312">
        <f t="shared" si="31"/>
        <v>0.20343142643426099</v>
      </c>
      <c r="Y155" s="20"/>
      <c r="Z155" s="157"/>
      <c r="AA155" s="157"/>
      <c r="AB155" s="157"/>
    </row>
    <row r="156" spans="1:28" x14ac:dyDescent="0.2">
      <c r="A156" s="99">
        <v>407</v>
      </c>
      <c r="B156" s="108" t="s">
        <v>132</v>
      </c>
      <c r="C156" s="99">
        <v>1</v>
      </c>
      <c r="D156" s="100">
        <v>2715.8563485145569</v>
      </c>
      <c r="E156" s="237">
        <v>20.5</v>
      </c>
      <c r="F156" s="249">
        <f t="shared" si="32"/>
        <v>8.7899999999999991</v>
      </c>
      <c r="G156" s="246">
        <f t="shared" si="26"/>
        <v>-11.71</v>
      </c>
      <c r="H156" s="251">
        <v>160.85117754259846</v>
      </c>
      <c r="I156" s="255">
        <v>89.583470851036026</v>
      </c>
      <c r="J156" s="221">
        <v>385.32399237036913</v>
      </c>
      <c r="K156" s="220">
        <v>-78.834349090550006</v>
      </c>
      <c r="L156" s="110"/>
      <c r="M156" s="88">
        <v>6.7532845973619544</v>
      </c>
      <c r="N156" s="272">
        <v>25</v>
      </c>
      <c r="O156" s="272">
        <v>29.923915339506095</v>
      </c>
      <c r="P156" s="272">
        <v>29.923915339506095</v>
      </c>
      <c r="Q156" s="327">
        <v>29.923915339506095</v>
      </c>
      <c r="R156" s="273">
        <v>119.50738619054212</v>
      </c>
      <c r="S156" s="209"/>
      <c r="T156" s="310">
        <f t="shared" si="27"/>
        <v>-4.1984676149314927E-2</v>
      </c>
      <c r="U156" s="311">
        <f t="shared" si="28"/>
        <v>-0.15542317054768973</v>
      </c>
      <c r="V156" s="311">
        <f t="shared" si="29"/>
        <v>-0.18603479189066738</v>
      </c>
      <c r="W156" s="311">
        <f t="shared" si="30"/>
        <v>-0.18603479189066738</v>
      </c>
      <c r="X156" s="312">
        <f t="shared" si="31"/>
        <v>-0.18603479189066738</v>
      </c>
      <c r="Y156" s="20"/>
      <c r="Z156" s="157"/>
      <c r="AA156" s="157"/>
      <c r="AB156" s="157"/>
    </row>
    <row r="157" spans="1:28" x14ac:dyDescent="0.2">
      <c r="A157" s="99">
        <v>408</v>
      </c>
      <c r="B157" s="108" t="s">
        <v>133</v>
      </c>
      <c r="C157" s="99">
        <v>14</v>
      </c>
      <c r="D157" s="100">
        <v>14644.694573402405</v>
      </c>
      <c r="E157" s="237">
        <v>21.5</v>
      </c>
      <c r="F157" s="249">
        <f t="shared" si="32"/>
        <v>9.7899999999999991</v>
      </c>
      <c r="G157" s="246">
        <f t="shared" si="26"/>
        <v>-11.71</v>
      </c>
      <c r="H157" s="251">
        <v>162.21312665149347</v>
      </c>
      <c r="I157" s="255">
        <v>-66.151020214626755</v>
      </c>
      <c r="J157" s="221">
        <v>134.19882435364556</v>
      </c>
      <c r="K157" s="220">
        <v>-33.22365339695321</v>
      </c>
      <c r="L157" s="110"/>
      <c r="M157" s="88">
        <v>6.7532845973619544</v>
      </c>
      <c r="N157" s="272">
        <v>25</v>
      </c>
      <c r="O157" s="272">
        <v>50</v>
      </c>
      <c r="P157" s="272">
        <v>62.428648977550246</v>
      </c>
      <c r="Q157" s="327">
        <v>62.428648977550246</v>
      </c>
      <c r="R157" s="273">
        <v>-3.722371237076509</v>
      </c>
      <c r="S157" s="209"/>
      <c r="T157" s="310">
        <f t="shared" si="27"/>
        <v>-4.1632170816058786E-2</v>
      </c>
      <c r="U157" s="311">
        <f t="shared" si="28"/>
        <v>-0.15411823023244728</v>
      </c>
      <c r="V157" s="311">
        <f t="shared" si="29"/>
        <v>-0.30823646046489456</v>
      </c>
      <c r="W157" s="311">
        <f t="shared" si="30"/>
        <v>-0.38485571584890893</v>
      </c>
      <c r="X157" s="312">
        <f t="shared" si="31"/>
        <v>-0.38485571584890893</v>
      </c>
      <c r="Y157" s="20"/>
      <c r="Z157" s="157"/>
      <c r="AA157" s="157"/>
      <c r="AB157" s="157"/>
    </row>
    <row r="158" spans="1:28" x14ac:dyDescent="0.2">
      <c r="A158" s="99">
        <v>410</v>
      </c>
      <c r="B158" s="108" t="s">
        <v>134</v>
      </c>
      <c r="C158" s="99">
        <v>13</v>
      </c>
      <c r="D158" s="100">
        <v>19090.152022123337</v>
      </c>
      <c r="E158" s="237">
        <v>21.5</v>
      </c>
      <c r="F158" s="249">
        <f t="shared" si="32"/>
        <v>9.7899999999999991</v>
      </c>
      <c r="G158" s="246">
        <f t="shared" si="26"/>
        <v>-11.71</v>
      </c>
      <c r="H158" s="251">
        <v>165.88478592206476</v>
      </c>
      <c r="I158" s="255">
        <v>-10.656173128231359</v>
      </c>
      <c r="J158" s="221">
        <v>150.54765876196853</v>
      </c>
      <c r="K158" s="220">
        <v>143.03045365951357</v>
      </c>
      <c r="L158" s="110"/>
      <c r="M158" s="88">
        <v>6.7532845973619544</v>
      </c>
      <c r="N158" s="272">
        <v>25</v>
      </c>
      <c r="O158" s="272">
        <v>50</v>
      </c>
      <c r="P158" s="272">
        <v>75</v>
      </c>
      <c r="Q158" s="327">
        <v>100</v>
      </c>
      <c r="R158" s="273">
        <v>89.343826871768641</v>
      </c>
      <c r="S158" s="209"/>
      <c r="T158" s="310">
        <f t="shared" si="27"/>
        <v>-4.0710693026030441E-2</v>
      </c>
      <c r="U158" s="311">
        <f t="shared" si="28"/>
        <v>-0.15070700945260518</v>
      </c>
      <c r="V158" s="311">
        <f t="shared" si="29"/>
        <v>-0.30141401890521036</v>
      </c>
      <c r="W158" s="311">
        <f t="shared" si="30"/>
        <v>-0.45212102835781554</v>
      </c>
      <c r="X158" s="312">
        <f t="shared" si="31"/>
        <v>-0.60282803781042071</v>
      </c>
      <c r="Y158" s="20"/>
      <c r="Z158" s="157"/>
      <c r="AA158" s="157"/>
      <c r="AB158" s="157"/>
    </row>
    <row r="159" spans="1:28" x14ac:dyDescent="0.2">
      <c r="A159" s="99">
        <v>416</v>
      </c>
      <c r="B159" s="108" t="s">
        <v>135</v>
      </c>
      <c r="C159" s="99">
        <v>9</v>
      </c>
      <c r="D159" s="100">
        <v>3080.9090371131897</v>
      </c>
      <c r="E159" s="237">
        <v>21</v>
      </c>
      <c r="F159" s="249">
        <f t="shared" si="32"/>
        <v>9.2899999999999991</v>
      </c>
      <c r="G159" s="246">
        <f t="shared" si="26"/>
        <v>-11.71</v>
      </c>
      <c r="H159" s="251">
        <v>162.6128060547569</v>
      </c>
      <c r="I159" s="255">
        <v>14.372267473403735</v>
      </c>
      <c r="J159" s="221">
        <v>-17.430069390894481</v>
      </c>
      <c r="K159" s="220">
        <v>-87.609340343904933</v>
      </c>
      <c r="L159" s="110"/>
      <c r="M159" s="88">
        <v>6.7532845973619544</v>
      </c>
      <c r="N159" s="272">
        <v>25.000000000000004</v>
      </c>
      <c r="O159" s="272">
        <v>50</v>
      </c>
      <c r="P159" s="272">
        <v>72.421865424816076</v>
      </c>
      <c r="Q159" s="327">
        <v>72.421865424816076</v>
      </c>
      <c r="R159" s="273">
        <v>86.794132898219814</v>
      </c>
      <c r="S159" s="209"/>
      <c r="T159" s="310">
        <f t="shared" si="27"/>
        <v>-4.1529844796404959E-2</v>
      </c>
      <c r="U159" s="311">
        <f t="shared" si="28"/>
        <v>-0.15373942930166096</v>
      </c>
      <c r="V159" s="311">
        <f t="shared" si="29"/>
        <v>-0.30747885860332186</v>
      </c>
      <c r="W159" s="311">
        <f t="shared" si="30"/>
        <v>-0.44536385037491655</v>
      </c>
      <c r="X159" s="312">
        <f t="shared" si="31"/>
        <v>-0.44536385037491655</v>
      </c>
      <c r="Y159" s="20"/>
      <c r="Z159" s="157"/>
      <c r="AA159" s="157"/>
      <c r="AB159" s="157"/>
    </row>
    <row r="160" spans="1:28" x14ac:dyDescent="0.2">
      <c r="A160" s="99">
        <v>418</v>
      </c>
      <c r="B160" s="108" t="s">
        <v>136</v>
      </c>
      <c r="C160" s="99">
        <v>6</v>
      </c>
      <c r="D160" s="100">
        <v>23108.073155641556</v>
      </c>
      <c r="E160" s="237">
        <v>20.5</v>
      </c>
      <c r="F160" s="249">
        <f t="shared" si="32"/>
        <v>8.7899999999999991</v>
      </c>
      <c r="G160" s="246">
        <f t="shared" si="26"/>
        <v>-11.71</v>
      </c>
      <c r="H160" s="251">
        <v>193.93578263212427</v>
      </c>
      <c r="I160" s="255">
        <v>60.033952219411255</v>
      </c>
      <c r="J160" s="221">
        <v>-303.8521780461798</v>
      </c>
      <c r="K160" s="220">
        <v>72.436126677617096</v>
      </c>
      <c r="L160" s="110"/>
      <c r="M160" s="88">
        <v>6.7532845973619473</v>
      </c>
      <c r="N160" s="272">
        <v>24.999999999999993</v>
      </c>
      <c r="O160" s="272">
        <v>49.999999999999993</v>
      </c>
      <c r="P160" s="272">
        <v>75</v>
      </c>
      <c r="Q160" s="327">
        <v>83.450238892597554</v>
      </c>
      <c r="R160" s="273">
        <v>143.4841911120088</v>
      </c>
      <c r="S160" s="209"/>
      <c r="T160" s="310">
        <f t="shared" si="27"/>
        <v>-3.4822272123820573E-2</v>
      </c>
      <c r="U160" s="311">
        <f t="shared" si="28"/>
        <v>-0.1289086503825978</v>
      </c>
      <c r="V160" s="311">
        <f t="shared" si="29"/>
        <v>-0.25781730076519566</v>
      </c>
      <c r="W160" s="311">
        <f t="shared" si="30"/>
        <v>-0.38672595114779357</v>
      </c>
      <c r="X160" s="312">
        <f t="shared" si="31"/>
        <v>-0.43029830679000508</v>
      </c>
      <c r="Y160" s="20"/>
      <c r="Z160" s="157"/>
      <c r="AA160" s="157"/>
      <c r="AB160" s="157"/>
    </row>
    <row r="161" spans="1:28" x14ac:dyDescent="0.2">
      <c r="A161" s="99">
        <v>420</v>
      </c>
      <c r="B161" s="108" t="s">
        <v>137</v>
      </c>
      <c r="C161" s="99">
        <v>11</v>
      </c>
      <c r="D161" s="100">
        <v>9737.3173522949219</v>
      </c>
      <c r="E161" s="237">
        <v>21</v>
      </c>
      <c r="F161" s="249">
        <f t="shared" si="32"/>
        <v>9.2899999999999991</v>
      </c>
      <c r="G161" s="246">
        <f t="shared" si="26"/>
        <v>-11.71</v>
      </c>
      <c r="H161" s="251">
        <v>167.83025654768193</v>
      </c>
      <c r="I161" s="255">
        <v>40.049129046607355</v>
      </c>
      <c r="J161" s="221">
        <v>252.98405235785464</v>
      </c>
      <c r="K161" s="220">
        <v>-119.30517920721081</v>
      </c>
      <c r="L161" s="110"/>
      <c r="M161" s="88">
        <v>6.7532845973619544</v>
      </c>
      <c r="N161" s="272">
        <v>25.000000000000007</v>
      </c>
      <c r="O161" s="272">
        <v>50.000000000000007</v>
      </c>
      <c r="P161" s="272">
        <v>75</v>
      </c>
      <c r="Q161" s="327">
        <v>100</v>
      </c>
      <c r="R161" s="273">
        <v>140.04912904660736</v>
      </c>
      <c r="S161" s="209"/>
      <c r="T161" s="310">
        <f t="shared" si="27"/>
        <v>-4.0238778967982405E-2</v>
      </c>
      <c r="U161" s="311">
        <f t="shared" si="28"/>
        <v>-0.14896002970058803</v>
      </c>
      <c r="V161" s="311">
        <f t="shared" si="29"/>
        <v>-0.297920059401176</v>
      </c>
      <c r="W161" s="311">
        <f t="shared" si="30"/>
        <v>-0.44688008910176391</v>
      </c>
      <c r="X161" s="312">
        <f t="shared" si="31"/>
        <v>-0.59584011880235188</v>
      </c>
      <c r="Y161" s="20"/>
      <c r="Z161" s="157"/>
      <c r="AA161" s="157"/>
      <c r="AB161" s="157"/>
    </row>
    <row r="162" spans="1:28" x14ac:dyDescent="0.2">
      <c r="A162" s="99">
        <v>421</v>
      </c>
      <c r="B162" s="108" t="s">
        <v>138</v>
      </c>
      <c r="C162" s="99">
        <v>16</v>
      </c>
      <c r="D162" s="100">
        <v>804.90989875793457</v>
      </c>
      <c r="E162" s="237">
        <v>21</v>
      </c>
      <c r="F162" s="249">
        <f t="shared" si="32"/>
        <v>9.2899999999999991</v>
      </c>
      <c r="G162" s="246">
        <f t="shared" ref="G162:G224" si="33">F162-E162</f>
        <v>-11.71</v>
      </c>
      <c r="H162" s="251">
        <v>128.0260164828027</v>
      </c>
      <c r="I162" s="255">
        <v>-297.34615942967946</v>
      </c>
      <c r="J162" s="221">
        <v>42.560690567474197</v>
      </c>
      <c r="K162" s="220">
        <v>-6.7403108250765129</v>
      </c>
      <c r="L162" s="110"/>
      <c r="M162" s="88">
        <v>6.753284597361926</v>
      </c>
      <c r="N162" s="272">
        <v>25</v>
      </c>
      <c r="O162" s="272">
        <v>49.999999999999972</v>
      </c>
      <c r="P162" s="272">
        <v>74.999999999999972</v>
      </c>
      <c r="Q162" s="327">
        <v>99.999999999999972</v>
      </c>
      <c r="R162" s="273">
        <v>-197.34615942967949</v>
      </c>
      <c r="S162" s="209"/>
      <c r="T162" s="310">
        <f t="shared" ref="T162:T224" si="34">-M162/$H162</f>
        <v>-5.2749314419769294E-2</v>
      </c>
      <c r="U162" s="311">
        <f t="shared" ref="U162:U224" si="35">-N162/$H162</f>
        <v>-0.19527281006480557</v>
      </c>
      <c r="V162" s="311">
        <f t="shared" ref="V162:V224" si="36">-O162/$H162</f>
        <v>-0.39054562012961092</v>
      </c>
      <c r="W162" s="311">
        <f t="shared" ref="W162:W224" si="37">-P162/$H162</f>
        <v>-0.58581843019441648</v>
      </c>
      <c r="X162" s="312">
        <f t="shared" ref="X162:X224" si="38">-Q162/$H162</f>
        <v>-0.78109124025922205</v>
      </c>
      <c r="Y162" s="20"/>
      <c r="Z162" s="157"/>
      <c r="AA162" s="157"/>
      <c r="AB162" s="157"/>
    </row>
    <row r="163" spans="1:28" x14ac:dyDescent="0.2">
      <c r="A163" s="99">
        <v>422</v>
      </c>
      <c r="B163" s="108" t="s">
        <v>139</v>
      </c>
      <c r="C163" s="99">
        <v>12</v>
      </c>
      <c r="D163" s="100">
        <v>11456.683550596237</v>
      </c>
      <c r="E163" s="237">
        <v>21</v>
      </c>
      <c r="F163" s="249">
        <f t="shared" ref="F163:F226" si="39">E163-11.71</f>
        <v>9.2899999999999991</v>
      </c>
      <c r="G163" s="246">
        <f t="shared" si="33"/>
        <v>-11.71</v>
      </c>
      <c r="H163" s="251">
        <v>157.51392473727998</v>
      </c>
      <c r="I163" s="255">
        <v>517.41927209397318</v>
      </c>
      <c r="J163" s="221">
        <v>295.32325674695676</v>
      </c>
      <c r="K163" s="220">
        <v>-112.64238598221226</v>
      </c>
      <c r="L163" s="110"/>
      <c r="M163" s="88">
        <v>6.753284597361926</v>
      </c>
      <c r="N163" s="272">
        <v>-10.603582634135819</v>
      </c>
      <c r="O163" s="272">
        <v>-10.603582634135819</v>
      </c>
      <c r="P163" s="272">
        <v>-10.603582634135819</v>
      </c>
      <c r="Q163" s="327">
        <v>-10.603582634135819</v>
      </c>
      <c r="R163" s="273">
        <v>506.81568945983736</v>
      </c>
      <c r="S163" s="209"/>
      <c r="T163" s="310">
        <f t="shared" si="34"/>
        <v>-4.2874206890761171E-2</v>
      </c>
      <c r="U163" s="311">
        <f t="shared" si="35"/>
        <v>6.7318382497431301E-2</v>
      </c>
      <c r="V163" s="311">
        <f t="shared" si="36"/>
        <v>6.7318382497431301E-2</v>
      </c>
      <c r="W163" s="311">
        <f t="shared" si="37"/>
        <v>6.7318382497431301E-2</v>
      </c>
      <c r="X163" s="312">
        <f t="shared" si="38"/>
        <v>6.7318382497431301E-2</v>
      </c>
      <c r="Y163" s="20"/>
      <c r="Z163" s="157"/>
      <c r="AA163" s="157"/>
      <c r="AB163" s="157"/>
    </row>
    <row r="164" spans="1:28" x14ac:dyDescent="0.2">
      <c r="A164" s="99">
        <v>423</v>
      </c>
      <c r="B164" s="108" t="s">
        <v>140</v>
      </c>
      <c r="C164" s="99">
        <v>2</v>
      </c>
      <c r="D164" s="100">
        <v>19647.839710712433</v>
      </c>
      <c r="E164" s="237">
        <v>19.5</v>
      </c>
      <c r="F164" s="249">
        <f t="shared" si="39"/>
        <v>7.7899999999999991</v>
      </c>
      <c r="G164" s="246">
        <f t="shared" si="33"/>
        <v>-11.71</v>
      </c>
      <c r="H164" s="251">
        <v>199.16229545460487</v>
      </c>
      <c r="I164" s="255">
        <v>-27.031964987854501</v>
      </c>
      <c r="J164" s="221">
        <v>34.013282966216437</v>
      </c>
      <c r="K164" s="220">
        <v>64.124851707949475</v>
      </c>
      <c r="L164" s="110"/>
      <c r="M164" s="88">
        <v>6.7532845973619544</v>
      </c>
      <c r="N164" s="272">
        <v>24.999999999999993</v>
      </c>
      <c r="O164" s="272">
        <v>49.999999999999993</v>
      </c>
      <c r="P164" s="272">
        <v>75</v>
      </c>
      <c r="Q164" s="327">
        <v>100</v>
      </c>
      <c r="R164" s="273">
        <v>72.968035012145492</v>
      </c>
      <c r="S164" s="209"/>
      <c r="T164" s="310">
        <f t="shared" si="34"/>
        <v>-3.3908449297328135E-2</v>
      </c>
      <c r="U164" s="311">
        <f t="shared" si="35"/>
        <v>-0.12552576753012093</v>
      </c>
      <c r="V164" s="311">
        <f t="shared" si="36"/>
        <v>-0.25105153506024191</v>
      </c>
      <c r="W164" s="311">
        <f t="shared" si="37"/>
        <v>-0.37657730259036293</v>
      </c>
      <c r="X164" s="312">
        <f t="shared" si="38"/>
        <v>-0.50210307012048394</v>
      </c>
      <c r="Y164" s="20"/>
      <c r="Z164" s="157"/>
      <c r="AA164" s="157"/>
      <c r="AB164" s="157"/>
    </row>
    <row r="165" spans="1:28" x14ac:dyDescent="0.2">
      <c r="A165" s="99">
        <v>425</v>
      </c>
      <c r="B165" s="108" t="s">
        <v>141</v>
      </c>
      <c r="C165" s="99">
        <v>17</v>
      </c>
      <c r="D165" s="100">
        <v>10161.322297692299</v>
      </c>
      <c r="E165" s="237">
        <v>21.5</v>
      </c>
      <c r="F165" s="249">
        <f t="shared" si="39"/>
        <v>9.7899999999999991</v>
      </c>
      <c r="G165" s="246">
        <f t="shared" si="33"/>
        <v>-11.71</v>
      </c>
      <c r="H165" s="251">
        <v>152.83736493242412</v>
      </c>
      <c r="I165" s="255">
        <v>-20.127834730727027</v>
      </c>
      <c r="J165" s="221">
        <v>193.17726514499014</v>
      </c>
      <c r="K165" s="220">
        <v>239.8746889832025</v>
      </c>
      <c r="L165" s="110"/>
      <c r="M165" s="88">
        <v>6.7532845973619544</v>
      </c>
      <c r="N165" s="272">
        <v>24.999999999999982</v>
      </c>
      <c r="O165" s="272">
        <v>49.999999999999986</v>
      </c>
      <c r="P165" s="272">
        <v>74.999999999999986</v>
      </c>
      <c r="Q165" s="327">
        <v>99.999999999999986</v>
      </c>
      <c r="R165" s="273">
        <v>79.872165269272955</v>
      </c>
      <c r="S165" s="209"/>
      <c r="T165" s="310">
        <f t="shared" si="34"/>
        <v>-4.418608368672064E-2</v>
      </c>
      <c r="U165" s="311">
        <f t="shared" si="35"/>
        <v>-0.16357256624421351</v>
      </c>
      <c r="V165" s="311">
        <f t="shared" si="36"/>
        <v>-0.32714513248842719</v>
      </c>
      <c r="W165" s="311">
        <f t="shared" si="37"/>
        <v>-0.49071769873264082</v>
      </c>
      <c r="X165" s="312">
        <f t="shared" si="38"/>
        <v>-0.6542902649768545</v>
      </c>
      <c r="Y165" s="20"/>
      <c r="Z165" s="157"/>
      <c r="AA165" s="157"/>
      <c r="AB165" s="157"/>
    </row>
    <row r="166" spans="1:28" x14ac:dyDescent="0.2">
      <c r="A166" s="99">
        <v>426</v>
      </c>
      <c r="B166" s="108" t="s">
        <v>142</v>
      </c>
      <c r="C166" s="99">
        <v>12</v>
      </c>
      <c r="D166" s="100">
        <v>12329.80321598053</v>
      </c>
      <c r="E166" s="237">
        <v>21.5</v>
      </c>
      <c r="F166" s="249">
        <f t="shared" si="39"/>
        <v>9.7899999999999991</v>
      </c>
      <c r="G166" s="246">
        <f t="shared" si="33"/>
        <v>-11.71</v>
      </c>
      <c r="H166" s="251">
        <v>156.87232546058021</v>
      </c>
      <c r="I166" s="255">
        <v>35.402915666670879</v>
      </c>
      <c r="J166" s="221">
        <v>294.5492879670154</v>
      </c>
      <c r="K166" s="220">
        <v>60.488087629692416</v>
      </c>
      <c r="L166" s="110"/>
      <c r="M166" s="88">
        <v>6.7532845973619544</v>
      </c>
      <c r="N166" s="272">
        <v>25</v>
      </c>
      <c r="O166" s="272">
        <v>50</v>
      </c>
      <c r="P166" s="272">
        <v>75</v>
      </c>
      <c r="Q166" s="327">
        <v>100</v>
      </c>
      <c r="R166" s="273">
        <v>135.40291566667088</v>
      </c>
      <c r="S166" s="209"/>
      <c r="T166" s="310">
        <f t="shared" si="34"/>
        <v>-4.3049560064429331E-2</v>
      </c>
      <c r="U166" s="311">
        <f t="shared" si="35"/>
        <v>-0.15936526679641874</v>
      </c>
      <c r="V166" s="311">
        <f t="shared" si="36"/>
        <v>-0.31873053359283748</v>
      </c>
      <c r="W166" s="311">
        <f t="shared" si="37"/>
        <v>-0.47809580038925625</v>
      </c>
      <c r="X166" s="312">
        <f t="shared" si="38"/>
        <v>-0.63746106718567497</v>
      </c>
      <c r="Y166" s="20"/>
      <c r="Z166" s="157"/>
      <c r="AA166" s="157"/>
      <c r="AB166" s="157"/>
    </row>
    <row r="167" spans="1:28" x14ac:dyDescent="0.2">
      <c r="A167" s="99">
        <v>430</v>
      </c>
      <c r="B167" s="108" t="s">
        <v>143</v>
      </c>
      <c r="C167" s="99">
        <v>2</v>
      </c>
      <c r="D167" s="100">
        <v>16192.689903259277</v>
      </c>
      <c r="E167" s="237">
        <v>20.5</v>
      </c>
      <c r="F167" s="249">
        <f t="shared" si="39"/>
        <v>8.7899999999999991</v>
      </c>
      <c r="G167" s="246">
        <f t="shared" si="33"/>
        <v>-11.71</v>
      </c>
      <c r="H167" s="251">
        <v>161.81809957589726</v>
      </c>
      <c r="I167" s="255">
        <v>82.149924512499723</v>
      </c>
      <c r="J167" s="221">
        <v>129.90259654450779</v>
      </c>
      <c r="K167" s="220">
        <v>30.428529053731907</v>
      </c>
      <c r="L167" s="110"/>
      <c r="M167" s="88">
        <v>6.7532845973619544</v>
      </c>
      <c r="N167" s="272">
        <v>-25</v>
      </c>
      <c r="O167" s="272">
        <v>-50</v>
      </c>
      <c r="P167" s="272">
        <v>-75</v>
      </c>
      <c r="Q167" s="327">
        <v>-100</v>
      </c>
      <c r="R167" s="273">
        <v>-17.850075487500277</v>
      </c>
      <c r="S167" s="209"/>
      <c r="T167" s="310">
        <f t="shared" si="34"/>
        <v>-4.1733802430391743E-2</v>
      </c>
      <c r="U167" s="311">
        <f t="shared" si="35"/>
        <v>0.15449446054255689</v>
      </c>
      <c r="V167" s="311">
        <f t="shared" si="36"/>
        <v>0.30898892108511378</v>
      </c>
      <c r="W167" s="311">
        <f t="shared" si="37"/>
        <v>0.46348338162767067</v>
      </c>
      <c r="X167" s="312">
        <f t="shared" si="38"/>
        <v>0.61797784217022755</v>
      </c>
      <c r="Y167" s="20"/>
      <c r="Z167" s="157"/>
      <c r="AA167" s="157"/>
      <c r="AB167" s="157"/>
    </row>
    <row r="168" spans="1:28" x14ac:dyDescent="0.2">
      <c r="A168" s="99">
        <v>433</v>
      </c>
      <c r="B168" s="108" t="s">
        <v>144</v>
      </c>
      <c r="C168" s="99">
        <v>5</v>
      </c>
      <c r="D168" s="100">
        <v>8108.7322978377342</v>
      </c>
      <c r="E168" s="237">
        <v>21.5</v>
      </c>
      <c r="F168" s="249">
        <f t="shared" si="39"/>
        <v>9.7899999999999991</v>
      </c>
      <c r="G168" s="246">
        <f t="shared" si="33"/>
        <v>-11.71</v>
      </c>
      <c r="H168" s="251">
        <v>167.1991863203547</v>
      </c>
      <c r="I168" s="255">
        <v>152.04008840013645</v>
      </c>
      <c r="J168" s="221">
        <v>340.70539805942434</v>
      </c>
      <c r="K168" s="220">
        <v>-27.702558715625514</v>
      </c>
      <c r="L168" s="110"/>
      <c r="M168" s="88">
        <v>6.7532845973619544</v>
      </c>
      <c r="N168" s="272">
        <v>25</v>
      </c>
      <c r="O168" s="272">
        <v>50</v>
      </c>
      <c r="P168" s="272">
        <v>75</v>
      </c>
      <c r="Q168" s="327">
        <v>100</v>
      </c>
      <c r="R168" s="273">
        <v>252.04008840013645</v>
      </c>
      <c r="S168" s="209"/>
      <c r="T168" s="310">
        <f t="shared" si="34"/>
        <v>-4.0390654679518703E-2</v>
      </c>
      <c r="U168" s="311">
        <f t="shared" si="35"/>
        <v>-0.14952225875130662</v>
      </c>
      <c r="V168" s="311">
        <f t="shared" si="36"/>
        <v>-0.29904451750261324</v>
      </c>
      <c r="W168" s="311">
        <f t="shared" si="37"/>
        <v>-0.44856677625391983</v>
      </c>
      <c r="X168" s="312">
        <f t="shared" si="38"/>
        <v>-0.59808903500522648</v>
      </c>
      <c r="Y168" s="20"/>
      <c r="Z168" s="157"/>
      <c r="AA168" s="157"/>
      <c r="AB168" s="157"/>
    </row>
    <row r="169" spans="1:28" x14ac:dyDescent="0.2">
      <c r="A169" s="99">
        <v>434</v>
      </c>
      <c r="B169" s="108" t="s">
        <v>145</v>
      </c>
      <c r="C169" s="99">
        <v>1</v>
      </c>
      <c r="D169" s="100">
        <v>15206.032712340355</v>
      </c>
      <c r="E169" s="237">
        <v>19.75</v>
      </c>
      <c r="F169" s="249">
        <f t="shared" si="39"/>
        <v>8.0399999999999991</v>
      </c>
      <c r="G169" s="246">
        <f t="shared" si="33"/>
        <v>-11.71</v>
      </c>
      <c r="H169" s="251">
        <v>183.79646437845227</v>
      </c>
      <c r="I169" s="255">
        <v>-61.058127514149753</v>
      </c>
      <c r="J169" s="221">
        <v>100.45846145713331</v>
      </c>
      <c r="K169" s="220">
        <v>-7.5064529274324059</v>
      </c>
      <c r="L169" s="110"/>
      <c r="M169" s="88">
        <v>6.7532845973619544</v>
      </c>
      <c r="N169" s="272">
        <v>-25.000000000000007</v>
      </c>
      <c r="O169" s="272">
        <v>-40.983932143694311</v>
      </c>
      <c r="P169" s="272">
        <v>-40.983932143694311</v>
      </c>
      <c r="Q169" s="327">
        <v>-40.983932143694311</v>
      </c>
      <c r="R169" s="273">
        <v>-102.04205965784406</v>
      </c>
      <c r="S169" s="209"/>
      <c r="T169" s="310">
        <f t="shared" si="34"/>
        <v>-3.6743278061412421E-2</v>
      </c>
      <c r="U169" s="311">
        <f t="shared" si="35"/>
        <v>0.13602002674285898</v>
      </c>
      <c r="V169" s="311">
        <f t="shared" si="36"/>
        <v>0.22298542184851267</v>
      </c>
      <c r="W169" s="311">
        <f t="shared" si="37"/>
        <v>0.22298542184851267</v>
      </c>
      <c r="X169" s="312">
        <f t="shared" si="38"/>
        <v>0.22298542184851267</v>
      </c>
      <c r="Y169" s="20"/>
      <c r="Z169" s="157"/>
      <c r="AA169" s="157"/>
      <c r="AB169" s="157"/>
    </row>
    <row r="170" spans="1:28" x14ac:dyDescent="0.2">
      <c r="A170" s="99">
        <v>435</v>
      </c>
      <c r="B170" s="108" t="s">
        <v>146</v>
      </c>
      <c r="C170" s="99">
        <v>13</v>
      </c>
      <c r="D170" s="100">
        <v>742.66486120223999</v>
      </c>
      <c r="E170" s="237">
        <v>18.5</v>
      </c>
      <c r="F170" s="249">
        <f t="shared" si="39"/>
        <v>6.7899999999999991</v>
      </c>
      <c r="G170" s="246">
        <f t="shared" si="33"/>
        <v>-11.71</v>
      </c>
      <c r="H170" s="251">
        <v>145.33777793490322</v>
      </c>
      <c r="I170" s="255">
        <v>172.69748437396399</v>
      </c>
      <c r="J170" s="221">
        <v>-90.4209556297874</v>
      </c>
      <c r="K170" s="220">
        <v>-683.80049290871398</v>
      </c>
      <c r="L170" s="110"/>
      <c r="M170" s="88">
        <v>6.7532845973619544</v>
      </c>
      <c r="N170" s="272">
        <v>-25.000000000000028</v>
      </c>
      <c r="O170" s="272">
        <v>-50.000000000000028</v>
      </c>
      <c r="P170" s="272">
        <v>-75.000000000000028</v>
      </c>
      <c r="Q170" s="327">
        <v>-100.00000000000003</v>
      </c>
      <c r="R170" s="273">
        <v>72.69748437396396</v>
      </c>
      <c r="S170" s="209"/>
      <c r="T170" s="310">
        <f t="shared" si="34"/>
        <v>-4.6466133536091012E-2</v>
      </c>
      <c r="U170" s="311">
        <f t="shared" si="35"/>
        <v>0.17201308809879787</v>
      </c>
      <c r="V170" s="311">
        <f t="shared" si="36"/>
        <v>0.34402617619759557</v>
      </c>
      <c r="W170" s="311">
        <f t="shared" si="37"/>
        <v>0.51603926429639324</v>
      </c>
      <c r="X170" s="312">
        <f t="shared" si="38"/>
        <v>0.68805235239519091</v>
      </c>
      <c r="Y170" s="20"/>
      <c r="Z170" s="157"/>
      <c r="AA170" s="157"/>
      <c r="AB170" s="157"/>
    </row>
    <row r="171" spans="1:28" x14ac:dyDescent="0.2">
      <c r="A171" s="99">
        <v>436</v>
      </c>
      <c r="B171" s="108" t="s">
        <v>147</v>
      </c>
      <c r="C171" s="99">
        <v>17</v>
      </c>
      <c r="D171" s="100">
        <v>2118.9867028594017</v>
      </c>
      <c r="E171" s="237">
        <v>21</v>
      </c>
      <c r="F171" s="249">
        <f t="shared" si="39"/>
        <v>9.2899999999999991</v>
      </c>
      <c r="G171" s="246">
        <f t="shared" si="33"/>
        <v>-11.71</v>
      </c>
      <c r="H171" s="251">
        <v>134.96077428338467</v>
      </c>
      <c r="I171" s="255">
        <v>369.36445309181363</v>
      </c>
      <c r="J171" s="221">
        <v>243.85626683269359</v>
      </c>
      <c r="K171" s="220">
        <v>191.88049769298357</v>
      </c>
      <c r="L171" s="110"/>
      <c r="M171" s="88">
        <v>6.753284597361926</v>
      </c>
      <c r="N171" s="272">
        <v>25</v>
      </c>
      <c r="O171" s="272">
        <v>50</v>
      </c>
      <c r="P171" s="272">
        <v>67.770689801467199</v>
      </c>
      <c r="Q171" s="327">
        <v>67.770689801467199</v>
      </c>
      <c r="R171" s="273">
        <v>437.13514289328083</v>
      </c>
      <c r="S171" s="209"/>
      <c r="T171" s="310">
        <f t="shared" si="34"/>
        <v>-5.0038869688030077E-2</v>
      </c>
      <c r="U171" s="311">
        <f t="shared" si="35"/>
        <v>-0.18523900839147608</v>
      </c>
      <c r="V171" s="311">
        <f t="shared" si="36"/>
        <v>-0.37047801678295217</v>
      </c>
      <c r="W171" s="311">
        <f t="shared" si="37"/>
        <v>-0.50215101507320414</v>
      </c>
      <c r="X171" s="312">
        <f t="shared" si="38"/>
        <v>-0.50215101507320414</v>
      </c>
      <c r="Y171" s="20"/>
      <c r="Z171" s="157"/>
      <c r="AA171" s="157"/>
      <c r="AB171" s="157"/>
    </row>
    <row r="172" spans="1:28" x14ac:dyDescent="0.2">
      <c r="A172" s="99">
        <v>440</v>
      </c>
      <c r="B172" s="108" t="s">
        <v>148</v>
      </c>
      <c r="C172" s="99">
        <v>15</v>
      </c>
      <c r="D172" s="100">
        <v>5249.8443932533264</v>
      </c>
      <c r="E172" s="237">
        <v>19.5</v>
      </c>
      <c r="F172" s="249">
        <f t="shared" si="39"/>
        <v>7.7899999999999991</v>
      </c>
      <c r="G172" s="246">
        <f t="shared" si="33"/>
        <v>-11.71</v>
      </c>
      <c r="H172" s="251">
        <v>151.01067428569385</v>
      </c>
      <c r="I172" s="255">
        <v>-18.535059284652316</v>
      </c>
      <c r="J172" s="221">
        <v>294.77799406370275</v>
      </c>
      <c r="K172" s="220">
        <v>176.99404023738637</v>
      </c>
      <c r="L172" s="110"/>
      <c r="M172" s="88">
        <v>6.7532845973619544</v>
      </c>
      <c r="N172" s="272">
        <v>25.000000000000011</v>
      </c>
      <c r="O172" s="272">
        <v>50.000000000000014</v>
      </c>
      <c r="P172" s="272">
        <v>75.000000000000014</v>
      </c>
      <c r="Q172" s="327">
        <v>100.00000000000001</v>
      </c>
      <c r="R172" s="273">
        <v>81.464940715347694</v>
      </c>
      <c r="S172" s="209"/>
      <c r="T172" s="310">
        <f t="shared" si="34"/>
        <v>-4.4720577729396534E-2</v>
      </c>
      <c r="U172" s="311">
        <f t="shared" si="35"/>
        <v>-0.16555121098726469</v>
      </c>
      <c r="V172" s="311">
        <f t="shared" si="36"/>
        <v>-0.33110242197452933</v>
      </c>
      <c r="W172" s="311">
        <f t="shared" si="37"/>
        <v>-0.49665363296179399</v>
      </c>
      <c r="X172" s="312">
        <f t="shared" si="38"/>
        <v>-0.66220484394905865</v>
      </c>
      <c r="Y172" s="20"/>
      <c r="Z172" s="157"/>
      <c r="AA172" s="157"/>
      <c r="AB172" s="157"/>
    </row>
    <row r="173" spans="1:28" x14ac:dyDescent="0.2">
      <c r="A173" s="99">
        <v>441</v>
      </c>
      <c r="B173" s="108" t="s">
        <v>149</v>
      </c>
      <c r="C173" s="99">
        <v>9</v>
      </c>
      <c r="D173" s="100">
        <v>4782.1315370798111</v>
      </c>
      <c r="E173" s="237">
        <v>20.5</v>
      </c>
      <c r="F173" s="249">
        <f t="shared" si="39"/>
        <v>8.7899999999999991</v>
      </c>
      <c r="G173" s="246">
        <f t="shared" si="33"/>
        <v>-11.71</v>
      </c>
      <c r="H173" s="251">
        <v>165.08772524782225</v>
      </c>
      <c r="I173" s="255">
        <v>58.084381212484331</v>
      </c>
      <c r="J173" s="221">
        <v>-151.63458548384162</v>
      </c>
      <c r="K173" s="220">
        <v>-45.015234260948404</v>
      </c>
      <c r="L173" s="110"/>
      <c r="M173" s="88">
        <v>6.7532845973619544</v>
      </c>
      <c r="N173" s="272">
        <v>13.398340882644405</v>
      </c>
      <c r="O173" s="272">
        <v>13.398340882644405</v>
      </c>
      <c r="P173" s="272">
        <v>13.398340882644405</v>
      </c>
      <c r="Q173" s="327">
        <v>13.398340882644405</v>
      </c>
      <c r="R173" s="273">
        <v>71.482722095128736</v>
      </c>
      <c r="S173" s="209"/>
      <c r="T173" s="310">
        <f t="shared" si="34"/>
        <v>-4.090724847788791E-2</v>
      </c>
      <c r="U173" s="311">
        <f t="shared" si="35"/>
        <v>-8.1158916343001389E-2</v>
      </c>
      <c r="V173" s="311">
        <f t="shared" si="36"/>
        <v>-8.1158916343001389E-2</v>
      </c>
      <c r="W173" s="311">
        <f t="shared" si="37"/>
        <v>-8.1158916343001389E-2</v>
      </c>
      <c r="X173" s="312">
        <f t="shared" si="38"/>
        <v>-8.1158916343001389E-2</v>
      </c>
      <c r="Y173" s="20"/>
      <c r="Z173" s="157"/>
      <c r="AA173" s="157"/>
      <c r="AB173" s="157"/>
    </row>
    <row r="174" spans="1:28" x14ac:dyDescent="0.2">
      <c r="A174" s="99">
        <v>444</v>
      </c>
      <c r="B174" s="108" t="s">
        <v>150</v>
      </c>
      <c r="C174" s="99">
        <v>1</v>
      </c>
      <c r="D174" s="100">
        <v>47232.923179149628</v>
      </c>
      <c r="E174" s="237">
        <v>20.5</v>
      </c>
      <c r="F174" s="249">
        <f t="shared" si="39"/>
        <v>8.7899999999999991</v>
      </c>
      <c r="G174" s="246">
        <f t="shared" si="33"/>
        <v>-11.71</v>
      </c>
      <c r="H174" s="251">
        <v>198.16819278079277</v>
      </c>
      <c r="I174" s="255">
        <v>64.837916318024881</v>
      </c>
      <c r="J174" s="221">
        <v>78.480208867827614</v>
      </c>
      <c r="K174" s="220">
        <v>24.732805638672197</v>
      </c>
      <c r="L174" s="110"/>
      <c r="M174" s="88">
        <v>6.7532845973619544</v>
      </c>
      <c r="N174" s="272">
        <v>-25</v>
      </c>
      <c r="O174" s="272">
        <v>-50</v>
      </c>
      <c r="P174" s="272">
        <v>-75</v>
      </c>
      <c r="Q174" s="327">
        <v>-88.267524798056215</v>
      </c>
      <c r="R174" s="273">
        <v>-23.429608480031334</v>
      </c>
      <c r="S174" s="209"/>
      <c r="T174" s="310">
        <f t="shared" si="34"/>
        <v>-3.4078549653183847E-2</v>
      </c>
      <c r="U174" s="311">
        <f t="shared" si="35"/>
        <v>0.12615546243414649</v>
      </c>
      <c r="V174" s="311">
        <f t="shared" si="36"/>
        <v>0.25231092486829299</v>
      </c>
      <c r="W174" s="311">
        <f t="shared" si="37"/>
        <v>0.37846638730243948</v>
      </c>
      <c r="X174" s="312">
        <f t="shared" si="38"/>
        <v>0.44541721635265097</v>
      </c>
      <c r="Y174" s="20"/>
      <c r="Z174" s="157"/>
      <c r="AA174" s="157"/>
      <c r="AB174" s="157"/>
    </row>
    <row r="175" spans="1:28" x14ac:dyDescent="0.2">
      <c r="A175" s="99">
        <v>445</v>
      </c>
      <c r="B175" s="108" t="s">
        <v>151</v>
      </c>
      <c r="C175" s="99">
        <v>2</v>
      </c>
      <c r="D175" s="100">
        <v>15400.980818986893</v>
      </c>
      <c r="E175" s="237">
        <v>19.75</v>
      </c>
      <c r="F175" s="249">
        <f t="shared" si="39"/>
        <v>8.0399999999999991</v>
      </c>
      <c r="G175" s="246">
        <f t="shared" si="33"/>
        <v>-11.71</v>
      </c>
      <c r="H175" s="251">
        <v>203.70655338556625</v>
      </c>
      <c r="I175" s="255">
        <v>-24.420845300971784</v>
      </c>
      <c r="J175" s="221">
        <v>49.189699469053188</v>
      </c>
      <c r="K175" s="220">
        <v>-54.821105729249986</v>
      </c>
      <c r="L175" s="110"/>
      <c r="M175" s="88">
        <v>6.7532845973619544</v>
      </c>
      <c r="N175" s="272">
        <v>25.000000000000007</v>
      </c>
      <c r="O175" s="272">
        <v>50.000000000000007</v>
      </c>
      <c r="P175" s="272">
        <v>75</v>
      </c>
      <c r="Q175" s="327">
        <v>100</v>
      </c>
      <c r="R175" s="273">
        <v>75.579154699028223</v>
      </c>
      <c r="S175" s="209"/>
      <c r="T175" s="310">
        <f t="shared" si="34"/>
        <v>-3.3152024248231486E-2</v>
      </c>
      <c r="U175" s="311">
        <f t="shared" si="35"/>
        <v>-0.12272555587684592</v>
      </c>
      <c r="V175" s="311">
        <f t="shared" si="36"/>
        <v>-0.2454511117536918</v>
      </c>
      <c r="W175" s="311">
        <f t="shared" si="37"/>
        <v>-0.36817666763053764</v>
      </c>
      <c r="X175" s="312">
        <f t="shared" si="38"/>
        <v>-0.49090222350738355</v>
      </c>
      <c r="Y175" s="20"/>
      <c r="Z175" s="157"/>
      <c r="AA175" s="157"/>
      <c r="AB175" s="157"/>
    </row>
    <row r="176" spans="1:28" x14ac:dyDescent="0.2">
      <c r="A176" s="99">
        <v>475</v>
      </c>
      <c r="B176" s="108" t="s">
        <v>152</v>
      </c>
      <c r="C176" s="99">
        <v>15</v>
      </c>
      <c r="D176" s="100">
        <v>5510.0290567278862</v>
      </c>
      <c r="E176" s="237">
        <v>21.5</v>
      </c>
      <c r="F176" s="249">
        <f t="shared" si="39"/>
        <v>9.7899999999999991</v>
      </c>
      <c r="G176" s="246">
        <f t="shared" si="33"/>
        <v>-11.71</v>
      </c>
      <c r="H176" s="251">
        <v>168.12581774483243</v>
      </c>
      <c r="I176" s="255">
        <v>73.130094965629866</v>
      </c>
      <c r="J176" s="221">
        <v>318.77998301786903</v>
      </c>
      <c r="K176" s="220">
        <v>191.74787588104559</v>
      </c>
      <c r="L176" s="110"/>
      <c r="M176" s="88">
        <v>6.7532845973619544</v>
      </c>
      <c r="N176" s="272">
        <v>25</v>
      </c>
      <c r="O176" s="272">
        <v>50</v>
      </c>
      <c r="P176" s="272">
        <v>75</v>
      </c>
      <c r="Q176" s="327">
        <v>100</v>
      </c>
      <c r="R176" s="273">
        <v>173.13009496562987</v>
      </c>
      <c r="S176" s="209"/>
      <c r="T176" s="310">
        <f t="shared" si="34"/>
        <v>-4.0168040149618993E-2</v>
      </c>
      <c r="U176" s="311">
        <f t="shared" si="35"/>
        <v>-0.14869816150392171</v>
      </c>
      <c r="V176" s="311">
        <f t="shared" si="36"/>
        <v>-0.29739632300784341</v>
      </c>
      <c r="W176" s="311">
        <f t="shared" si="37"/>
        <v>-0.44609448451176514</v>
      </c>
      <c r="X176" s="312">
        <f t="shared" si="38"/>
        <v>-0.59479264601568682</v>
      </c>
      <c r="Y176" s="20"/>
      <c r="Z176" s="157"/>
      <c r="AA176" s="157"/>
      <c r="AB176" s="157"/>
    </row>
    <row r="177" spans="1:28" x14ac:dyDescent="0.2">
      <c r="A177" s="99">
        <v>480</v>
      </c>
      <c r="B177" s="108" t="s">
        <v>153</v>
      </c>
      <c r="C177" s="99">
        <v>2</v>
      </c>
      <c r="D177" s="100">
        <v>2031.6572477817535</v>
      </c>
      <c r="E177" s="237">
        <v>20.75</v>
      </c>
      <c r="F177" s="249">
        <f t="shared" si="39"/>
        <v>9.0399999999999991</v>
      </c>
      <c r="G177" s="246">
        <f t="shared" si="33"/>
        <v>-11.71</v>
      </c>
      <c r="H177" s="251">
        <v>161.04675851034099</v>
      </c>
      <c r="I177" s="255">
        <v>-66.490401551192988</v>
      </c>
      <c r="J177" s="221">
        <v>202.61151254934907</v>
      </c>
      <c r="K177" s="220">
        <v>79.784952929123364</v>
      </c>
      <c r="L177" s="110"/>
      <c r="M177" s="88">
        <v>6.7532845973619544</v>
      </c>
      <c r="N177" s="272">
        <v>25.000000000000007</v>
      </c>
      <c r="O177" s="272">
        <v>50.000000000000007</v>
      </c>
      <c r="P177" s="272">
        <v>75</v>
      </c>
      <c r="Q177" s="327">
        <v>100</v>
      </c>
      <c r="R177" s="273">
        <v>33.509598448807019</v>
      </c>
      <c r="S177" s="209"/>
      <c r="T177" s="310">
        <f t="shared" si="34"/>
        <v>-4.1933688450663961E-2</v>
      </c>
      <c r="U177" s="311">
        <f t="shared" si="35"/>
        <v>-0.15523441906714769</v>
      </c>
      <c r="V177" s="311">
        <f t="shared" si="36"/>
        <v>-0.31046883813429532</v>
      </c>
      <c r="W177" s="311">
        <f t="shared" si="37"/>
        <v>-0.46570325720144296</v>
      </c>
      <c r="X177" s="312">
        <f t="shared" si="38"/>
        <v>-0.62093767626859053</v>
      </c>
      <c r="Y177" s="20"/>
      <c r="Z177" s="157"/>
      <c r="AA177" s="157"/>
      <c r="AB177" s="157"/>
    </row>
    <row r="178" spans="1:28" x14ac:dyDescent="0.2">
      <c r="A178" s="99">
        <v>481</v>
      </c>
      <c r="B178" s="108" t="s">
        <v>154</v>
      </c>
      <c r="C178" s="99">
        <v>2</v>
      </c>
      <c r="D178" s="100">
        <v>9740.3848296403885</v>
      </c>
      <c r="E178" s="237">
        <v>20.75</v>
      </c>
      <c r="F178" s="249">
        <f t="shared" si="39"/>
        <v>9.0399999999999991</v>
      </c>
      <c r="G178" s="246">
        <f t="shared" si="33"/>
        <v>-11.71</v>
      </c>
      <c r="H178" s="251">
        <v>201.51871155150494</v>
      </c>
      <c r="I178" s="255">
        <v>127.70053916994762</v>
      </c>
      <c r="J178" s="221">
        <v>246.91629954556132</v>
      </c>
      <c r="K178" s="220">
        <v>128.26645783233562</v>
      </c>
      <c r="L178" s="110"/>
      <c r="M178" s="88">
        <v>6.7532845973619686</v>
      </c>
      <c r="N178" s="272">
        <v>24.999999999999986</v>
      </c>
      <c r="O178" s="272">
        <v>49.999999999999986</v>
      </c>
      <c r="P178" s="272">
        <v>74.999999999999986</v>
      </c>
      <c r="Q178" s="327">
        <v>99.999999999999986</v>
      </c>
      <c r="R178" s="273">
        <v>227.7005391699476</v>
      </c>
      <c r="S178" s="209"/>
      <c r="T178" s="310">
        <f t="shared" si="34"/>
        <v>-3.3511948073546204E-2</v>
      </c>
      <c r="U178" s="311">
        <f t="shared" si="35"/>
        <v>-0.12405795872513997</v>
      </c>
      <c r="V178" s="311">
        <f t="shared" si="36"/>
        <v>-0.24811591745028</v>
      </c>
      <c r="W178" s="311">
        <f t="shared" si="37"/>
        <v>-0.37217387617542003</v>
      </c>
      <c r="X178" s="312">
        <f t="shared" si="38"/>
        <v>-0.49623183490056005</v>
      </c>
      <c r="Y178" s="20"/>
      <c r="Z178" s="157"/>
      <c r="AA178" s="157"/>
      <c r="AB178" s="157"/>
    </row>
    <row r="179" spans="1:28" x14ac:dyDescent="0.2">
      <c r="A179" s="99">
        <v>483</v>
      </c>
      <c r="B179" s="108" t="s">
        <v>155</v>
      </c>
      <c r="C179" s="99">
        <v>17</v>
      </c>
      <c r="D179" s="100">
        <v>1118.9680843353271</v>
      </c>
      <c r="E179" s="237">
        <v>21.5</v>
      </c>
      <c r="F179" s="249">
        <f t="shared" si="39"/>
        <v>9.7899999999999991</v>
      </c>
      <c r="G179" s="246">
        <f t="shared" si="33"/>
        <v>-11.71</v>
      </c>
      <c r="H179" s="251">
        <v>113.21042820513786</v>
      </c>
      <c r="I179" s="255">
        <v>-202.76260390429468</v>
      </c>
      <c r="J179" s="221">
        <v>74.707400500779244</v>
      </c>
      <c r="K179" s="220">
        <v>147.71909373233825</v>
      </c>
      <c r="L179" s="110"/>
      <c r="M179" s="88">
        <v>6.7532845973619544</v>
      </c>
      <c r="N179" s="272">
        <v>24.999999999999972</v>
      </c>
      <c r="O179" s="272">
        <v>49.999999999999972</v>
      </c>
      <c r="P179" s="272">
        <v>74.999999999999972</v>
      </c>
      <c r="Q179" s="327">
        <v>99.999999999999972</v>
      </c>
      <c r="R179" s="273">
        <v>-102.76260390429471</v>
      </c>
      <c r="S179" s="209"/>
      <c r="T179" s="310">
        <f t="shared" si="34"/>
        <v>-5.9652495838324798E-2</v>
      </c>
      <c r="U179" s="311">
        <f t="shared" si="35"/>
        <v>-0.22082771345674843</v>
      </c>
      <c r="V179" s="311">
        <f t="shared" si="36"/>
        <v>-0.44165542691349707</v>
      </c>
      <c r="W179" s="311">
        <f t="shared" si="37"/>
        <v>-0.66248314037024569</v>
      </c>
      <c r="X179" s="312">
        <f t="shared" si="38"/>
        <v>-0.88331085382699437</v>
      </c>
      <c r="Y179" s="20"/>
      <c r="Z179" s="157"/>
      <c r="AA179" s="157"/>
      <c r="AB179" s="157"/>
    </row>
    <row r="180" spans="1:28" x14ac:dyDescent="0.2">
      <c r="A180" s="99">
        <v>484</v>
      </c>
      <c r="B180" s="108" t="s">
        <v>156</v>
      </c>
      <c r="C180" s="99">
        <v>4</v>
      </c>
      <c r="D180" s="100">
        <v>3136</v>
      </c>
      <c r="E180" s="237">
        <v>19.5</v>
      </c>
      <c r="F180" s="249">
        <f t="shared" si="39"/>
        <v>7.7899999999999991</v>
      </c>
      <c r="G180" s="246">
        <f t="shared" si="33"/>
        <v>-11.71</v>
      </c>
      <c r="H180" s="251">
        <v>151.72541818396166</v>
      </c>
      <c r="I180" s="255">
        <v>-435.91846852270425</v>
      </c>
      <c r="J180" s="221">
        <v>-526.98399452637568</v>
      </c>
      <c r="K180" s="220">
        <v>-185.90192011146172</v>
      </c>
      <c r="L180" s="110"/>
      <c r="M180" s="88">
        <v>6.7532845973619828</v>
      </c>
      <c r="N180" s="272">
        <v>25</v>
      </c>
      <c r="O180" s="272">
        <v>41.29987844276792</v>
      </c>
      <c r="P180" s="272">
        <v>41.29987844276792</v>
      </c>
      <c r="Q180" s="327">
        <v>41.29987844276792</v>
      </c>
      <c r="R180" s="273">
        <v>-394.61859007993633</v>
      </c>
      <c r="S180" s="209"/>
      <c r="T180" s="310">
        <f t="shared" si="34"/>
        <v>-4.4509909270270494E-2</v>
      </c>
      <c r="U180" s="311">
        <f t="shared" si="35"/>
        <v>-0.16477133692713497</v>
      </c>
      <c r="V180" s="311">
        <f t="shared" si="36"/>
        <v>-0.27220144743772129</v>
      </c>
      <c r="W180" s="311">
        <f t="shared" si="37"/>
        <v>-0.27220144743772129</v>
      </c>
      <c r="X180" s="312">
        <f t="shared" si="38"/>
        <v>-0.27220144743772129</v>
      </c>
      <c r="Y180" s="20"/>
      <c r="Z180" s="157"/>
      <c r="AA180" s="157"/>
      <c r="AB180" s="157"/>
    </row>
    <row r="181" spans="1:28" x14ac:dyDescent="0.2">
      <c r="A181" s="99">
        <v>489</v>
      </c>
      <c r="B181" s="108" t="s">
        <v>157</v>
      </c>
      <c r="C181" s="99">
        <v>8</v>
      </c>
      <c r="D181" s="100">
        <v>2010.3603064417839</v>
      </c>
      <c r="E181" s="237">
        <v>20</v>
      </c>
      <c r="F181" s="249">
        <f t="shared" si="39"/>
        <v>8.2899999999999991</v>
      </c>
      <c r="G181" s="246">
        <f t="shared" si="33"/>
        <v>-11.71</v>
      </c>
      <c r="H181" s="251">
        <v>138.57474302200202</v>
      </c>
      <c r="I181" s="255">
        <v>301.26802836150574</v>
      </c>
      <c r="J181" s="221">
        <v>47.633965239349052</v>
      </c>
      <c r="K181" s="220">
        <v>-541.607229293518</v>
      </c>
      <c r="L181" s="110"/>
      <c r="M181" s="88">
        <v>6.7532845973619828</v>
      </c>
      <c r="N181" s="272">
        <v>-25</v>
      </c>
      <c r="O181" s="272">
        <v>-50</v>
      </c>
      <c r="P181" s="272">
        <v>-75</v>
      </c>
      <c r="Q181" s="327">
        <v>-100</v>
      </c>
      <c r="R181" s="273">
        <v>201.26802836150574</v>
      </c>
      <c r="S181" s="209"/>
      <c r="T181" s="310">
        <f t="shared" si="34"/>
        <v>-4.873387783435932E-2</v>
      </c>
      <c r="U181" s="311">
        <f t="shared" si="35"/>
        <v>0.18040805600505899</v>
      </c>
      <c r="V181" s="311">
        <f t="shared" si="36"/>
        <v>0.36081611201011798</v>
      </c>
      <c r="W181" s="311">
        <f t="shared" si="37"/>
        <v>0.54122416801517703</v>
      </c>
      <c r="X181" s="312">
        <f t="shared" si="38"/>
        <v>0.72163222402023597</v>
      </c>
      <c r="Y181" s="20"/>
      <c r="Z181" s="157"/>
      <c r="AA181" s="157"/>
      <c r="AB181" s="157"/>
    </row>
    <row r="182" spans="1:28" x14ac:dyDescent="0.2">
      <c r="A182" s="99">
        <v>491</v>
      </c>
      <c r="B182" s="108" t="s">
        <v>158</v>
      </c>
      <c r="C182" s="99">
        <v>10</v>
      </c>
      <c r="D182" s="100">
        <v>54534.961741685867</v>
      </c>
      <c r="E182" s="237">
        <v>20.5</v>
      </c>
      <c r="F182" s="249">
        <f t="shared" si="39"/>
        <v>8.7899999999999991</v>
      </c>
      <c r="G182" s="246">
        <f t="shared" si="33"/>
        <v>-11.71</v>
      </c>
      <c r="H182" s="251">
        <v>175.27688889396546</v>
      </c>
      <c r="I182" s="255">
        <v>130.70376829282745</v>
      </c>
      <c r="J182" s="221">
        <v>16.141470455618506</v>
      </c>
      <c r="K182" s="220">
        <v>-85.47330512807163</v>
      </c>
      <c r="L182" s="110"/>
      <c r="M182" s="88">
        <v>6.7532845973619544</v>
      </c>
      <c r="N182" s="272">
        <v>-25</v>
      </c>
      <c r="O182" s="272">
        <v>-50</v>
      </c>
      <c r="P182" s="272">
        <v>-75</v>
      </c>
      <c r="Q182" s="327">
        <v>-87.861955048896291</v>
      </c>
      <c r="R182" s="273">
        <v>42.841813243931156</v>
      </c>
      <c r="S182" s="209"/>
      <c r="T182" s="310">
        <f t="shared" si="34"/>
        <v>-3.8529235884871185E-2</v>
      </c>
      <c r="U182" s="311">
        <f t="shared" si="35"/>
        <v>0.14263146817447142</v>
      </c>
      <c r="V182" s="311">
        <f t="shared" si="36"/>
        <v>0.28526293634894284</v>
      </c>
      <c r="W182" s="311">
        <f t="shared" si="37"/>
        <v>0.42789440452341432</v>
      </c>
      <c r="X182" s="312">
        <f t="shared" si="38"/>
        <v>0.50127518581213959</v>
      </c>
      <c r="Y182" s="20"/>
      <c r="Z182" s="157"/>
      <c r="AA182" s="157"/>
      <c r="AB182" s="157"/>
    </row>
    <row r="183" spans="1:28" x14ac:dyDescent="0.2">
      <c r="A183" s="99">
        <v>494</v>
      </c>
      <c r="B183" s="108" t="s">
        <v>159</v>
      </c>
      <c r="C183" s="99">
        <v>17</v>
      </c>
      <c r="D183" s="100">
        <v>9004.9755827188492</v>
      </c>
      <c r="E183" s="237">
        <v>21</v>
      </c>
      <c r="F183" s="249">
        <f t="shared" si="39"/>
        <v>9.2899999999999991</v>
      </c>
      <c r="G183" s="246">
        <f t="shared" si="33"/>
        <v>-11.71</v>
      </c>
      <c r="H183" s="251">
        <v>154.13531130619339</v>
      </c>
      <c r="I183" s="255">
        <v>80.868463685288674</v>
      </c>
      <c r="J183" s="221">
        <v>185.03169289990453</v>
      </c>
      <c r="K183" s="220">
        <v>32.167047125128249</v>
      </c>
      <c r="L183" s="110"/>
      <c r="M183" s="88">
        <v>6.7532845973619544</v>
      </c>
      <c r="N183" s="272">
        <v>25</v>
      </c>
      <c r="O183" s="272">
        <v>50</v>
      </c>
      <c r="P183" s="272">
        <v>75</v>
      </c>
      <c r="Q183" s="327">
        <v>100</v>
      </c>
      <c r="R183" s="273">
        <v>180.86846368528867</v>
      </c>
      <c r="S183" s="209"/>
      <c r="T183" s="310">
        <f t="shared" si="34"/>
        <v>-4.3814000439823926E-2</v>
      </c>
      <c r="U183" s="311">
        <f t="shared" si="35"/>
        <v>-0.16219515040480839</v>
      </c>
      <c r="V183" s="311">
        <f t="shared" si="36"/>
        <v>-0.32439030080961678</v>
      </c>
      <c r="W183" s="311">
        <f t="shared" si="37"/>
        <v>-0.4865854512144252</v>
      </c>
      <c r="X183" s="312">
        <f t="shared" si="38"/>
        <v>-0.64878060161923357</v>
      </c>
      <c r="Y183" s="20"/>
      <c r="Z183" s="157"/>
      <c r="AA183" s="157"/>
      <c r="AB183" s="157"/>
    </row>
    <row r="184" spans="1:28" x14ac:dyDescent="0.2">
      <c r="A184" s="99">
        <v>495</v>
      </c>
      <c r="B184" s="108" t="s">
        <v>160</v>
      </c>
      <c r="C184" s="99">
        <v>13</v>
      </c>
      <c r="D184" s="100">
        <v>1632.6389715671539</v>
      </c>
      <c r="E184" s="237">
        <v>22</v>
      </c>
      <c r="F184" s="249">
        <f t="shared" si="39"/>
        <v>10.29</v>
      </c>
      <c r="G184" s="246">
        <f t="shared" si="33"/>
        <v>-11.71</v>
      </c>
      <c r="H184" s="251">
        <v>137.08273063137716</v>
      </c>
      <c r="I184" s="255">
        <v>415.43888267822103</v>
      </c>
      <c r="J184" s="221">
        <v>252.21593899727506</v>
      </c>
      <c r="K184" s="220">
        <v>78.018555803937346</v>
      </c>
      <c r="L184" s="110"/>
      <c r="M184" s="88">
        <v>6.753284597361926</v>
      </c>
      <c r="N184" s="272">
        <v>25</v>
      </c>
      <c r="O184" s="272">
        <v>36.400131024062375</v>
      </c>
      <c r="P184" s="272">
        <v>36.400131024062375</v>
      </c>
      <c r="Q184" s="327">
        <v>36.400131024062375</v>
      </c>
      <c r="R184" s="273">
        <v>451.83901370228341</v>
      </c>
      <c r="S184" s="209"/>
      <c r="T184" s="310">
        <f t="shared" si="34"/>
        <v>-4.9264298765114851E-2</v>
      </c>
      <c r="U184" s="311">
        <f t="shared" si="35"/>
        <v>-0.18237162248559483</v>
      </c>
      <c r="V184" s="311">
        <f t="shared" si="36"/>
        <v>-0.26553403814185966</v>
      </c>
      <c r="W184" s="311">
        <f t="shared" si="37"/>
        <v>-0.26553403814185966</v>
      </c>
      <c r="X184" s="312">
        <f t="shared" si="38"/>
        <v>-0.26553403814185966</v>
      </c>
      <c r="Y184" s="20"/>
      <c r="Z184" s="157"/>
      <c r="AA184" s="157"/>
      <c r="AB184" s="157"/>
    </row>
    <row r="185" spans="1:28" x14ac:dyDescent="0.2">
      <c r="A185" s="99">
        <v>498</v>
      </c>
      <c r="B185" s="108" t="s">
        <v>161</v>
      </c>
      <c r="C185" s="99">
        <v>19</v>
      </c>
      <c r="D185" s="100">
        <v>2345.0275077819824</v>
      </c>
      <c r="E185" s="237">
        <v>21.5</v>
      </c>
      <c r="F185" s="249">
        <f t="shared" si="39"/>
        <v>9.7899999999999991</v>
      </c>
      <c r="G185" s="246">
        <f t="shared" si="33"/>
        <v>-11.71</v>
      </c>
      <c r="H185" s="251">
        <v>163.58239215717043</v>
      </c>
      <c r="I185" s="255">
        <v>378.63681672039047</v>
      </c>
      <c r="J185" s="221">
        <v>260.37907761451407</v>
      </c>
      <c r="K185" s="220">
        <v>-4.2472344817287535</v>
      </c>
      <c r="L185" s="110"/>
      <c r="M185" s="88">
        <v>6.753284597361926</v>
      </c>
      <c r="N185" s="272">
        <v>25</v>
      </c>
      <c r="O185" s="272">
        <v>50</v>
      </c>
      <c r="P185" s="272">
        <v>75</v>
      </c>
      <c r="Q185" s="327">
        <v>100</v>
      </c>
      <c r="R185" s="273">
        <v>478.63681672039047</v>
      </c>
      <c r="S185" s="209"/>
      <c r="T185" s="310">
        <f t="shared" si="34"/>
        <v>-4.12836889612994E-2</v>
      </c>
      <c r="U185" s="311">
        <f t="shared" si="35"/>
        <v>-0.15282818444163557</v>
      </c>
      <c r="V185" s="311">
        <f t="shared" si="36"/>
        <v>-0.30565636888327113</v>
      </c>
      <c r="W185" s="311">
        <f t="shared" si="37"/>
        <v>-0.45848455332490667</v>
      </c>
      <c r="X185" s="312">
        <f t="shared" si="38"/>
        <v>-0.61131273776654227</v>
      </c>
      <c r="Y185" s="20"/>
      <c r="Z185" s="157"/>
      <c r="AA185" s="157"/>
      <c r="AB185" s="157"/>
    </row>
    <row r="186" spans="1:28" x14ac:dyDescent="0.2">
      <c r="A186" s="99">
        <v>499</v>
      </c>
      <c r="B186" s="108" t="s">
        <v>162</v>
      </c>
      <c r="C186" s="99">
        <v>15</v>
      </c>
      <c r="D186" s="100">
        <v>19549.852758407593</v>
      </c>
      <c r="E186" s="237">
        <v>20.75</v>
      </c>
      <c r="F186" s="249">
        <f t="shared" si="39"/>
        <v>9.0399999999999991</v>
      </c>
      <c r="G186" s="246">
        <f t="shared" si="33"/>
        <v>-11.71</v>
      </c>
      <c r="H186" s="251">
        <v>192.61408449897519</v>
      </c>
      <c r="I186" s="255">
        <v>141.01833462194506</v>
      </c>
      <c r="J186" s="221">
        <v>61.733662749750884</v>
      </c>
      <c r="K186" s="220">
        <v>134.30475986678516</v>
      </c>
      <c r="L186" s="110"/>
      <c r="M186" s="88">
        <v>6.7532845973619544</v>
      </c>
      <c r="N186" s="272">
        <v>25</v>
      </c>
      <c r="O186" s="272">
        <v>50</v>
      </c>
      <c r="P186" s="272">
        <v>75</v>
      </c>
      <c r="Q186" s="327">
        <v>100</v>
      </c>
      <c r="R186" s="273">
        <v>241.01833462194506</v>
      </c>
      <c r="S186" s="209"/>
      <c r="T186" s="310">
        <f t="shared" si="34"/>
        <v>-3.5061218990960576E-2</v>
      </c>
      <c r="U186" s="311">
        <f t="shared" si="35"/>
        <v>-0.12979320834730035</v>
      </c>
      <c r="V186" s="311">
        <f t="shared" si="36"/>
        <v>-0.2595864166946007</v>
      </c>
      <c r="W186" s="311">
        <f t="shared" si="37"/>
        <v>-0.38937962504190105</v>
      </c>
      <c r="X186" s="312">
        <f t="shared" si="38"/>
        <v>-0.51917283338920139</v>
      </c>
      <c r="Y186" s="20"/>
      <c r="Z186" s="157"/>
      <c r="AA186" s="157"/>
      <c r="AB186" s="157"/>
    </row>
    <row r="187" spans="1:28" x14ac:dyDescent="0.2">
      <c r="A187" s="99">
        <v>500</v>
      </c>
      <c r="B187" s="108" t="s">
        <v>163</v>
      </c>
      <c r="C187" s="99">
        <v>13</v>
      </c>
      <c r="D187" s="100">
        <v>10030.549613952637</v>
      </c>
      <c r="E187" s="237">
        <v>19.5</v>
      </c>
      <c r="F187" s="249">
        <f t="shared" si="39"/>
        <v>7.7899999999999991</v>
      </c>
      <c r="G187" s="246">
        <f t="shared" si="33"/>
        <v>-11.71</v>
      </c>
      <c r="H187" s="251">
        <v>192.22976730471342</v>
      </c>
      <c r="I187" s="255">
        <v>-2.4503486551309859</v>
      </c>
      <c r="J187" s="221">
        <v>-35.38729409333088</v>
      </c>
      <c r="K187" s="220">
        <v>-16.910087467686647</v>
      </c>
      <c r="L187" s="110"/>
      <c r="M187" s="88">
        <v>6.7532845973619544</v>
      </c>
      <c r="N187" s="272">
        <v>-25</v>
      </c>
      <c r="O187" s="272">
        <v>-26.922306069734503</v>
      </c>
      <c r="P187" s="272">
        <v>-26.922306069734503</v>
      </c>
      <c r="Q187" s="327">
        <v>-26.922306069734503</v>
      </c>
      <c r="R187" s="273">
        <v>-29.372654724865487</v>
      </c>
      <c r="S187" s="209"/>
      <c r="T187" s="310">
        <f t="shared" si="34"/>
        <v>-3.5131315467166808E-2</v>
      </c>
      <c r="U187" s="311">
        <f t="shared" si="35"/>
        <v>0.13005269865603697</v>
      </c>
      <c r="V187" s="311">
        <f t="shared" si="36"/>
        <v>0.14005274233651105</v>
      </c>
      <c r="W187" s="311">
        <f t="shared" si="37"/>
        <v>0.14005274233651105</v>
      </c>
      <c r="X187" s="312">
        <f t="shared" si="38"/>
        <v>0.14005274233651105</v>
      </c>
      <c r="Y187" s="20"/>
      <c r="Z187" s="157"/>
      <c r="AA187" s="157"/>
      <c r="AB187" s="157"/>
    </row>
    <row r="188" spans="1:28" x14ac:dyDescent="0.2">
      <c r="A188" s="99">
        <v>503</v>
      </c>
      <c r="B188" s="108" t="s">
        <v>164</v>
      </c>
      <c r="C188" s="99">
        <v>2</v>
      </c>
      <c r="D188" s="100">
        <v>7804.9669407606125</v>
      </c>
      <c r="E188" s="237">
        <v>21</v>
      </c>
      <c r="F188" s="249">
        <f t="shared" si="39"/>
        <v>9.2899999999999991</v>
      </c>
      <c r="G188" s="246">
        <f t="shared" si="33"/>
        <v>-11.71</v>
      </c>
      <c r="H188" s="251">
        <v>173.53191655841712</v>
      </c>
      <c r="I188" s="255">
        <v>-56.873345735209291</v>
      </c>
      <c r="J188" s="221">
        <v>89.589362454050445</v>
      </c>
      <c r="K188" s="220">
        <v>145.01479101807269</v>
      </c>
      <c r="L188" s="110"/>
      <c r="M188" s="88">
        <v>6.7532845973619544</v>
      </c>
      <c r="N188" s="272">
        <v>25.000000000000007</v>
      </c>
      <c r="O188" s="272">
        <v>50.000000000000007</v>
      </c>
      <c r="P188" s="272">
        <v>75</v>
      </c>
      <c r="Q188" s="327">
        <v>100</v>
      </c>
      <c r="R188" s="273">
        <v>43.126654264790716</v>
      </c>
      <c r="S188" s="209"/>
      <c r="T188" s="310">
        <f t="shared" si="34"/>
        <v>-3.891667153395701E-2</v>
      </c>
      <c r="U188" s="311">
        <f t="shared" si="35"/>
        <v>-0.1440657171073432</v>
      </c>
      <c r="V188" s="311">
        <f t="shared" si="36"/>
        <v>-0.28813143421468634</v>
      </c>
      <c r="W188" s="311">
        <f t="shared" si="37"/>
        <v>-0.43219715132202952</v>
      </c>
      <c r="X188" s="312">
        <f t="shared" si="38"/>
        <v>-0.57626286842937269</v>
      </c>
      <c r="Y188" s="20"/>
      <c r="Z188" s="157"/>
      <c r="AA188" s="157"/>
      <c r="AB188" s="157"/>
    </row>
    <row r="189" spans="1:28" x14ac:dyDescent="0.2">
      <c r="A189" s="99">
        <v>504</v>
      </c>
      <c r="B189" s="108" t="s">
        <v>165</v>
      </c>
      <c r="C189" s="99">
        <v>1</v>
      </c>
      <c r="D189" s="100">
        <v>1982.984815120697</v>
      </c>
      <c r="E189" s="237">
        <v>21.5</v>
      </c>
      <c r="F189" s="249">
        <f t="shared" si="39"/>
        <v>9.7899999999999991</v>
      </c>
      <c r="G189" s="246">
        <f t="shared" si="33"/>
        <v>-11.71</v>
      </c>
      <c r="H189" s="251">
        <v>148.48809746151136</v>
      </c>
      <c r="I189" s="255">
        <v>-0.51751083205209958</v>
      </c>
      <c r="J189" s="221">
        <v>404.70470840145225</v>
      </c>
      <c r="K189" s="220">
        <v>29.43352769427338</v>
      </c>
      <c r="L189" s="110"/>
      <c r="M189" s="88">
        <v>6.7532845973619544</v>
      </c>
      <c r="N189" s="272">
        <v>25.000000000000004</v>
      </c>
      <c r="O189" s="272">
        <v>50</v>
      </c>
      <c r="P189" s="272">
        <v>75</v>
      </c>
      <c r="Q189" s="327">
        <v>100</v>
      </c>
      <c r="R189" s="273">
        <v>99.482489167947904</v>
      </c>
      <c r="S189" s="209"/>
      <c r="T189" s="310">
        <f t="shared" si="34"/>
        <v>-4.5480309282785646E-2</v>
      </c>
      <c r="U189" s="311">
        <f t="shared" si="35"/>
        <v>-0.16836366299649097</v>
      </c>
      <c r="V189" s="311">
        <f t="shared" si="36"/>
        <v>-0.33672732599298189</v>
      </c>
      <c r="W189" s="311">
        <f t="shared" si="37"/>
        <v>-0.5050909889894728</v>
      </c>
      <c r="X189" s="312">
        <f t="shared" si="38"/>
        <v>-0.67345465198596377</v>
      </c>
      <c r="Y189" s="20"/>
      <c r="Z189" s="157"/>
      <c r="AA189" s="157"/>
      <c r="AB189" s="157"/>
    </row>
    <row r="190" spans="1:28" x14ac:dyDescent="0.2">
      <c r="A190" s="99">
        <v>505</v>
      </c>
      <c r="B190" s="108" t="s">
        <v>166</v>
      </c>
      <c r="C190" s="99">
        <v>1</v>
      </c>
      <c r="D190" s="100">
        <v>20995.664811015129</v>
      </c>
      <c r="E190" s="237">
        <v>20.5</v>
      </c>
      <c r="F190" s="249">
        <f t="shared" si="39"/>
        <v>8.7899999999999991</v>
      </c>
      <c r="G190" s="246">
        <f t="shared" si="33"/>
        <v>-11.71</v>
      </c>
      <c r="H190" s="251">
        <v>184.18649801185248</v>
      </c>
      <c r="I190" s="255">
        <v>-61.539805002802829</v>
      </c>
      <c r="J190" s="221">
        <v>199.72743925824346</v>
      </c>
      <c r="K190" s="220">
        <v>-53.832644979497701</v>
      </c>
      <c r="L190" s="110"/>
      <c r="M190" s="88">
        <v>6.7532845973619544</v>
      </c>
      <c r="N190" s="272">
        <v>24.999999999999993</v>
      </c>
      <c r="O190" s="272">
        <v>49.999999999999993</v>
      </c>
      <c r="P190" s="272">
        <v>75</v>
      </c>
      <c r="Q190" s="327">
        <v>100</v>
      </c>
      <c r="R190" s="273">
        <v>38.460194997197164</v>
      </c>
      <c r="S190" s="209"/>
      <c r="T190" s="310">
        <f t="shared" si="34"/>
        <v>-3.6665470434903313E-2</v>
      </c>
      <c r="U190" s="311">
        <f t="shared" si="35"/>
        <v>-0.13573199050883325</v>
      </c>
      <c r="V190" s="311">
        <f t="shared" si="36"/>
        <v>-0.2714639810176665</v>
      </c>
      <c r="W190" s="311">
        <f t="shared" si="37"/>
        <v>-0.40719597152649983</v>
      </c>
      <c r="X190" s="312">
        <f t="shared" si="38"/>
        <v>-0.54292796203533311</v>
      </c>
      <c r="Y190" s="20"/>
      <c r="Z190" s="157"/>
      <c r="AA190" s="157"/>
      <c r="AB190" s="157"/>
    </row>
    <row r="191" spans="1:28" x14ac:dyDescent="0.2">
      <c r="A191" s="99">
        <v>507</v>
      </c>
      <c r="B191" s="108" t="s">
        <v>167</v>
      </c>
      <c r="C191" s="99">
        <v>10</v>
      </c>
      <c r="D191" s="100">
        <v>6058.4801552295685</v>
      </c>
      <c r="E191" s="237">
        <v>19.75</v>
      </c>
      <c r="F191" s="249">
        <f t="shared" si="39"/>
        <v>8.0399999999999991</v>
      </c>
      <c r="G191" s="246">
        <f t="shared" si="33"/>
        <v>-11.71</v>
      </c>
      <c r="H191" s="251">
        <v>156.23680573544928</v>
      </c>
      <c r="I191" s="255">
        <v>269.82508009892069</v>
      </c>
      <c r="J191" s="221">
        <v>-85.890537615190382</v>
      </c>
      <c r="K191" s="220">
        <v>-183.38853819783878</v>
      </c>
      <c r="L191" s="110"/>
      <c r="M191" s="88">
        <v>6.753284597361926</v>
      </c>
      <c r="N191" s="272">
        <v>-25</v>
      </c>
      <c r="O191" s="272">
        <v>-50</v>
      </c>
      <c r="P191" s="272">
        <v>-75</v>
      </c>
      <c r="Q191" s="327">
        <v>-100</v>
      </c>
      <c r="R191" s="273">
        <v>169.82508009892069</v>
      </c>
      <c r="S191" s="209"/>
      <c r="T191" s="310">
        <f t="shared" si="34"/>
        <v>-4.3224671456718364E-2</v>
      </c>
      <c r="U191" s="311">
        <f t="shared" si="35"/>
        <v>0.16001351206790346</v>
      </c>
      <c r="V191" s="311">
        <f t="shared" si="36"/>
        <v>0.32002702413580691</v>
      </c>
      <c r="W191" s="311">
        <f t="shared" si="37"/>
        <v>0.48004053620371034</v>
      </c>
      <c r="X191" s="312">
        <f t="shared" si="38"/>
        <v>0.64005404827161383</v>
      </c>
      <c r="Y191" s="20"/>
      <c r="Z191" s="157"/>
      <c r="AA191" s="157"/>
      <c r="AB191" s="157"/>
    </row>
    <row r="192" spans="1:28" x14ac:dyDescent="0.2">
      <c r="A192" s="99">
        <v>508</v>
      </c>
      <c r="B192" s="108" t="s">
        <v>168</v>
      </c>
      <c r="C192" s="99">
        <v>6</v>
      </c>
      <c r="D192" s="100">
        <v>10303.251835465431</v>
      </c>
      <c r="E192" s="237">
        <v>22</v>
      </c>
      <c r="F192" s="249">
        <f t="shared" si="39"/>
        <v>10.29</v>
      </c>
      <c r="G192" s="246">
        <f t="shared" si="33"/>
        <v>-11.71</v>
      </c>
      <c r="H192" s="251">
        <v>182.57552124164371</v>
      </c>
      <c r="I192" s="255">
        <v>189.22972370673767</v>
      </c>
      <c r="J192" s="221">
        <v>155.3461097072267</v>
      </c>
      <c r="K192" s="220">
        <v>-80.668010241724687</v>
      </c>
      <c r="L192" s="110"/>
      <c r="M192" s="88">
        <v>6.7532845973619544</v>
      </c>
      <c r="N192" s="272">
        <v>25</v>
      </c>
      <c r="O192" s="272">
        <v>50</v>
      </c>
      <c r="P192" s="272">
        <v>75</v>
      </c>
      <c r="Q192" s="327">
        <v>88.445858537408867</v>
      </c>
      <c r="R192" s="273">
        <v>277.67558224414654</v>
      </c>
      <c r="S192" s="209"/>
      <c r="T192" s="310">
        <f t="shared" si="34"/>
        <v>-3.6988992562829913E-2</v>
      </c>
      <c r="U192" s="311">
        <f t="shared" si="35"/>
        <v>-0.13692963782867593</v>
      </c>
      <c r="V192" s="311">
        <f t="shared" si="36"/>
        <v>-0.27385927565735185</v>
      </c>
      <c r="W192" s="311">
        <f t="shared" si="37"/>
        <v>-0.41078891348602775</v>
      </c>
      <c r="X192" s="312">
        <f t="shared" si="38"/>
        <v>-0.48443437507894799</v>
      </c>
      <c r="Y192" s="20"/>
      <c r="Z192" s="157"/>
      <c r="AA192" s="157"/>
      <c r="AB192" s="157"/>
    </row>
    <row r="193" spans="1:28" x14ac:dyDescent="0.2">
      <c r="A193" s="99">
        <v>529</v>
      </c>
      <c r="B193" s="108" t="s">
        <v>169</v>
      </c>
      <c r="C193" s="99">
        <v>2</v>
      </c>
      <c r="D193" s="100">
        <v>19097.29642701149</v>
      </c>
      <c r="E193" s="237">
        <v>19</v>
      </c>
      <c r="F193" s="249">
        <f t="shared" si="39"/>
        <v>7.2899999999999991</v>
      </c>
      <c r="G193" s="246">
        <f t="shared" si="33"/>
        <v>-11.71</v>
      </c>
      <c r="H193" s="251">
        <v>220.32549361549545</v>
      </c>
      <c r="I193" s="255">
        <v>139.36957806118102</v>
      </c>
      <c r="J193" s="221">
        <v>-93.810887633876106</v>
      </c>
      <c r="K193" s="220">
        <v>-68.35692273762001</v>
      </c>
      <c r="L193" s="110"/>
      <c r="M193" s="88">
        <v>6.7532845973619544</v>
      </c>
      <c r="N193" s="272">
        <v>25</v>
      </c>
      <c r="O193" s="272">
        <v>50</v>
      </c>
      <c r="P193" s="272">
        <v>57.389367466565716</v>
      </c>
      <c r="Q193" s="327">
        <v>57.389367466565716</v>
      </c>
      <c r="R193" s="273">
        <v>196.75894552774673</v>
      </c>
      <c r="S193" s="209"/>
      <c r="T193" s="310">
        <f t="shared" si="34"/>
        <v>-3.0651398921395619E-2</v>
      </c>
      <c r="U193" s="311">
        <f t="shared" si="35"/>
        <v>-0.11346848514783836</v>
      </c>
      <c r="V193" s="311">
        <f t="shared" si="36"/>
        <v>-0.22693697029567672</v>
      </c>
      <c r="W193" s="311">
        <f t="shared" si="37"/>
        <v>-0.26047538360095401</v>
      </c>
      <c r="X193" s="312">
        <f t="shared" si="38"/>
        <v>-0.26047538360095401</v>
      </c>
      <c r="Y193" s="20"/>
      <c r="Z193" s="157"/>
      <c r="AA193" s="157"/>
      <c r="AB193" s="157"/>
    </row>
    <row r="194" spans="1:28" x14ac:dyDescent="0.2">
      <c r="A194" s="99">
        <v>531</v>
      </c>
      <c r="B194" s="108" t="s">
        <v>170</v>
      </c>
      <c r="C194" s="99">
        <v>4</v>
      </c>
      <c r="D194" s="100">
        <v>5527.2431814074516</v>
      </c>
      <c r="E194" s="237">
        <v>21.25</v>
      </c>
      <c r="F194" s="249">
        <f t="shared" si="39"/>
        <v>9.5399999999999991</v>
      </c>
      <c r="G194" s="246">
        <f t="shared" si="33"/>
        <v>-11.71</v>
      </c>
      <c r="H194" s="251">
        <v>170.74458719683062</v>
      </c>
      <c r="I194" s="255">
        <v>-196.64769943467724</v>
      </c>
      <c r="J194" s="221">
        <v>177.51778530196765</v>
      </c>
      <c r="K194" s="220">
        <v>92.666091272813475</v>
      </c>
      <c r="L194" s="110"/>
      <c r="M194" s="88">
        <v>6.7532845973619544</v>
      </c>
      <c r="N194" s="272">
        <v>25</v>
      </c>
      <c r="O194" s="272">
        <v>50</v>
      </c>
      <c r="P194" s="272">
        <v>75.000000000000014</v>
      </c>
      <c r="Q194" s="327">
        <v>100.00000000000001</v>
      </c>
      <c r="R194" s="273">
        <v>-96.647699434677222</v>
      </c>
      <c r="S194" s="209"/>
      <c r="T194" s="310">
        <f t="shared" si="34"/>
        <v>-3.955196886901554E-2</v>
      </c>
      <c r="U194" s="311">
        <f t="shared" si="35"/>
        <v>-0.14641752579354417</v>
      </c>
      <c r="V194" s="311">
        <f t="shared" si="36"/>
        <v>-0.29283505158708834</v>
      </c>
      <c r="W194" s="311">
        <f t="shared" si="37"/>
        <v>-0.43925257738063261</v>
      </c>
      <c r="X194" s="312">
        <f t="shared" si="38"/>
        <v>-0.58567010317417678</v>
      </c>
      <c r="Y194" s="20"/>
      <c r="Z194" s="157"/>
      <c r="AA194" s="157"/>
      <c r="AB194" s="157"/>
    </row>
    <row r="195" spans="1:28" x14ac:dyDescent="0.2">
      <c r="A195" s="99">
        <v>535</v>
      </c>
      <c r="B195" s="108" t="s">
        <v>171</v>
      </c>
      <c r="C195" s="99">
        <v>17</v>
      </c>
      <c r="D195" s="100">
        <v>10869.038488388062</v>
      </c>
      <c r="E195" s="237">
        <v>21.5</v>
      </c>
      <c r="F195" s="249">
        <f t="shared" si="39"/>
        <v>9.7899999999999991</v>
      </c>
      <c r="G195" s="246">
        <f t="shared" si="33"/>
        <v>-11.71</v>
      </c>
      <c r="H195" s="251">
        <v>136.35203588894257</v>
      </c>
      <c r="I195" s="255">
        <v>103.31505999689443</v>
      </c>
      <c r="J195" s="221">
        <v>342.25477622006991</v>
      </c>
      <c r="K195" s="220">
        <v>92.746198078858725</v>
      </c>
      <c r="L195" s="110"/>
      <c r="M195" s="88">
        <v>6.7532845973619544</v>
      </c>
      <c r="N195" s="272">
        <v>25</v>
      </c>
      <c r="O195" s="272">
        <v>50</v>
      </c>
      <c r="P195" s="272">
        <v>75</v>
      </c>
      <c r="Q195" s="327">
        <v>100</v>
      </c>
      <c r="R195" s="273">
        <v>203.31505999689443</v>
      </c>
      <c r="S195" s="209"/>
      <c r="T195" s="310">
        <f t="shared" si="34"/>
        <v>-4.952830042715637E-2</v>
      </c>
      <c r="U195" s="311">
        <f t="shared" si="35"/>
        <v>-0.18334893085397172</v>
      </c>
      <c r="V195" s="311">
        <f t="shared" si="36"/>
        <v>-0.36669786170794344</v>
      </c>
      <c r="W195" s="311">
        <f t="shared" si="37"/>
        <v>-0.55004679256191513</v>
      </c>
      <c r="X195" s="312">
        <f t="shared" si="38"/>
        <v>-0.73339572341588688</v>
      </c>
      <c r="Y195" s="20"/>
      <c r="Z195" s="157"/>
      <c r="AA195" s="157"/>
      <c r="AB195" s="157"/>
    </row>
    <row r="196" spans="1:28" x14ac:dyDescent="0.2">
      <c r="A196" s="99">
        <v>536</v>
      </c>
      <c r="B196" s="108" t="s">
        <v>172</v>
      </c>
      <c r="C196" s="99">
        <v>6</v>
      </c>
      <c r="D196" s="100">
        <v>33454.044708132744</v>
      </c>
      <c r="E196" s="237">
        <v>20.5</v>
      </c>
      <c r="F196" s="249">
        <f t="shared" si="39"/>
        <v>8.7899999999999991</v>
      </c>
      <c r="G196" s="246">
        <f t="shared" si="33"/>
        <v>-11.71</v>
      </c>
      <c r="H196" s="251">
        <v>191.5635220246993</v>
      </c>
      <c r="I196" s="255">
        <v>229.07301001604452</v>
      </c>
      <c r="J196" s="221">
        <v>-78.219455103293598</v>
      </c>
      <c r="K196" s="220">
        <v>-15.98074630389911</v>
      </c>
      <c r="L196" s="110"/>
      <c r="M196" s="88">
        <v>6.7532845973619544</v>
      </c>
      <c r="N196" s="272">
        <v>-23.209746406377661</v>
      </c>
      <c r="O196" s="272">
        <v>-23.209746406377661</v>
      </c>
      <c r="P196" s="272">
        <v>-23.209746406377661</v>
      </c>
      <c r="Q196" s="327">
        <v>-23.209746406377661</v>
      </c>
      <c r="R196" s="273">
        <v>205.86326360966686</v>
      </c>
      <c r="S196" s="209"/>
      <c r="T196" s="310">
        <f t="shared" si="34"/>
        <v>-3.5253499862521936E-2</v>
      </c>
      <c r="U196" s="311">
        <f t="shared" si="35"/>
        <v>0.12115953058842334</v>
      </c>
      <c r="V196" s="311">
        <f t="shared" si="36"/>
        <v>0.12115953058842334</v>
      </c>
      <c r="W196" s="311">
        <f t="shared" si="37"/>
        <v>0.12115953058842334</v>
      </c>
      <c r="X196" s="312">
        <f t="shared" si="38"/>
        <v>0.12115953058842334</v>
      </c>
      <c r="Y196" s="20"/>
      <c r="Z196" s="157"/>
      <c r="AA196" s="157"/>
      <c r="AB196" s="157"/>
    </row>
    <row r="197" spans="1:28" x14ac:dyDescent="0.2">
      <c r="A197" s="99">
        <v>538</v>
      </c>
      <c r="B197" s="108" t="s">
        <v>173</v>
      </c>
      <c r="C197" s="99">
        <v>2</v>
      </c>
      <c r="D197" s="100">
        <v>4820.9456720352173</v>
      </c>
      <c r="E197" s="237">
        <v>21.5</v>
      </c>
      <c r="F197" s="249">
        <f t="shared" si="39"/>
        <v>9.7899999999999991</v>
      </c>
      <c r="G197" s="246">
        <f t="shared" si="33"/>
        <v>-11.71</v>
      </c>
      <c r="H197" s="251">
        <v>181.50877066414967</v>
      </c>
      <c r="I197" s="255">
        <v>118.64087730258892</v>
      </c>
      <c r="J197" s="221">
        <v>135.88085280342949</v>
      </c>
      <c r="K197" s="220">
        <v>158.39706498223967</v>
      </c>
      <c r="L197" s="110"/>
      <c r="M197" s="88">
        <v>6.7532845973619544</v>
      </c>
      <c r="N197" s="272">
        <v>25.000000000000014</v>
      </c>
      <c r="O197" s="272">
        <v>50.000000000000014</v>
      </c>
      <c r="P197" s="272">
        <v>75.000000000000014</v>
      </c>
      <c r="Q197" s="327">
        <v>100.00000000000001</v>
      </c>
      <c r="R197" s="273">
        <v>218.64087730258893</v>
      </c>
      <c r="S197" s="209"/>
      <c r="T197" s="310">
        <f t="shared" si="34"/>
        <v>-3.7206381667681115E-2</v>
      </c>
      <c r="U197" s="311">
        <f t="shared" si="35"/>
        <v>-0.13773439106288785</v>
      </c>
      <c r="V197" s="311">
        <f t="shared" si="36"/>
        <v>-0.27546878212577558</v>
      </c>
      <c r="W197" s="311">
        <f t="shared" si="37"/>
        <v>-0.41320317318866334</v>
      </c>
      <c r="X197" s="312">
        <f t="shared" si="38"/>
        <v>-0.55093756425155116</v>
      </c>
      <c r="Y197" s="20"/>
      <c r="Z197" s="157"/>
      <c r="AA197" s="157"/>
      <c r="AB197" s="157"/>
    </row>
    <row r="198" spans="1:28" x14ac:dyDescent="0.2">
      <c r="A198" s="99">
        <v>541</v>
      </c>
      <c r="B198" s="108" t="s">
        <v>174</v>
      </c>
      <c r="C198" s="99">
        <v>12</v>
      </c>
      <c r="D198" s="100">
        <v>7786.5755949020386</v>
      </c>
      <c r="E198" s="237">
        <v>20.5</v>
      </c>
      <c r="F198" s="249">
        <f t="shared" si="39"/>
        <v>8.7899999999999991</v>
      </c>
      <c r="G198" s="246">
        <f t="shared" si="33"/>
        <v>-11.71</v>
      </c>
      <c r="H198" s="251">
        <v>148.83247731742159</v>
      </c>
      <c r="I198" s="255">
        <v>365.71797816624002</v>
      </c>
      <c r="J198" s="221">
        <v>14.947087708504332</v>
      </c>
      <c r="K198" s="220">
        <v>-294.93136194512857</v>
      </c>
      <c r="L198" s="110"/>
      <c r="M198" s="88">
        <v>6.7532845973619828</v>
      </c>
      <c r="N198" s="272">
        <v>-25</v>
      </c>
      <c r="O198" s="272">
        <v>-50</v>
      </c>
      <c r="P198" s="272">
        <v>-75</v>
      </c>
      <c r="Q198" s="327">
        <v>-100</v>
      </c>
      <c r="R198" s="273">
        <v>265.71797816624002</v>
      </c>
      <c r="S198" s="209"/>
      <c r="T198" s="310">
        <f t="shared" si="34"/>
        <v>-4.5375073499307243E-2</v>
      </c>
      <c r="U198" s="311">
        <f t="shared" si="35"/>
        <v>0.16797409040421599</v>
      </c>
      <c r="V198" s="311">
        <f t="shared" si="36"/>
        <v>0.33594818080843197</v>
      </c>
      <c r="W198" s="311">
        <f t="shared" si="37"/>
        <v>0.50392227121264799</v>
      </c>
      <c r="X198" s="312">
        <f t="shared" si="38"/>
        <v>0.67189636161686395</v>
      </c>
      <c r="Y198" s="20"/>
      <c r="Z198" s="157"/>
      <c r="AA198" s="157"/>
      <c r="AB198" s="157"/>
    </row>
    <row r="199" spans="1:28" x14ac:dyDescent="0.2">
      <c r="A199" s="99">
        <v>543</v>
      </c>
      <c r="B199" s="108" t="s">
        <v>175</v>
      </c>
      <c r="C199" s="99">
        <v>1</v>
      </c>
      <c r="D199" s="100">
        <v>42344.194140911102</v>
      </c>
      <c r="E199" s="237">
        <v>19.5</v>
      </c>
      <c r="F199" s="249">
        <f t="shared" si="39"/>
        <v>7.7899999999999991</v>
      </c>
      <c r="G199" s="246">
        <f t="shared" si="33"/>
        <v>-11.71</v>
      </c>
      <c r="H199" s="251">
        <v>221.20855072939349</v>
      </c>
      <c r="I199" s="255">
        <v>-130.60366422638654</v>
      </c>
      <c r="J199" s="221">
        <v>55.71966543693685</v>
      </c>
      <c r="K199" s="220">
        <v>37.114190825543844</v>
      </c>
      <c r="L199" s="110"/>
      <c r="M199" s="88">
        <v>6.7532845973619544</v>
      </c>
      <c r="N199" s="272">
        <v>25</v>
      </c>
      <c r="O199" s="272">
        <v>50</v>
      </c>
      <c r="P199" s="272">
        <v>67.939104809485656</v>
      </c>
      <c r="Q199" s="327">
        <v>67.939104809485656</v>
      </c>
      <c r="R199" s="273">
        <v>-62.664559416900879</v>
      </c>
      <c r="S199" s="209"/>
      <c r="T199" s="310">
        <f t="shared" si="34"/>
        <v>-3.0529039565126537E-2</v>
      </c>
      <c r="U199" s="311">
        <f t="shared" si="35"/>
        <v>-0.11301552276151719</v>
      </c>
      <c r="V199" s="311">
        <f t="shared" si="36"/>
        <v>-0.22603104552303438</v>
      </c>
      <c r="W199" s="311">
        <f t="shared" si="37"/>
        <v>-0.3071269378397411</v>
      </c>
      <c r="X199" s="312">
        <f t="shared" si="38"/>
        <v>-0.3071269378397411</v>
      </c>
      <c r="Y199" s="20"/>
      <c r="Z199" s="157"/>
      <c r="AA199" s="157"/>
      <c r="AB199" s="157"/>
    </row>
    <row r="200" spans="1:28" x14ac:dyDescent="0.2">
      <c r="A200" s="99">
        <v>545</v>
      </c>
      <c r="B200" s="108" t="s">
        <v>176</v>
      </c>
      <c r="C200" s="99">
        <v>15</v>
      </c>
      <c r="D200" s="100">
        <v>9418.7511682510376</v>
      </c>
      <c r="E200" s="237">
        <v>21</v>
      </c>
      <c r="F200" s="249">
        <f t="shared" si="39"/>
        <v>9.2899999999999991</v>
      </c>
      <c r="G200" s="246">
        <f t="shared" si="33"/>
        <v>-11.71</v>
      </c>
      <c r="H200" s="251">
        <v>158.77073722673921</v>
      </c>
      <c r="I200" s="255">
        <v>289.75568162427658</v>
      </c>
      <c r="J200" s="221">
        <v>61.558021515737977</v>
      </c>
      <c r="K200" s="220">
        <v>30.244837553203084</v>
      </c>
      <c r="L200" s="110"/>
      <c r="M200" s="88">
        <v>6.753284597361926</v>
      </c>
      <c r="N200" s="272">
        <v>25</v>
      </c>
      <c r="O200" s="272">
        <v>31.390493359464983</v>
      </c>
      <c r="P200" s="272">
        <v>31.390493359464983</v>
      </c>
      <c r="Q200" s="327">
        <v>31.390493359464983</v>
      </c>
      <c r="R200" s="273">
        <v>321.14617498374156</v>
      </c>
      <c r="S200" s="209"/>
      <c r="T200" s="310">
        <f t="shared" si="34"/>
        <v>-4.2534819169590517E-2</v>
      </c>
      <c r="U200" s="311">
        <f t="shared" si="35"/>
        <v>-0.15745974627741194</v>
      </c>
      <c r="V200" s="311">
        <f t="shared" si="36"/>
        <v>-0.19770956479616564</v>
      </c>
      <c r="W200" s="311">
        <f t="shared" si="37"/>
        <v>-0.19770956479616564</v>
      </c>
      <c r="X200" s="312">
        <f t="shared" si="38"/>
        <v>-0.19770956479616564</v>
      </c>
      <c r="Y200" s="20"/>
      <c r="Z200" s="157"/>
      <c r="AA200" s="157"/>
      <c r="AB200" s="157"/>
    </row>
    <row r="201" spans="1:28" x14ac:dyDescent="0.2">
      <c r="A201" s="99">
        <v>560</v>
      </c>
      <c r="B201" s="108" t="s">
        <v>177</v>
      </c>
      <c r="C201" s="99">
        <v>7</v>
      </c>
      <c r="D201" s="100">
        <v>16276.997411131859</v>
      </c>
      <c r="E201" s="237">
        <v>20.75</v>
      </c>
      <c r="F201" s="249">
        <f t="shared" si="39"/>
        <v>9.0399999999999991</v>
      </c>
      <c r="G201" s="246">
        <f t="shared" si="33"/>
        <v>-11.71</v>
      </c>
      <c r="H201" s="251">
        <v>165.09281830249634</v>
      </c>
      <c r="I201" s="255">
        <v>27.713045566560616</v>
      </c>
      <c r="J201" s="221">
        <v>265.8410205369928</v>
      </c>
      <c r="K201" s="220">
        <v>27.377010565370938</v>
      </c>
      <c r="L201" s="110"/>
      <c r="M201" s="88">
        <v>6.7532845973619544</v>
      </c>
      <c r="N201" s="272">
        <v>25.000000000000007</v>
      </c>
      <c r="O201" s="272">
        <v>50.000000000000007</v>
      </c>
      <c r="P201" s="272">
        <v>75</v>
      </c>
      <c r="Q201" s="327">
        <v>90.426288679981582</v>
      </c>
      <c r="R201" s="273">
        <v>118.13933424654221</v>
      </c>
      <c r="S201" s="209"/>
      <c r="T201" s="310">
        <f t="shared" si="34"/>
        <v>-4.0905986503834729E-2</v>
      </c>
      <c r="U201" s="311">
        <f t="shared" si="35"/>
        <v>-0.15142996683352389</v>
      </c>
      <c r="V201" s="311">
        <f t="shared" si="36"/>
        <v>-0.30285993366704772</v>
      </c>
      <c r="W201" s="311">
        <f t="shared" si="37"/>
        <v>-0.45428990050057155</v>
      </c>
      <c r="X201" s="312">
        <f t="shared" si="38"/>
        <v>-0.54772999582753057</v>
      </c>
      <c r="Y201" s="20"/>
      <c r="Z201" s="157"/>
      <c r="AA201" s="157"/>
      <c r="AB201" s="157"/>
    </row>
    <row r="202" spans="1:28" x14ac:dyDescent="0.2">
      <c r="A202" s="99">
        <v>561</v>
      </c>
      <c r="B202" s="108" t="s">
        <v>178</v>
      </c>
      <c r="C202" s="99">
        <v>2</v>
      </c>
      <c r="D202" s="100">
        <v>1364.9076177477837</v>
      </c>
      <c r="E202" s="237">
        <v>19.5</v>
      </c>
      <c r="F202" s="249">
        <f t="shared" si="39"/>
        <v>7.7899999999999991</v>
      </c>
      <c r="G202" s="246">
        <f t="shared" si="33"/>
        <v>-11.71</v>
      </c>
      <c r="H202" s="251">
        <v>150.04631484833607</v>
      </c>
      <c r="I202" s="255">
        <v>265.73001637055671</v>
      </c>
      <c r="J202" s="221">
        <v>40.423024088062476</v>
      </c>
      <c r="K202" s="220">
        <v>11.780053335952381</v>
      </c>
      <c r="L202" s="110"/>
      <c r="M202" s="88">
        <v>6.7532845973619828</v>
      </c>
      <c r="N202" s="272">
        <v>25</v>
      </c>
      <c r="O202" s="272">
        <v>50</v>
      </c>
      <c r="P202" s="272">
        <v>71.884533513905069</v>
      </c>
      <c r="Q202" s="327">
        <v>71.884533513905069</v>
      </c>
      <c r="R202" s="273">
        <v>337.61454988446178</v>
      </c>
      <c r="S202" s="209"/>
      <c r="T202" s="310">
        <f t="shared" si="34"/>
        <v>-4.500800039099976E-2</v>
      </c>
      <c r="U202" s="311">
        <f t="shared" si="35"/>
        <v>-0.16661522160853814</v>
      </c>
      <c r="V202" s="311">
        <f t="shared" si="36"/>
        <v>-0.33323044321707629</v>
      </c>
      <c r="W202" s="311">
        <f t="shared" si="37"/>
        <v>-0.47908229926582718</v>
      </c>
      <c r="X202" s="312">
        <f t="shared" si="38"/>
        <v>-0.47908229926582718</v>
      </c>
      <c r="Y202" s="20"/>
      <c r="Z202" s="157"/>
      <c r="AA202" s="157"/>
      <c r="AB202" s="157"/>
    </row>
    <row r="203" spans="1:28" x14ac:dyDescent="0.2">
      <c r="A203" s="99">
        <v>562</v>
      </c>
      <c r="B203" s="108" t="s">
        <v>179</v>
      </c>
      <c r="C203" s="99">
        <v>6</v>
      </c>
      <c r="D203" s="100">
        <v>9299.3053684234619</v>
      </c>
      <c r="E203" s="237">
        <v>22</v>
      </c>
      <c r="F203" s="249">
        <f t="shared" si="39"/>
        <v>10.29</v>
      </c>
      <c r="G203" s="246">
        <f t="shared" si="33"/>
        <v>-11.71</v>
      </c>
      <c r="H203" s="251">
        <v>163.19300985707292</v>
      </c>
      <c r="I203" s="255">
        <v>-18.288059591036713</v>
      </c>
      <c r="J203" s="221">
        <v>110.79638240485917</v>
      </c>
      <c r="K203" s="220">
        <v>82.057987994412059</v>
      </c>
      <c r="L203" s="110"/>
      <c r="M203" s="88">
        <v>6.7532845973619544</v>
      </c>
      <c r="N203" s="272">
        <v>25</v>
      </c>
      <c r="O203" s="272">
        <v>50</v>
      </c>
      <c r="P203" s="272">
        <v>75</v>
      </c>
      <c r="Q203" s="327">
        <v>100</v>
      </c>
      <c r="R203" s="273">
        <v>81.711940408963287</v>
      </c>
      <c r="S203" s="209"/>
      <c r="T203" s="310">
        <f t="shared" si="34"/>
        <v>-4.1382192799045682E-2</v>
      </c>
      <c r="U203" s="311">
        <f t="shared" si="35"/>
        <v>-0.15319283602830419</v>
      </c>
      <c r="V203" s="311">
        <f t="shared" si="36"/>
        <v>-0.30638567205660838</v>
      </c>
      <c r="W203" s="311">
        <f t="shared" si="37"/>
        <v>-0.45957850808491252</v>
      </c>
      <c r="X203" s="312">
        <f t="shared" si="38"/>
        <v>-0.61277134411321676</v>
      </c>
      <c r="Y203" s="20"/>
      <c r="Z203" s="157"/>
      <c r="AA203" s="157"/>
      <c r="AB203" s="157"/>
    </row>
    <row r="204" spans="1:28" x14ac:dyDescent="0.2">
      <c r="A204" s="99">
        <v>563</v>
      </c>
      <c r="B204" s="108" t="s">
        <v>180</v>
      </c>
      <c r="C204" s="99">
        <v>17</v>
      </c>
      <c r="D204" s="100">
        <v>7459.6581380963326</v>
      </c>
      <c r="E204" s="237">
        <v>21.5</v>
      </c>
      <c r="F204" s="249">
        <f t="shared" si="39"/>
        <v>9.7899999999999991</v>
      </c>
      <c r="G204" s="246">
        <f t="shared" si="33"/>
        <v>-11.71</v>
      </c>
      <c r="H204" s="251">
        <v>156.38134581537523</v>
      </c>
      <c r="I204" s="255">
        <v>14.52140282435988</v>
      </c>
      <c r="J204" s="221">
        <v>275.74622443880463</v>
      </c>
      <c r="K204" s="220">
        <v>28.362594173235209</v>
      </c>
      <c r="L204" s="110"/>
      <c r="M204" s="88">
        <v>6.7532845973619562</v>
      </c>
      <c r="N204" s="272">
        <v>25</v>
      </c>
      <c r="O204" s="272">
        <v>50</v>
      </c>
      <c r="P204" s="272">
        <v>75</v>
      </c>
      <c r="Q204" s="327">
        <v>100</v>
      </c>
      <c r="R204" s="273">
        <v>114.52140282435988</v>
      </c>
      <c r="S204" s="209"/>
      <c r="T204" s="310">
        <f t="shared" si="34"/>
        <v>-4.3184719776839145E-2</v>
      </c>
      <c r="U204" s="311">
        <f t="shared" si="35"/>
        <v>-0.15986561485098838</v>
      </c>
      <c r="V204" s="311">
        <f t="shared" si="36"/>
        <v>-0.31973122970197676</v>
      </c>
      <c r="W204" s="311">
        <f t="shared" si="37"/>
        <v>-0.47959684455296514</v>
      </c>
      <c r="X204" s="312">
        <f t="shared" si="38"/>
        <v>-0.63946245940395352</v>
      </c>
      <c r="Y204" s="20"/>
      <c r="Z204" s="157"/>
      <c r="AA204" s="157"/>
      <c r="AB204" s="157"/>
    </row>
    <row r="205" spans="1:28" x14ac:dyDescent="0.2">
      <c r="A205" s="99">
        <v>564</v>
      </c>
      <c r="B205" s="108" t="s">
        <v>181</v>
      </c>
      <c r="C205" s="99">
        <v>17</v>
      </c>
      <c r="D205" s="100">
        <v>203039.27543610334</v>
      </c>
      <c r="E205" s="237">
        <v>20</v>
      </c>
      <c r="F205" s="249">
        <f t="shared" si="39"/>
        <v>8.2899999999999991</v>
      </c>
      <c r="G205" s="246">
        <f t="shared" si="33"/>
        <v>-11.71</v>
      </c>
      <c r="H205" s="251">
        <v>181.62193996051781</v>
      </c>
      <c r="I205" s="255">
        <v>-100.73738160712617</v>
      </c>
      <c r="J205" s="221">
        <v>122.98038593034343</v>
      </c>
      <c r="K205" s="220">
        <v>-14.530837506635805</v>
      </c>
      <c r="L205" s="110"/>
      <c r="M205" s="88">
        <v>6.7532845973619544</v>
      </c>
      <c r="N205" s="272">
        <v>25</v>
      </c>
      <c r="O205" s="272">
        <v>50</v>
      </c>
      <c r="P205" s="272">
        <v>71.5401836270579</v>
      </c>
      <c r="Q205" s="327">
        <v>71.5401836270579</v>
      </c>
      <c r="R205" s="273">
        <v>-29.197197980068271</v>
      </c>
      <c r="S205" s="209"/>
      <c r="T205" s="310">
        <f t="shared" si="34"/>
        <v>-3.7183198234916053E-2</v>
      </c>
      <c r="U205" s="311">
        <f t="shared" si="35"/>
        <v>-0.13764856825906974</v>
      </c>
      <c r="V205" s="311">
        <f t="shared" si="36"/>
        <v>-0.27529713651813947</v>
      </c>
      <c r="W205" s="311">
        <f t="shared" si="37"/>
        <v>-0.39389615397021849</v>
      </c>
      <c r="X205" s="312">
        <f t="shared" si="38"/>
        <v>-0.39389615397021849</v>
      </c>
      <c r="Y205" s="20"/>
      <c r="Z205" s="157"/>
      <c r="AA205" s="157"/>
      <c r="AB205" s="157"/>
    </row>
    <row r="206" spans="1:28" x14ac:dyDescent="0.2">
      <c r="A206" s="99">
        <v>576</v>
      </c>
      <c r="B206" s="108" t="s">
        <v>182</v>
      </c>
      <c r="C206" s="99">
        <v>7</v>
      </c>
      <c r="D206" s="100">
        <v>3026.3491691350937</v>
      </c>
      <c r="E206" s="237">
        <v>21</v>
      </c>
      <c r="F206" s="249">
        <f t="shared" si="39"/>
        <v>9.2899999999999991</v>
      </c>
      <c r="G206" s="246">
        <f t="shared" si="33"/>
        <v>-11.71</v>
      </c>
      <c r="H206" s="251">
        <v>153.77500441177042</v>
      </c>
      <c r="I206" s="255">
        <v>79.242518365135851</v>
      </c>
      <c r="J206" s="221">
        <v>171.48619090378037</v>
      </c>
      <c r="K206" s="220">
        <v>-210.48151512934652</v>
      </c>
      <c r="L206" s="110"/>
      <c r="M206" s="88">
        <v>6.7532845973619544</v>
      </c>
      <c r="N206" s="272">
        <v>13.497371388050524</v>
      </c>
      <c r="O206" s="272">
        <v>13.497371388050524</v>
      </c>
      <c r="P206" s="272">
        <v>13.497371388050524</v>
      </c>
      <c r="Q206" s="327">
        <v>13.497371388050524</v>
      </c>
      <c r="R206" s="273">
        <v>92.739889753186375</v>
      </c>
      <c r="S206" s="209"/>
      <c r="T206" s="310">
        <f t="shared" si="34"/>
        <v>-4.3916660078762687E-2</v>
      </c>
      <c r="U206" s="311">
        <f t="shared" si="35"/>
        <v>-8.7773506752163638E-2</v>
      </c>
      <c r="V206" s="311">
        <f t="shared" si="36"/>
        <v>-8.7773506752163638E-2</v>
      </c>
      <c r="W206" s="311">
        <f t="shared" si="37"/>
        <v>-8.7773506752163638E-2</v>
      </c>
      <c r="X206" s="312">
        <f t="shared" si="38"/>
        <v>-8.7773506752163638E-2</v>
      </c>
      <c r="Y206" s="20"/>
      <c r="Z206" s="157"/>
      <c r="AA206" s="157"/>
      <c r="AB206" s="157"/>
    </row>
    <row r="207" spans="1:28" x14ac:dyDescent="0.2">
      <c r="A207" s="99">
        <v>577</v>
      </c>
      <c r="B207" s="108" t="s">
        <v>183</v>
      </c>
      <c r="C207" s="99">
        <v>2</v>
      </c>
      <c r="D207" s="100">
        <v>10766.894387245178</v>
      </c>
      <c r="E207" s="237">
        <v>20.75</v>
      </c>
      <c r="F207" s="249">
        <f t="shared" si="39"/>
        <v>9.0399999999999991</v>
      </c>
      <c r="G207" s="246">
        <f t="shared" si="33"/>
        <v>-11.71</v>
      </c>
      <c r="H207" s="251">
        <v>192.51024719397583</v>
      </c>
      <c r="I207" s="255">
        <v>90.476478344082224</v>
      </c>
      <c r="J207" s="221">
        <v>-70.959706349192857</v>
      </c>
      <c r="K207" s="220">
        <v>135.20909183814973</v>
      </c>
      <c r="L207" s="110"/>
      <c r="M207" s="88">
        <v>6.7532845973619544</v>
      </c>
      <c r="N207" s="272">
        <v>25.000000000000014</v>
      </c>
      <c r="O207" s="272">
        <v>50.000000000000014</v>
      </c>
      <c r="P207" s="272">
        <v>75.000000000000014</v>
      </c>
      <c r="Q207" s="327">
        <v>100.00000000000001</v>
      </c>
      <c r="R207" s="273">
        <v>190.47647834408224</v>
      </c>
      <c r="S207" s="209"/>
      <c r="T207" s="310">
        <f t="shared" si="34"/>
        <v>-3.5080130516674558E-2</v>
      </c>
      <c r="U207" s="311">
        <f t="shared" si="35"/>
        <v>-0.12986321696844372</v>
      </c>
      <c r="V207" s="311">
        <f t="shared" si="36"/>
        <v>-0.25972643393688732</v>
      </c>
      <c r="W207" s="311">
        <f t="shared" si="37"/>
        <v>-0.38958965090533099</v>
      </c>
      <c r="X207" s="312">
        <f t="shared" si="38"/>
        <v>-0.51945286787377465</v>
      </c>
      <c r="Y207" s="20"/>
      <c r="Z207" s="157"/>
      <c r="AA207" s="157"/>
      <c r="AB207" s="157"/>
    </row>
    <row r="208" spans="1:28" x14ac:dyDescent="0.2">
      <c r="A208" s="99">
        <v>578</v>
      </c>
      <c r="B208" s="108" t="s">
        <v>184</v>
      </c>
      <c r="C208" s="99">
        <v>18</v>
      </c>
      <c r="D208" s="100">
        <v>3430.7046051025391</v>
      </c>
      <c r="E208" s="237">
        <v>22</v>
      </c>
      <c r="F208" s="249">
        <f t="shared" si="39"/>
        <v>10.29</v>
      </c>
      <c r="G208" s="246">
        <f t="shared" si="33"/>
        <v>-11.71</v>
      </c>
      <c r="H208" s="251">
        <v>143.47598205044758</v>
      </c>
      <c r="I208" s="255">
        <v>-170.16196005874559</v>
      </c>
      <c r="J208" s="221">
        <v>201.42292106186858</v>
      </c>
      <c r="K208" s="220">
        <v>-100.46292387843778</v>
      </c>
      <c r="L208" s="110"/>
      <c r="M208" s="88">
        <v>6.7532845973619544</v>
      </c>
      <c r="N208" s="272">
        <v>25</v>
      </c>
      <c r="O208" s="272">
        <v>45.602814008781564</v>
      </c>
      <c r="P208" s="272">
        <v>45.602814008781564</v>
      </c>
      <c r="Q208" s="327">
        <v>45.602814008781564</v>
      </c>
      <c r="R208" s="273">
        <v>-124.55914604996403</v>
      </c>
      <c r="S208" s="209"/>
      <c r="T208" s="310">
        <f t="shared" si="34"/>
        <v>-4.7069094777043817E-2</v>
      </c>
      <c r="U208" s="311">
        <f t="shared" si="35"/>
        <v>-0.17424519172281916</v>
      </c>
      <c r="V208" s="311">
        <f t="shared" si="36"/>
        <v>-0.31784284280240827</v>
      </c>
      <c r="W208" s="311">
        <f t="shared" si="37"/>
        <v>-0.31784284280240827</v>
      </c>
      <c r="X208" s="312">
        <f t="shared" si="38"/>
        <v>-0.31784284280240827</v>
      </c>
      <c r="Y208" s="20"/>
      <c r="Z208" s="157"/>
      <c r="AA208" s="157"/>
      <c r="AB208" s="157"/>
    </row>
    <row r="209" spans="1:28" x14ac:dyDescent="0.2">
      <c r="A209" s="99">
        <v>580</v>
      </c>
      <c r="B209" s="108" t="s">
        <v>185</v>
      </c>
      <c r="C209" s="99">
        <v>9</v>
      </c>
      <c r="D209" s="100">
        <v>5039.7571088075638</v>
      </c>
      <c r="E209" s="237">
        <v>19.5</v>
      </c>
      <c r="F209" s="249">
        <f t="shared" si="39"/>
        <v>7.7899999999999991</v>
      </c>
      <c r="G209" s="246">
        <f t="shared" si="33"/>
        <v>-11.71</v>
      </c>
      <c r="H209" s="251">
        <v>155.77095018293727</v>
      </c>
      <c r="I209" s="255">
        <v>-77.348004546323835</v>
      </c>
      <c r="J209" s="221">
        <v>62.893708030511057</v>
      </c>
      <c r="K209" s="220">
        <v>-161.83840398158119</v>
      </c>
      <c r="L209" s="110"/>
      <c r="M209" s="88">
        <v>6.7532845973619544</v>
      </c>
      <c r="N209" s="272">
        <v>-25</v>
      </c>
      <c r="O209" s="272">
        <v>-50</v>
      </c>
      <c r="P209" s="272">
        <v>-75</v>
      </c>
      <c r="Q209" s="327">
        <v>-93.419390780798437</v>
      </c>
      <c r="R209" s="273">
        <v>-170.76739532712227</v>
      </c>
      <c r="S209" s="209"/>
      <c r="T209" s="310">
        <f t="shared" si="34"/>
        <v>-4.3353941087416512E-2</v>
      </c>
      <c r="U209" s="311">
        <f t="shared" si="35"/>
        <v>0.16049205561524804</v>
      </c>
      <c r="V209" s="311">
        <f t="shared" si="36"/>
        <v>0.32098411123049608</v>
      </c>
      <c r="W209" s="311">
        <f t="shared" si="37"/>
        <v>0.48147616684574412</v>
      </c>
      <c r="X209" s="312">
        <f t="shared" si="38"/>
        <v>0.5997228024293797</v>
      </c>
      <c r="Y209" s="20"/>
      <c r="Z209" s="157"/>
      <c r="AA209" s="157"/>
      <c r="AB209" s="157"/>
    </row>
    <row r="210" spans="1:28" x14ac:dyDescent="0.2">
      <c r="A210" s="99">
        <v>581</v>
      </c>
      <c r="B210" s="108" t="s">
        <v>186</v>
      </c>
      <c r="C210" s="99">
        <v>6</v>
      </c>
      <c r="D210" s="100">
        <v>6642.0598831176758</v>
      </c>
      <c r="E210" s="237">
        <v>22</v>
      </c>
      <c r="F210" s="249">
        <f t="shared" si="39"/>
        <v>10.29</v>
      </c>
      <c r="G210" s="246">
        <f t="shared" si="33"/>
        <v>-11.71</v>
      </c>
      <c r="H210" s="251">
        <v>153.93188247818057</v>
      </c>
      <c r="I210" s="255">
        <v>80.113267951074448</v>
      </c>
      <c r="J210" s="221">
        <v>244.47732643319537</v>
      </c>
      <c r="K210" s="220">
        <v>-11.430835136759242</v>
      </c>
      <c r="L210" s="110"/>
      <c r="M210" s="88">
        <v>6.7532845973619544</v>
      </c>
      <c r="N210" s="272">
        <v>25</v>
      </c>
      <c r="O210" s="272">
        <v>50</v>
      </c>
      <c r="P210" s="272">
        <v>75</v>
      </c>
      <c r="Q210" s="327">
        <v>100</v>
      </c>
      <c r="R210" s="273">
        <v>180.11326795107445</v>
      </c>
      <c r="S210" s="209"/>
      <c r="T210" s="310">
        <f t="shared" si="34"/>
        <v>-4.3871902874436777E-2</v>
      </c>
      <c r="U210" s="311">
        <f t="shared" si="35"/>
        <v>-0.16240949956253334</v>
      </c>
      <c r="V210" s="311">
        <f t="shared" si="36"/>
        <v>-0.32481899912506668</v>
      </c>
      <c r="W210" s="311">
        <f t="shared" si="37"/>
        <v>-0.48722849868759999</v>
      </c>
      <c r="X210" s="312">
        <f t="shared" si="38"/>
        <v>-0.64963799825013335</v>
      </c>
      <c r="Y210" s="20"/>
      <c r="Z210" s="157"/>
      <c r="AA210" s="157"/>
      <c r="AB210" s="157"/>
    </row>
    <row r="211" spans="1:28" x14ac:dyDescent="0.2">
      <c r="A211" s="99">
        <v>583</v>
      </c>
      <c r="B211" s="108" t="s">
        <v>187</v>
      </c>
      <c r="C211" s="99">
        <v>19</v>
      </c>
      <c r="D211" s="100">
        <v>941.76699364185333</v>
      </c>
      <c r="E211" s="237">
        <v>22.25</v>
      </c>
      <c r="F211" s="249">
        <f t="shared" si="39"/>
        <v>10.54</v>
      </c>
      <c r="G211" s="246">
        <f t="shared" si="33"/>
        <v>-11.71</v>
      </c>
      <c r="H211" s="251">
        <v>165.30192964850878</v>
      </c>
      <c r="I211" s="255">
        <v>-136.45266945177181</v>
      </c>
      <c r="J211" s="221">
        <v>457.86517476201118</v>
      </c>
      <c r="K211" s="220">
        <v>-234.0707780022251</v>
      </c>
      <c r="L211" s="110"/>
      <c r="M211" s="88">
        <v>6.7532845973619544</v>
      </c>
      <c r="N211" s="272">
        <v>25</v>
      </c>
      <c r="O211" s="272">
        <v>50</v>
      </c>
      <c r="P211" s="272">
        <v>75</v>
      </c>
      <c r="Q211" s="327">
        <v>100</v>
      </c>
      <c r="R211" s="273">
        <v>-36.452669451771811</v>
      </c>
      <c r="S211" s="209"/>
      <c r="T211" s="310">
        <f t="shared" si="34"/>
        <v>-4.0854239340834445E-2</v>
      </c>
      <c r="U211" s="311">
        <f t="shared" si="35"/>
        <v>-0.1512384038901359</v>
      </c>
      <c r="V211" s="311">
        <f t="shared" si="36"/>
        <v>-0.30247680778027181</v>
      </c>
      <c r="W211" s="311">
        <f t="shared" si="37"/>
        <v>-0.45371521167040768</v>
      </c>
      <c r="X211" s="312">
        <f t="shared" si="38"/>
        <v>-0.60495361556054361</v>
      </c>
      <c r="Y211" s="20"/>
      <c r="Z211" s="157"/>
      <c r="AA211" s="157"/>
      <c r="AB211" s="157"/>
    </row>
    <row r="212" spans="1:28" x14ac:dyDescent="0.2">
      <c r="A212" s="99">
        <v>584</v>
      </c>
      <c r="B212" s="108" t="s">
        <v>188</v>
      </c>
      <c r="C212" s="99">
        <v>16</v>
      </c>
      <c r="D212" s="100">
        <v>2883.5152721405029</v>
      </c>
      <c r="E212" s="237">
        <v>21.5</v>
      </c>
      <c r="F212" s="249">
        <f t="shared" si="39"/>
        <v>9.7899999999999991</v>
      </c>
      <c r="G212" s="246">
        <f t="shared" si="33"/>
        <v>-11.71</v>
      </c>
      <c r="H212" s="251">
        <v>124.2988280349367</v>
      </c>
      <c r="I212" s="255">
        <v>155.20044365570229</v>
      </c>
      <c r="J212" s="221">
        <v>708.43619147065294</v>
      </c>
      <c r="K212" s="220">
        <v>60.443596404793198</v>
      </c>
      <c r="L212" s="110"/>
      <c r="M212" s="88">
        <v>6.7532845973619544</v>
      </c>
      <c r="N212" s="272">
        <v>25</v>
      </c>
      <c r="O212" s="272">
        <v>50</v>
      </c>
      <c r="P212" s="272">
        <v>75</v>
      </c>
      <c r="Q212" s="327">
        <v>100</v>
      </c>
      <c r="R212" s="273">
        <v>255.20044365570229</v>
      </c>
      <c r="S212" s="209"/>
      <c r="T212" s="310">
        <f t="shared" si="34"/>
        <v>-5.4331039995516348E-2</v>
      </c>
      <c r="U212" s="311">
        <f t="shared" si="35"/>
        <v>-0.20112820366233256</v>
      </c>
      <c r="V212" s="311">
        <f t="shared" si="36"/>
        <v>-0.40225640732466511</v>
      </c>
      <c r="W212" s="311">
        <f t="shared" si="37"/>
        <v>-0.60338461098699769</v>
      </c>
      <c r="X212" s="312">
        <f t="shared" si="38"/>
        <v>-0.80451281464933022</v>
      </c>
      <c r="Y212" s="20"/>
      <c r="Z212" s="157"/>
      <c r="AA212" s="157"/>
      <c r="AB212" s="157"/>
    </row>
    <row r="213" spans="1:28" x14ac:dyDescent="0.2">
      <c r="A213" s="99">
        <v>588</v>
      </c>
      <c r="B213" s="108" t="s">
        <v>189</v>
      </c>
      <c r="C213" s="99">
        <v>10</v>
      </c>
      <c r="D213" s="100">
        <v>1774.9060416221619</v>
      </c>
      <c r="E213" s="237">
        <v>21.5</v>
      </c>
      <c r="F213" s="249">
        <f t="shared" si="39"/>
        <v>9.7899999999999991</v>
      </c>
      <c r="G213" s="246">
        <f t="shared" si="33"/>
        <v>-11.71</v>
      </c>
      <c r="H213" s="251">
        <v>131.67745896746214</v>
      </c>
      <c r="I213" s="255">
        <v>-21.071901269857047</v>
      </c>
      <c r="J213" s="221">
        <v>-140.02568976122933</v>
      </c>
      <c r="K213" s="220">
        <v>-192.76435638948666</v>
      </c>
      <c r="L213" s="110"/>
      <c r="M213" s="88">
        <v>6.7532845973619544</v>
      </c>
      <c r="N213" s="272">
        <v>-4.3401933913809501</v>
      </c>
      <c r="O213" s="272">
        <v>-4.3401933913809501</v>
      </c>
      <c r="P213" s="272">
        <v>-4.3401933913809501</v>
      </c>
      <c r="Q213" s="327">
        <v>-4.3401933913809501</v>
      </c>
      <c r="R213" s="273">
        <v>-25.412094661237997</v>
      </c>
      <c r="S213" s="209"/>
      <c r="T213" s="310">
        <f t="shared" si="34"/>
        <v>-5.1286565296120343E-2</v>
      </c>
      <c r="U213" s="311">
        <f t="shared" si="35"/>
        <v>3.2960792419706578E-2</v>
      </c>
      <c r="V213" s="311">
        <f t="shared" si="36"/>
        <v>3.2960792419706578E-2</v>
      </c>
      <c r="W213" s="311">
        <f t="shared" si="37"/>
        <v>3.2960792419706578E-2</v>
      </c>
      <c r="X213" s="312">
        <f t="shared" si="38"/>
        <v>3.2960792419706578E-2</v>
      </c>
      <c r="Y213" s="20"/>
      <c r="Z213" s="157"/>
      <c r="AA213" s="157"/>
      <c r="AB213" s="157"/>
    </row>
    <row r="214" spans="1:28" x14ac:dyDescent="0.2">
      <c r="A214" s="99">
        <v>592</v>
      </c>
      <c r="B214" s="108" t="s">
        <v>190</v>
      </c>
      <c r="C214" s="99">
        <v>13</v>
      </c>
      <c r="D214" s="100">
        <v>3988.7848913669586</v>
      </c>
      <c r="E214" s="237">
        <v>21.75</v>
      </c>
      <c r="F214" s="249">
        <f t="shared" si="39"/>
        <v>10.039999999999999</v>
      </c>
      <c r="G214" s="246">
        <f t="shared" si="33"/>
        <v>-11.71</v>
      </c>
      <c r="H214" s="251">
        <v>149.79349355177209</v>
      </c>
      <c r="I214" s="255">
        <v>181.52704987070243</v>
      </c>
      <c r="J214" s="221">
        <v>315.06396900957299</v>
      </c>
      <c r="K214" s="220">
        <v>-76.250749570804658</v>
      </c>
      <c r="L214" s="110"/>
      <c r="M214" s="88">
        <v>6.7532845973619544</v>
      </c>
      <c r="N214" s="272">
        <v>7.2717165872167016</v>
      </c>
      <c r="O214" s="272">
        <v>7.2717165872167016</v>
      </c>
      <c r="P214" s="272">
        <v>7.2717165872167016</v>
      </c>
      <c r="Q214" s="327">
        <v>7.2717165872167016</v>
      </c>
      <c r="R214" s="273">
        <v>188.79876645791913</v>
      </c>
      <c r="S214" s="209"/>
      <c r="T214" s="310">
        <f t="shared" si="34"/>
        <v>-4.5083964845428107E-2</v>
      </c>
      <c r="U214" s="311">
        <f t="shared" si="35"/>
        <v>-4.85449428729922E-2</v>
      </c>
      <c r="V214" s="311">
        <f t="shared" si="36"/>
        <v>-4.85449428729922E-2</v>
      </c>
      <c r="W214" s="311">
        <f t="shared" si="37"/>
        <v>-4.85449428729922E-2</v>
      </c>
      <c r="X214" s="312">
        <f t="shared" si="38"/>
        <v>-4.85449428729922E-2</v>
      </c>
      <c r="Y214" s="20"/>
      <c r="Z214" s="157"/>
      <c r="AA214" s="157"/>
      <c r="AB214" s="157"/>
    </row>
    <row r="215" spans="1:28" x14ac:dyDescent="0.2">
      <c r="A215" s="99">
        <v>593</v>
      </c>
      <c r="B215" s="108" t="s">
        <v>191</v>
      </c>
      <c r="C215" s="99">
        <v>10</v>
      </c>
      <c r="D215" s="100">
        <v>18263.408675193787</v>
      </c>
      <c r="E215" s="237">
        <v>22</v>
      </c>
      <c r="F215" s="249">
        <f t="shared" si="39"/>
        <v>10.29</v>
      </c>
      <c r="G215" s="246">
        <f t="shared" si="33"/>
        <v>-11.71</v>
      </c>
      <c r="H215" s="251">
        <v>171.06555471749974</v>
      </c>
      <c r="I215" s="255">
        <v>4491.7560592736954</v>
      </c>
      <c r="J215" s="221">
        <v>238.65908159662635</v>
      </c>
      <c r="K215" s="220">
        <v>91.101349625654052</v>
      </c>
      <c r="L215" s="110"/>
      <c r="M215" s="88">
        <v>6.753284597361926</v>
      </c>
      <c r="N215" s="272">
        <v>25</v>
      </c>
      <c r="O215" s="272">
        <v>25.324370020006427</v>
      </c>
      <c r="P215" s="272">
        <v>25.324370020006427</v>
      </c>
      <c r="Q215" s="327">
        <v>25.324370020006427</v>
      </c>
      <c r="R215" s="273">
        <v>4517.0804292937019</v>
      </c>
      <c r="S215" s="209"/>
      <c r="T215" s="310">
        <f t="shared" si="34"/>
        <v>-3.9477758152507106E-2</v>
      </c>
      <c r="U215" s="311">
        <f t="shared" si="35"/>
        <v>-0.14614280496903881</v>
      </c>
      <c r="V215" s="311">
        <f t="shared" si="36"/>
        <v>-0.14803897875190289</v>
      </c>
      <c r="W215" s="311">
        <f t="shared" si="37"/>
        <v>-0.14803897875190289</v>
      </c>
      <c r="X215" s="312">
        <f t="shared" si="38"/>
        <v>-0.14803897875190289</v>
      </c>
      <c r="Y215" s="20"/>
      <c r="Z215" s="157"/>
      <c r="AA215" s="157"/>
      <c r="AB215" s="157"/>
    </row>
    <row r="216" spans="1:28" x14ac:dyDescent="0.2">
      <c r="A216" s="99">
        <v>595</v>
      </c>
      <c r="B216" s="108" t="s">
        <v>192</v>
      </c>
      <c r="C216" s="99">
        <v>11</v>
      </c>
      <c r="D216" s="100">
        <v>4636.3935418128967</v>
      </c>
      <c r="E216" s="237">
        <v>21.75</v>
      </c>
      <c r="F216" s="249">
        <f t="shared" si="39"/>
        <v>10.039999999999999</v>
      </c>
      <c r="G216" s="246">
        <f t="shared" si="33"/>
        <v>-11.71</v>
      </c>
      <c r="H216" s="251">
        <v>131.24111503472679</v>
      </c>
      <c r="I216" s="255">
        <v>238.48923157203555</v>
      </c>
      <c r="J216" s="221">
        <v>152.03385141454419</v>
      </c>
      <c r="K216" s="220">
        <v>126.16178081634644</v>
      </c>
      <c r="L216" s="110"/>
      <c r="M216" s="88">
        <v>6.7532845973619544</v>
      </c>
      <c r="N216" s="272">
        <v>25.000000000000028</v>
      </c>
      <c r="O216" s="272">
        <v>50.000000000000028</v>
      </c>
      <c r="P216" s="272">
        <v>75.000000000000028</v>
      </c>
      <c r="Q216" s="327">
        <v>100.00000000000003</v>
      </c>
      <c r="R216" s="273">
        <v>338.48923157203558</v>
      </c>
      <c r="S216" s="209"/>
      <c r="T216" s="310">
        <f t="shared" si="34"/>
        <v>-5.1457080317970597E-2</v>
      </c>
      <c r="U216" s="311">
        <f t="shared" si="35"/>
        <v>-0.19048908562979638</v>
      </c>
      <c r="V216" s="311">
        <f t="shared" si="36"/>
        <v>-0.38097817125959255</v>
      </c>
      <c r="W216" s="311">
        <f t="shared" si="37"/>
        <v>-0.57146725688938871</v>
      </c>
      <c r="X216" s="312">
        <f t="shared" si="38"/>
        <v>-0.76195634251918487</v>
      </c>
      <c r="Y216" s="20"/>
      <c r="Z216" s="157"/>
      <c r="AA216" s="157"/>
      <c r="AB216" s="157"/>
    </row>
    <row r="217" spans="1:28" x14ac:dyDescent="0.2">
      <c r="A217" s="99">
        <v>598</v>
      </c>
      <c r="B217" s="108" t="s">
        <v>193</v>
      </c>
      <c r="C217" s="99">
        <v>15</v>
      </c>
      <c r="D217" s="100">
        <v>19372.038182258606</v>
      </c>
      <c r="E217" s="237">
        <v>21.25</v>
      </c>
      <c r="F217" s="249">
        <f t="shared" si="39"/>
        <v>9.5399999999999991</v>
      </c>
      <c r="G217" s="246">
        <f t="shared" si="33"/>
        <v>-11.71</v>
      </c>
      <c r="H217" s="251">
        <v>186.36116466002963</v>
      </c>
      <c r="I217" s="255">
        <v>227.21200965080462</v>
      </c>
      <c r="J217" s="221">
        <v>20.482459529543586</v>
      </c>
      <c r="K217" s="220">
        <v>-15.123240049733564</v>
      </c>
      <c r="L217" s="110"/>
      <c r="M217" s="88">
        <v>6.7532845973619544</v>
      </c>
      <c r="N217" s="272">
        <v>25</v>
      </c>
      <c r="O217" s="272">
        <v>48.54764800149448</v>
      </c>
      <c r="P217" s="272">
        <v>48.54764800149448</v>
      </c>
      <c r="Q217" s="327">
        <v>48.54764800149448</v>
      </c>
      <c r="R217" s="273">
        <v>275.7596576522991</v>
      </c>
      <c r="S217" s="209"/>
      <c r="T217" s="310">
        <f t="shared" si="34"/>
        <v>-3.6237617476160715E-2</v>
      </c>
      <c r="U217" s="311">
        <f t="shared" si="35"/>
        <v>-0.13414812064308776</v>
      </c>
      <c r="V217" s="311">
        <f t="shared" si="36"/>
        <v>-0.26050302964170563</v>
      </c>
      <c r="W217" s="311">
        <f t="shared" si="37"/>
        <v>-0.26050302964170563</v>
      </c>
      <c r="X217" s="312">
        <f t="shared" si="38"/>
        <v>-0.26050302964170563</v>
      </c>
      <c r="Y217" s="20"/>
      <c r="Z217" s="157"/>
      <c r="AA217" s="157"/>
      <c r="AB217" s="157"/>
    </row>
    <row r="218" spans="1:28" x14ac:dyDescent="0.2">
      <c r="A218" s="99">
        <v>599</v>
      </c>
      <c r="B218" s="108" t="s">
        <v>194</v>
      </c>
      <c r="C218" s="99">
        <v>15</v>
      </c>
      <c r="D218" s="100">
        <v>11115.622171401978</v>
      </c>
      <c r="E218" s="237">
        <v>20.5</v>
      </c>
      <c r="F218" s="249">
        <f t="shared" si="39"/>
        <v>8.7899999999999991</v>
      </c>
      <c r="G218" s="246">
        <f t="shared" si="33"/>
        <v>-11.71</v>
      </c>
      <c r="H218" s="251">
        <v>154.12737038506631</v>
      </c>
      <c r="I218" s="255">
        <v>159.11056985727373</v>
      </c>
      <c r="J218" s="221">
        <v>199.97357661828912</v>
      </c>
      <c r="K218" s="220">
        <v>232.91179692796717</v>
      </c>
      <c r="L218" s="110"/>
      <c r="M218" s="88">
        <v>6.7532845973619544</v>
      </c>
      <c r="N218" s="272">
        <v>25</v>
      </c>
      <c r="O218" s="272">
        <v>50</v>
      </c>
      <c r="P218" s="272">
        <v>75</v>
      </c>
      <c r="Q218" s="327">
        <v>100</v>
      </c>
      <c r="R218" s="273">
        <v>259.11056985727373</v>
      </c>
      <c r="S218" s="209"/>
      <c r="T218" s="310">
        <f t="shared" si="34"/>
        <v>-4.381625781643967E-2</v>
      </c>
      <c r="U218" s="311">
        <f t="shared" si="35"/>
        <v>-0.16220350699256655</v>
      </c>
      <c r="V218" s="311">
        <f t="shared" si="36"/>
        <v>-0.32440701398513311</v>
      </c>
      <c r="W218" s="311">
        <f t="shared" si="37"/>
        <v>-0.48661052097769969</v>
      </c>
      <c r="X218" s="312">
        <f t="shared" si="38"/>
        <v>-0.64881402797026622</v>
      </c>
      <c r="Y218" s="20"/>
      <c r="Z218" s="157"/>
      <c r="AA218" s="157"/>
      <c r="AB218" s="157"/>
    </row>
    <row r="219" spans="1:28" x14ac:dyDescent="0.2">
      <c r="A219" s="99">
        <v>601</v>
      </c>
      <c r="B219" s="108" t="s">
        <v>195</v>
      </c>
      <c r="C219" s="99">
        <v>13</v>
      </c>
      <c r="D219" s="100">
        <v>4126.0849609375</v>
      </c>
      <c r="E219" s="237">
        <v>21</v>
      </c>
      <c r="F219" s="249">
        <f t="shared" si="39"/>
        <v>9.2899999999999991</v>
      </c>
      <c r="G219" s="246">
        <f t="shared" si="33"/>
        <v>-11.71</v>
      </c>
      <c r="H219" s="251">
        <v>134.43387160937667</v>
      </c>
      <c r="I219" s="255">
        <v>79.481315137756837</v>
      </c>
      <c r="J219" s="221">
        <v>168.32352809083636</v>
      </c>
      <c r="K219" s="220">
        <v>-68.841266470347989</v>
      </c>
      <c r="L219" s="110"/>
      <c r="M219" s="88">
        <v>6.7532845973619544</v>
      </c>
      <c r="N219" s="272">
        <v>25</v>
      </c>
      <c r="O219" s="272">
        <v>41.985108459288369</v>
      </c>
      <c r="P219" s="272">
        <v>41.985108459288369</v>
      </c>
      <c r="Q219" s="327">
        <v>41.985108459288369</v>
      </c>
      <c r="R219" s="273">
        <v>121.46642359704521</v>
      </c>
      <c r="S219" s="209"/>
      <c r="T219" s="310">
        <f t="shared" si="34"/>
        <v>-5.0234992985881674E-2</v>
      </c>
      <c r="U219" s="311">
        <f t="shared" si="35"/>
        <v>-0.18596503768516229</v>
      </c>
      <c r="V219" s="311">
        <f t="shared" si="36"/>
        <v>-0.31231049107388748</v>
      </c>
      <c r="W219" s="311">
        <f t="shared" si="37"/>
        <v>-0.31231049107388748</v>
      </c>
      <c r="X219" s="312">
        <f t="shared" si="38"/>
        <v>-0.31231049107388748</v>
      </c>
      <c r="Y219" s="20"/>
      <c r="Z219" s="157"/>
      <c r="AA219" s="157"/>
      <c r="AB219" s="157"/>
    </row>
    <row r="220" spans="1:28" x14ac:dyDescent="0.2">
      <c r="A220" s="99">
        <v>604</v>
      </c>
      <c r="B220" s="108" t="s">
        <v>196</v>
      </c>
      <c r="C220" s="99">
        <v>6</v>
      </c>
      <c r="D220" s="100">
        <v>19580.481775760651</v>
      </c>
      <c r="E220" s="237">
        <v>20</v>
      </c>
      <c r="F220" s="249">
        <f t="shared" si="39"/>
        <v>8.2899999999999991</v>
      </c>
      <c r="G220" s="246">
        <f t="shared" si="33"/>
        <v>-11.71</v>
      </c>
      <c r="H220" s="251">
        <v>214.83201500442848</v>
      </c>
      <c r="I220" s="255">
        <v>-37.272527054072874</v>
      </c>
      <c r="J220" s="221">
        <v>-90.412547290361047</v>
      </c>
      <c r="K220" s="220">
        <v>-19.625192863337915</v>
      </c>
      <c r="L220" s="110"/>
      <c r="M220" s="88">
        <v>6.7532845973619544</v>
      </c>
      <c r="N220" s="272">
        <v>-14.517530219814908</v>
      </c>
      <c r="O220" s="272">
        <v>-14.517530219814908</v>
      </c>
      <c r="P220" s="272">
        <v>-14.517530219814908</v>
      </c>
      <c r="Q220" s="327">
        <v>-14.517530219814908</v>
      </c>
      <c r="R220" s="273">
        <v>-51.790057273887783</v>
      </c>
      <c r="S220" s="209"/>
      <c r="T220" s="310">
        <f t="shared" si="34"/>
        <v>-3.1435187149469988E-2</v>
      </c>
      <c r="U220" s="311">
        <f t="shared" si="35"/>
        <v>6.757619537998398E-2</v>
      </c>
      <c r="V220" s="311">
        <f t="shared" si="36"/>
        <v>6.757619537998398E-2</v>
      </c>
      <c r="W220" s="311">
        <f t="shared" si="37"/>
        <v>6.757619537998398E-2</v>
      </c>
      <c r="X220" s="312">
        <f t="shared" si="38"/>
        <v>6.757619537998398E-2</v>
      </c>
      <c r="Y220" s="20"/>
      <c r="Z220" s="157"/>
      <c r="AA220" s="157"/>
      <c r="AB220" s="157"/>
    </row>
    <row r="221" spans="1:28" x14ac:dyDescent="0.2">
      <c r="A221" s="99">
        <v>607</v>
      </c>
      <c r="B221" s="108" t="s">
        <v>197</v>
      </c>
      <c r="C221" s="99">
        <v>12</v>
      </c>
      <c r="D221" s="100">
        <v>4480.105059504509</v>
      </c>
      <c r="E221" s="237">
        <v>20.25</v>
      </c>
      <c r="F221" s="249">
        <f t="shared" si="39"/>
        <v>8.5399999999999991</v>
      </c>
      <c r="G221" s="246">
        <f t="shared" si="33"/>
        <v>-11.71</v>
      </c>
      <c r="H221" s="251">
        <v>129.72606872886701</v>
      </c>
      <c r="I221" s="255">
        <v>-7.7920811716373253</v>
      </c>
      <c r="J221" s="221">
        <v>143.39239584980299</v>
      </c>
      <c r="K221" s="220">
        <v>-121.63269781371832</v>
      </c>
      <c r="L221" s="110"/>
      <c r="M221" s="88">
        <v>6.7532845973619544</v>
      </c>
      <c r="N221" s="272">
        <v>-24.999999999999996</v>
      </c>
      <c r="O221" s="272">
        <v>-49.999999999999993</v>
      </c>
      <c r="P221" s="272">
        <v>-64.135958165109159</v>
      </c>
      <c r="Q221" s="327">
        <v>-64.135958165109159</v>
      </c>
      <c r="R221" s="273">
        <v>-71.92803933674648</v>
      </c>
      <c r="S221" s="209"/>
      <c r="T221" s="310">
        <f t="shared" si="34"/>
        <v>-5.205803786035177E-2</v>
      </c>
      <c r="U221" s="311">
        <f t="shared" si="35"/>
        <v>0.19271377175740259</v>
      </c>
      <c r="V221" s="311">
        <f t="shared" si="36"/>
        <v>0.38542754351480518</v>
      </c>
      <c r="W221" s="311">
        <f t="shared" si="37"/>
        <v>0.49439529613092675</v>
      </c>
      <c r="X221" s="312">
        <f t="shared" si="38"/>
        <v>0.49439529613092675</v>
      </c>
      <c r="Y221" s="20"/>
      <c r="Z221" s="157"/>
      <c r="AA221" s="157"/>
      <c r="AB221" s="157"/>
    </row>
    <row r="222" spans="1:28" x14ac:dyDescent="0.2">
      <c r="A222" s="99">
        <v>608</v>
      </c>
      <c r="B222" s="108" t="s">
        <v>198</v>
      </c>
      <c r="C222" s="99">
        <v>4</v>
      </c>
      <c r="D222" s="100">
        <v>2201.7339742183685</v>
      </c>
      <c r="E222" s="237">
        <v>20.5</v>
      </c>
      <c r="F222" s="249">
        <f t="shared" si="39"/>
        <v>8.7899999999999991</v>
      </c>
      <c r="G222" s="246">
        <f t="shared" si="33"/>
        <v>-11.71</v>
      </c>
      <c r="H222" s="251">
        <v>143.55207528687649</v>
      </c>
      <c r="I222" s="255">
        <v>-163.85773363066875</v>
      </c>
      <c r="J222" s="221">
        <v>97.178179836763618</v>
      </c>
      <c r="K222" s="220">
        <v>48.177305212762654</v>
      </c>
      <c r="L222" s="110"/>
      <c r="M222" s="88">
        <v>6.7532845973619544</v>
      </c>
      <c r="N222" s="272">
        <v>25</v>
      </c>
      <c r="O222" s="272">
        <v>50</v>
      </c>
      <c r="P222" s="272">
        <v>75</v>
      </c>
      <c r="Q222" s="327">
        <v>100</v>
      </c>
      <c r="R222" s="273">
        <v>-63.857733630668747</v>
      </c>
      <c r="S222" s="209"/>
      <c r="T222" s="310">
        <f t="shared" si="34"/>
        <v>-4.7044144669215651E-2</v>
      </c>
      <c r="U222" s="311">
        <f t="shared" si="35"/>
        <v>-0.17415282886046507</v>
      </c>
      <c r="V222" s="311">
        <f t="shared" si="36"/>
        <v>-0.34830565772093014</v>
      </c>
      <c r="W222" s="311">
        <f t="shared" si="37"/>
        <v>-0.52245848658139526</v>
      </c>
      <c r="X222" s="312">
        <f t="shared" si="38"/>
        <v>-0.69661131544186028</v>
      </c>
      <c r="Y222" s="20"/>
      <c r="Z222" s="157"/>
      <c r="AA222" s="157"/>
      <c r="AB222" s="157"/>
    </row>
    <row r="223" spans="1:28" x14ac:dyDescent="0.2">
      <c r="A223" s="99">
        <v>609</v>
      </c>
      <c r="B223" s="108" t="s">
        <v>199</v>
      </c>
      <c r="C223" s="99">
        <v>4</v>
      </c>
      <c r="D223" s="100">
        <v>85129.596838772297</v>
      </c>
      <c r="E223" s="237">
        <v>19.75</v>
      </c>
      <c r="F223" s="249">
        <f t="shared" si="39"/>
        <v>8.0399999999999991</v>
      </c>
      <c r="G223" s="246">
        <f t="shared" si="33"/>
        <v>-11.71</v>
      </c>
      <c r="H223" s="251">
        <v>180.47424686762398</v>
      </c>
      <c r="I223" s="255">
        <v>176.92054833850719</v>
      </c>
      <c r="J223" s="221">
        <v>-153.56072190392564</v>
      </c>
      <c r="K223" s="220">
        <v>-52.288399570204959</v>
      </c>
      <c r="L223" s="110"/>
      <c r="M223" s="88">
        <v>6.7532845973619544</v>
      </c>
      <c r="N223" s="272">
        <v>-25</v>
      </c>
      <c r="O223" s="272">
        <v>-50</v>
      </c>
      <c r="P223" s="272">
        <v>-51.686877101822205</v>
      </c>
      <c r="Q223" s="327">
        <v>-51.686877101822205</v>
      </c>
      <c r="R223" s="273">
        <v>125.23367123668498</v>
      </c>
      <c r="S223" s="209"/>
      <c r="T223" s="310">
        <f t="shared" si="34"/>
        <v>-3.7419658009795825E-2</v>
      </c>
      <c r="U223" s="311">
        <f t="shared" si="35"/>
        <v>0.13852391925113419</v>
      </c>
      <c r="V223" s="311">
        <f t="shared" si="36"/>
        <v>0.27704783850226838</v>
      </c>
      <c r="W223" s="311">
        <f t="shared" si="37"/>
        <v>0.28639475159984462</v>
      </c>
      <c r="X223" s="312">
        <f t="shared" si="38"/>
        <v>0.28639475159984462</v>
      </c>
      <c r="Y223" s="20"/>
      <c r="Z223" s="157"/>
      <c r="AA223" s="157"/>
      <c r="AB223" s="157"/>
    </row>
    <row r="224" spans="1:28" x14ac:dyDescent="0.2">
      <c r="A224" s="99">
        <v>611</v>
      </c>
      <c r="B224" s="108" t="s">
        <v>200</v>
      </c>
      <c r="C224" s="99">
        <v>1</v>
      </c>
      <c r="D224" s="100">
        <v>5121.8562240004539</v>
      </c>
      <c r="E224" s="237">
        <v>20.5</v>
      </c>
      <c r="F224" s="249">
        <f t="shared" si="39"/>
        <v>8.7899999999999991</v>
      </c>
      <c r="G224" s="246">
        <f t="shared" si="33"/>
        <v>-11.71</v>
      </c>
      <c r="H224" s="251">
        <v>190.58221391435924</v>
      </c>
      <c r="I224" s="255">
        <v>209.91632593494856</v>
      </c>
      <c r="J224" s="221">
        <v>226.12612722901679</v>
      </c>
      <c r="K224" s="220">
        <v>2.4394311237133195</v>
      </c>
      <c r="L224" s="110"/>
      <c r="M224" s="88">
        <v>6.7532845973619544</v>
      </c>
      <c r="N224" s="272">
        <v>25</v>
      </c>
      <c r="O224" s="272">
        <v>49.999999999999972</v>
      </c>
      <c r="P224" s="272">
        <v>55.579081211761007</v>
      </c>
      <c r="Q224" s="327">
        <v>55.579081211761007</v>
      </c>
      <c r="R224" s="273">
        <v>265.49540714670957</v>
      </c>
      <c r="S224" s="209"/>
      <c r="T224" s="310">
        <f t="shared" si="34"/>
        <v>-3.543502018712321E-2</v>
      </c>
      <c r="U224" s="311">
        <f t="shared" si="35"/>
        <v>-0.13117698386709944</v>
      </c>
      <c r="V224" s="311">
        <f t="shared" si="36"/>
        <v>-0.26235396773419878</v>
      </c>
      <c r="W224" s="311">
        <f t="shared" si="37"/>
        <v>-0.29162784957853538</v>
      </c>
      <c r="X224" s="312">
        <f t="shared" si="38"/>
        <v>-0.29162784957853538</v>
      </c>
      <c r="Y224" s="20"/>
      <c r="Z224" s="157"/>
      <c r="AA224" s="157"/>
      <c r="AB224" s="157"/>
    </row>
    <row r="225" spans="1:28" x14ac:dyDescent="0.2">
      <c r="A225" s="99">
        <v>614</v>
      </c>
      <c r="B225" s="108" t="s">
        <v>201</v>
      </c>
      <c r="C225" s="99">
        <v>19</v>
      </c>
      <c r="D225" s="100">
        <v>3364.2733536958694</v>
      </c>
      <c r="E225" s="237">
        <v>21.75</v>
      </c>
      <c r="F225" s="249">
        <f t="shared" si="39"/>
        <v>10.039999999999999</v>
      </c>
      <c r="G225" s="246">
        <f t="shared" ref="G225:G288" si="40">F225-E225</f>
        <v>-11.71</v>
      </c>
      <c r="H225" s="251">
        <v>138.577251006041</v>
      </c>
      <c r="I225" s="255">
        <v>618.09664420693866</v>
      </c>
      <c r="J225" s="221">
        <v>355.59404050052717</v>
      </c>
      <c r="K225" s="220">
        <v>290.89771605316719</v>
      </c>
      <c r="L225" s="110"/>
      <c r="M225" s="88">
        <v>6.753284597361926</v>
      </c>
      <c r="N225" s="272">
        <v>25</v>
      </c>
      <c r="O225" s="272">
        <v>50</v>
      </c>
      <c r="P225" s="272">
        <v>75</v>
      </c>
      <c r="Q225" s="327">
        <v>100</v>
      </c>
      <c r="R225" s="273">
        <v>718.09664420693866</v>
      </c>
      <c r="S225" s="209"/>
      <c r="T225" s="310">
        <f t="shared" ref="T225:T288" si="41">-M225/$H225</f>
        <v>-4.8732995844083603E-2</v>
      </c>
      <c r="U225" s="311">
        <f t="shared" ref="U225:U288" si="42">-N225/$H225</f>
        <v>-0.180404790963202</v>
      </c>
      <c r="V225" s="311">
        <f t="shared" ref="V225:V288" si="43">-O225/$H225</f>
        <v>-0.360809581926404</v>
      </c>
      <c r="W225" s="311">
        <f t="shared" ref="W225:W288" si="44">-P225/$H225</f>
        <v>-0.54121437288960605</v>
      </c>
      <c r="X225" s="312">
        <f t="shared" ref="X225:X288" si="45">-Q225/$H225</f>
        <v>-0.721619163852808</v>
      </c>
      <c r="Y225" s="20"/>
      <c r="Z225" s="157"/>
      <c r="AA225" s="157"/>
      <c r="AB225" s="157"/>
    </row>
    <row r="226" spans="1:28" x14ac:dyDescent="0.2">
      <c r="A226" s="99">
        <v>615</v>
      </c>
      <c r="B226" s="108" t="s">
        <v>202</v>
      </c>
      <c r="C226" s="99">
        <v>17</v>
      </c>
      <c r="D226" s="100">
        <v>8079.5406055450439</v>
      </c>
      <c r="E226" s="237">
        <v>20.5</v>
      </c>
      <c r="F226" s="249">
        <f t="shared" si="39"/>
        <v>8.7899999999999991</v>
      </c>
      <c r="G226" s="246">
        <f t="shared" si="40"/>
        <v>-11.71</v>
      </c>
      <c r="H226" s="251">
        <v>131.80782124947277</v>
      </c>
      <c r="I226" s="255">
        <v>-56.296622755479078</v>
      </c>
      <c r="J226" s="221">
        <v>249.66053522600819</v>
      </c>
      <c r="K226" s="220">
        <v>86.168243458969556</v>
      </c>
      <c r="L226" s="110"/>
      <c r="M226" s="88">
        <v>6.7532845973619544</v>
      </c>
      <c r="N226" s="272">
        <v>24.999999999999986</v>
      </c>
      <c r="O226" s="272">
        <v>49.999999999999986</v>
      </c>
      <c r="P226" s="272">
        <v>74.999999999999986</v>
      </c>
      <c r="Q226" s="327">
        <v>99.999999999999986</v>
      </c>
      <c r="R226" s="273">
        <v>43.703377244520908</v>
      </c>
      <c r="S226" s="209"/>
      <c r="T226" s="310">
        <f t="shared" si="41"/>
        <v>-5.1235841191699903E-2</v>
      </c>
      <c r="U226" s="311">
        <f t="shared" si="42"/>
        <v>-0.18967007999231295</v>
      </c>
      <c r="V226" s="311">
        <f t="shared" si="43"/>
        <v>-0.379340159984626</v>
      </c>
      <c r="W226" s="311">
        <f t="shared" si="44"/>
        <v>-0.569010239976939</v>
      </c>
      <c r="X226" s="312">
        <f t="shared" si="45"/>
        <v>-0.75868031996925211</v>
      </c>
      <c r="Y226" s="20"/>
      <c r="Z226" s="157"/>
      <c r="AA226" s="157"/>
      <c r="AB226" s="157"/>
    </row>
    <row r="227" spans="1:28" x14ac:dyDescent="0.2">
      <c r="A227" s="99">
        <v>616</v>
      </c>
      <c r="B227" s="108" t="s">
        <v>203</v>
      </c>
      <c r="C227" s="99">
        <v>1</v>
      </c>
      <c r="D227" s="100">
        <v>1988.9856241345406</v>
      </c>
      <c r="E227" s="237">
        <v>21.5</v>
      </c>
      <c r="F227" s="249">
        <f t="shared" ref="F227:F290" si="46">E227-11.71</f>
        <v>9.7899999999999991</v>
      </c>
      <c r="G227" s="246">
        <f t="shared" si="40"/>
        <v>-11.71</v>
      </c>
      <c r="H227" s="251">
        <v>167.29106841964844</v>
      </c>
      <c r="I227" s="255">
        <v>95.606529668069228</v>
      </c>
      <c r="J227" s="221">
        <v>271.09651764467452</v>
      </c>
      <c r="K227" s="220">
        <v>18.469753920363416</v>
      </c>
      <c r="L227" s="110"/>
      <c r="M227" s="88">
        <v>6.7532845973619544</v>
      </c>
      <c r="N227" s="272">
        <v>-10.725732420762327</v>
      </c>
      <c r="O227" s="272">
        <v>-10.725732420762327</v>
      </c>
      <c r="P227" s="272">
        <v>-10.725732420762327</v>
      </c>
      <c r="Q227" s="327">
        <v>-10.725732420762327</v>
      </c>
      <c r="R227" s="273">
        <v>84.880797247306901</v>
      </c>
      <c r="S227" s="209"/>
      <c r="T227" s="310">
        <f t="shared" si="41"/>
        <v>-4.0368470720871893E-2</v>
      </c>
      <c r="U227" s="311">
        <f t="shared" si="42"/>
        <v>6.4114196424742198E-2</v>
      </c>
      <c r="V227" s="311">
        <f t="shared" si="43"/>
        <v>6.4114196424742198E-2</v>
      </c>
      <c r="W227" s="311">
        <f t="shared" si="44"/>
        <v>6.4114196424742198E-2</v>
      </c>
      <c r="X227" s="312">
        <f t="shared" si="45"/>
        <v>6.4114196424742198E-2</v>
      </c>
      <c r="Y227" s="20"/>
      <c r="Z227" s="157"/>
      <c r="AA227" s="157"/>
      <c r="AB227" s="157"/>
    </row>
    <row r="228" spans="1:28" x14ac:dyDescent="0.2">
      <c r="A228" s="99">
        <v>619</v>
      </c>
      <c r="B228" s="108" t="s">
        <v>204</v>
      </c>
      <c r="C228" s="99">
        <v>4</v>
      </c>
      <c r="D228" s="100">
        <v>2965.3510258197784</v>
      </c>
      <c r="E228" s="237">
        <v>22</v>
      </c>
      <c r="F228" s="249">
        <f t="shared" si="46"/>
        <v>10.29</v>
      </c>
      <c r="G228" s="246">
        <f t="shared" si="40"/>
        <v>-11.71</v>
      </c>
      <c r="H228" s="251">
        <v>142.96928981833267</v>
      </c>
      <c r="I228" s="255">
        <v>-417.69246733429748</v>
      </c>
      <c r="J228" s="221">
        <v>224.35115226765424</v>
      </c>
      <c r="K228" s="220">
        <v>-19.337441387603548</v>
      </c>
      <c r="L228" s="110"/>
      <c r="M228" s="88">
        <v>6.753284597361926</v>
      </c>
      <c r="N228" s="272">
        <v>25</v>
      </c>
      <c r="O228" s="272">
        <v>50</v>
      </c>
      <c r="P228" s="272">
        <v>75</v>
      </c>
      <c r="Q228" s="327">
        <v>100</v>
      </c>
      <c r="R228" s="273">
        <v>-317.69246733429748</v>
      </c>
      <c r="S228" s="209"/>
      <c r="T228" s="310">
        <f t="shared" si="41"/>
        <v>-4.7235910634676498E-2</v>
      </c>
      <c r="U228" s="311">
        <f t="shared" si="42"/>
        <v>-0.17486272773521394</v>
      </c>
      <c r="V228" s="311">
        <f t="shared" si="43"/>
        <v>-0.34972545547042788</v>
      </c>
      <c r="W228" s="311">
        <f t="shared" si="44"/>
        <v>-0.52458818320564182</v>
      </c>
      <c r="X228" s="312">
        <f t="shared" si="45"/>
        <v>-0.69945091094085576</v>
      </c>
      <c r="Y228" s="20"/>
      <c r="Z228" s="157"/>
      <c r="AA228" s="157"/>
      <c r="AB228" s="157"/>
    </row>
    <row r="229" spans="1:28" x14ac:dyDescent="0.2">
      <c r="A229" s="99">
        <v>620</v>
      </c>
      <c r="B229" s="108" t="s">
        <v>205</v>
      </c>
      <c r="C229" s="99">
        <v>18</v>
      </c>
      <c r="D229" s="100">
        <v>2682.5396602153778</v>
      </c>
      <c r="E229" s="237">
        <v>21.5</v>
      </c>
      <c r="F229" s="249">
        <f t="shared" si="46"/>
        <v>9.7899999999999991</v>
      </c>
      <c r="G229" s="246">
        <f t="shared" si="40"/>
        <v>-11.71</v>
      </c>
      <c r="H229" s="251">
        <v>140.52894327319726</v>
      </c>
      <c r="I229" s="255">
        <v>83.461839000812077</v>
      </c>
      <c r="J229" s="221">
        <v>328.85624728363638</v>
      </c>
      <c r="K229" s="220">
        <v>88.213382570291998</v>
      </c>
      <c r="L229" s="110"/>
      <c r="M229" s="88">
        <v>6.7532845973619544</v>
      </c>
      <c r="N229" s="272">
        <v>24.999999999999986</v>
      </c>
      <c r="O229" s="272">
        <v>49.999999999999986</v>
      </c>
      <c r="P229" s="272">
        <v>74.999999999999986</v>
      </c>
      <c r="Q229" s="327">
        <v>99.999999999999986</v>
      </c>
      <c r="R229" s="273">
        <v>183.46183900081206</v>
      </c>
      <c r="S229" s="209"/>
      <c r="T229" s="310">
        <f t="shared" si="41"/>
        <v>-4.8056182876385377E-2</v>
      </c>
      <c r="U229" s="311">
        <f t="shared" si="42"/>
        <v>-0.17789929545971456</v>
      </c>
      <c r="V229" s="311">
        <f t="shared" si="43"/>
        <v>-0.35579859091942923</v>
      </c>
      <c r="W229" s="311">
        <f t="shared" si="44"/>
        <v>-0.53369788637914384</v>
      </c>
      <c r="X229" s="312">
        <f t="shared" si="45"/>
        <v>-0.71159718183885856</v>
      </c>
      <c r="Y229" s="20"/>
      <c r="Z229" s="157"/>
      <c r="AA229" s="157"/>
      <c r="AB229" s="157"/>
    </row>
    <row r="230" spans="1:28" x14ac:dyDescent="0.2">
      <c r="A230" s="99">
        <v>623</v>
      </c>
      <c r="B230" s="108" t="s">
        <v>206</v>
      </c>
      <c r="C230" s="99">
        <v>10</v>
      </c>
      <c r="D230" s="100">
        <v>2191.466917514801</v>
      </c>
      <c r="E230" s="237">
        <v>20</v>
      </c>
      <c r="F230" s="249">
        <f t="shared" si="46"/>
        <v>8.2899999999999991</v>
      </c>
      <c r="G230" s="246">
        <f t="shared" si="40"/>
        <v>-11.71</v>
      </c>
      <c r="H230" s="251">
        <v>154.43918811960819</v>
      </c>
      <c r="I230" s="255">
        <v>352.59130310494976</v>
      </c>
      <c r="J230" s="221">
        <v>192.66442042225341</v>
      </c>
      <c r="K230" s="220">
        <v>-352.31513129255336</v>
      </c>
      <c r="L230" s="110"/>
      <c r="M230" s="88">
        <v>6.7532845973619828</v>
      </c>
      <c r="N230" s="272">
        <v>-25</v>
      </c>
      <c r="O230" s="272">
        <v>-50</v>
      </c>
      <c r="P230" s="272">
        <v>-75</v>
      </c>
      <c r="Q230" s="327">
        <v>-100</v>
      </c>
      <c r="R230" s="273">
        <v>252.59130310494976</v>
      </c>
      <c r="S230" s="209"/>
      <c r="T230" s="310">
        <f t="shared" si="41"/>
        <v>-4.3727791369453331E-2</v>
      </c>
      <c r="U230" s="311">
        <f t="shared" si="42"/>
        <v>0.1618760128461586</v>
      </c>
      <c r="V230" s="311">
        <f t="shared" si="43"/>
        <v>0.3237520256923172</v>
      </c>
      <c r="W230" s="311">
        <f t="shared" si="44"/>
        <v>0.4856280385384758</v>
      </c>
      <c r="X230" s="312">
        <f t="shared" si="45"/>
        <v>0.6475040513846344</v>
      </c>
      <c r="Y230" s="20"/>
      <c r="Z230" s="157"/>
      <c r="AA230" s="157"/>
      <c r="AB230" s="157"/>
    </row>
    <row r="231" spans="1:28" x14ac:dyDescent="0.2">
      <c r="A231" s="99">
        <v>624</v>
      </c>
      <c r="B231" s="108" t="s">
        <v>207</v>
      </c>
      <c r="C231" s="99">
        <v>8</v>
      </c>
      <c r="D231" s="100">
        <v>5344.9804149866104</v>
      </c>
      <c r="E231" s="237">
        <v>20.25</v>
      </c>
      <c r="F231" s="249">
        <f t="shared" si="46"/>
        <v>8.5399999999999991</v>
      </c>
      <c r="G231" s="246">
        <f t="shared" si="40"/>
        <v>-11.71</v>
      </c>
      <c r="H231" s="251">
        <v>186.25761896817465</v>
      </c>
      <c r="I231" s="255">
        <v>51.995357994547462</v>
      </c>
      <c r="J231" s="221">
        <v>13.048718008120204</v>
      </c>
      <c r="K231" s="220">
        <v>-33.06536297904281</v>
      </c>
      <c r="L231" s="110"/>
      <c r="M231" s="88">
        <v>6.7532845973619544</v>
      </c>
      <c r="N231" s="272">
        <v>-1.4665872096305037</v>
      </c>
      <c r="O231" s="272">
        <v>-1.4665872096305037</v>
      </c>
      <c r="P231" s="272">
        <v>-1.4665872096305037</v>
      </c>
      <c r="Q231" s="327">
        <v>-1.4665872096305037</v>
      </c>
      <c r="R231" s="273">
        <v>50.528770784916958</v>
      </c>
      <c r="S231" s="209"/>
      <c r="T231" s="310">
        <f t="shared" si="41"/>
        <v>-3.6257762956348485E-2</v>
      </c>
      <c r="U231" s="311">
        <f t="shared" si="42"/>
        <v>7.8739716407579315E-3</v>
      </c>
      <c r="V231" s="311">
        <f t="shared" si="43"/>
        <v>7.8739716407579315E-3</v>
      </c>
      <c r="W231" s="311">
        <f t="shared" si="44"/>
        <v>7.8739716407579315E-3</v>
      </c>
      <c r="X231" s="312">
        <f t="shared" si="45"/>
        <v>7.8739716407579315E-3</v>
      </c>
      <c r="Y231" s="20"/>
      <c r="Z231" s="157"/>
      <c r="AA231" s="157"/>
      <c r="AB231" s="157"/>
    </row>
    <row r="232" spans="1:28" x14ac:dyDescent="0.2">
      <c r="A232" s="99">
        <v>625</v>
      </c>
      <c r="B232" s="108" t="s">
        <v>208</v>
      </c>
      <c r="C232" s="99">
        <v>17</v>
      </c>
      <c r="D232" s="100">
        <v>3172.3100280761719</v>
      </c>
      <c r="E232" s="237">
        <v>20.25</v>
      </c>
      <c r="F232" s="249">
        <f t="shared" si="46"/>
        <v>8.5399999999999991</v>
      </c>
      <c r="G232" s="246">
        <f t="shared" si="40"/>
        <v>-11.71</v>
      </c>
      <c r="H232" s="251">
        <v>161.29717962397697</v>
      </c>
      <c r="I232" s="255">
        <v>96.837468213461577</v>
      </c>
      <c r="J232" s="221">
        <v>816.24839724826802</v>
      </c>
      <c r="K232" s="220">
        <v>-98.955561872482804</v>
      </c>
      <c r="L232" s="110"/>
      <c r="M232" s="88">
        <v>6.7532845973619544</v>
      </c>
      <c r="N232" s="272">
        <v>-25</v>
      </c>
      <c r="O232" s="272">
        <v>-50</v>
      </c>
      <c r="P232" s="272">
        <v>-75</v>
      </c>
      <c r="Q232" s="327">
        <v>-79.842936171176106</v>
      </c>
      <c r="R232" s="273">
        <v>16.994532042285467</v>
      </c>
      <c r="S232" s="209"/>
      <c r="T232" s="310">
        <f t="shared" si="41"/>
        <v>-4.1868584516514838E-2</v>
      </c>
      <c r="U232" s="311">
        <f t="shared" si="42"/>
        <v>0.15499341066149508</v>
      </c>
      <c r="V232" s="311">
        <f t="shared" si="43"/>
        <v>0.30998682132299016</v>
      </c>
      <c r="W232" s="311">
        <f t="shared" si="44"/>
        <v>0.46498023198448524</v>
      </c>
      <c r="X232" s="312">
        <f t="shared" si="45"/>
        <v>0.4950051597759455</v>
      </c>
      <c r="Y232" s="20"/>
      <c r="Z232" s="157"/>
      <c r="AA232" s="157"/>
      <c r="AB232" s="157"/>
    </row>
    <row r="233" spans="1:28" x14ac:dyDescent="0.2">
      <c r="A233" s="99">
        <v>626</v>
      </c>
      <c r="B233" s="108" t="s">
        <v>209</v>
      </c>
      <c r="C233" s="99">
        <v>17</v>
      </c>
      <c r="D233" s="100">
        <v>5358.8639941215515</v>
      </c>
      <c r="E233" s="237">
        <v>20.75</v>
      </c>
      <c r="F233" s="249">
        <f t="shared" si="46"/>
        <v>9.0399999999999991</v>
      </c>
      <c r="G233" s="246">
        <f t="shared" si="40"/>
        <v>-11.71</v>
      </c>
      <c r="H233" s="251">
        <v>155.1346245947372</v>
      </c>
      <c r="I233" s="255">
        <v>43.734479488357799</v>
      </c>
      <c r="J233" s="221">
        <v>-355.95850281783902</v>
      </c>
      <c r="K233" s="220">
        <v>121.54324617476215</v>
      </c>
      <c r="L233" s="110"/>
      <c r="M233" s="88">
        <v>6.7532845973619544</v>
      </c>
      <c r="N233" s="272">
        <v>25.000000000000007</v>
      </c>
      <c r="O233" s="272">
        <v>50.000000000000007</v>
      </c>
      <c r="P233" s="272">
        <v>75</v>
      </c>
      <c r="Q233" s="327">
        <v>100</v>
      </c>
      <c r="R233" s="273">
        <v>143.73447948835781</v>
      </c>
      <c r="S233" s="209"/>
      <c r="T233" s="310">
        <f t="shared" si="41"/>
        <v>-4.3531768713810738E-2</v>
      </c>
      <c r="U233" s="311">
        <f t="shared" si="42"/>
        <v>-0.16115035612010054</v>
      </c>
      <c r="V233" s="311">
        <f t="shared" si="43"/>
        <v>-0.32230071224020101</v>
      </c>
      <c r="W233" s="311">
        <f t="shared" si="44"/>
        <v>-0.48345106836030144</v>
      </c>
      <c r="X233" s="312">
        <f t="shared" si="45"/>
        <v>-0.64460142448040192</v>
      </c>
      <c r="Y233" s="20"/>
      <c r="Z233" s="157"/>
      <c r="AA233" s="157"/>
      <c r="AB233" s="157"/>
    </row>
    <row r="234" spans="1:28" x14ac:dyDescent="0.2">
      <c r="A234" s="99">
        <v>630</v>
      </c>
      <c r="B234" s="108" t="s">
        <v>210</v>
      </c>
      <c r="C234" s="99">
        <v>17</v>
      </c>
      <c r="D234" s="100">
        <v>1565.6011669635773</v>
      </c>
      <c r="E234" s="237">
        <v>19.75</v>
      </c>
      <c r="F234" s="249">
        <f t="shared" si="46"/>
        <v>8.0399999999999991</v>
      </c>
      <c r="G234" s="246">
        <f t="shared" si="40"/>
        <v>-11.71</v>
      </c>
      <c r="H234" s="251">
        <v>143.52036234231844</v>
      </c>
      <c r="I234" s="255">
        <v>466.87684990228371</v>
      </c>
      <c r="J234" s="221">
        <v>-132.45279377304368</v>
      </c>
      <c r="K234" s="220">
        <v>162.29213308374946</v>
      </c>
      <c r="L234" s="110"/>
      <c r="M234" s="88">
        <v>6.7532845973619828</v>
      </c>
      <c r="N234" s="272">
        <v>25</v>
      </c>
      <c r="O234" s="272">
        <v>50.000000000000057</v>
      </c>
      <c r="P234" s="272">
        <v>75.000000000000057</v>
      </c>
      <c r="Q234" s="327">
        <v>100.00000000000006</v>
      </c>
      <c r="R234" s="273">
        <v>566.87684990228377</v>
      </c>
      <c r="S234" s="209"/>
      <c r="T234" s="310">
        <f t="shared" si="41"/>
        <v>-4.7054539768052885E-2</v>
      </c>
      <c r="U234" s="311">
        <f t="shared" si="42"/>
        <v>-0.17419131050109185</v>
      </c>
      <c r="V234" s="311">
        <f t="shared" si="43"/>
        <v>-0.34838262100218409</v>
      </c>
      <c r="W234" s="311">
        <f t="shared" si="44"/>
        <v>-0.52257393150327591</v>
      </c>
      <c r="X234" s="312">
        <f t="shared" si="45"/>
        <v>-0.69676524200436774</v>
      </c>
      <c r="Y234" s="20"/>
      <c r="Z234" s="157"/>
      <c r="AA234" s="157"/>
      <c r="AB234" s="157"/>
    </row>
    <row r="235" spans="1:28" x14ac:dyDescent="0.2">
      <c r="A235" s="99">
        <v>631</v>
      </c>
      <c r="B235" s="108" t="s">
        <v>211</v>
      </c>
      <c r="C235" s="99">
        <v>2</v>
      </c>
      <c r="D235" s="100">
        <v>2056.181387424469</v>
      </c>
      <c r="E235" s="237">
        <v>21.75</v>
      </c>
      <c r="F235" s="249">
        <f t="shared" si="46"/>
        <v>10.039999999999999</v>
      </c>
      <c r="G235" s="246">
        <f t="shared" si="40"/>
        <v>-11.71</v>
      </c>
      <c r="H235" s="251">
        <v>185.84662077330375</v>
      </c>
      <c r="I235" s="255">
        <v>385.66725912739508</v>
      </c>
      <c r="J235" s="221">
        <v>183.23290142492732</v>
      </c>
      <c r="K235" s="220">
        <v>-87.081050221517501</v>
      </c>
      <c r="L235" s="110"/>
      <c r="M235" s="88">
        <v>6.7532845973619828</v>
      </c>
      <c r="N235" s="272">
        <v>25</v>
      </c>
      <c r="O235" s="272">
        <v>39.26547501491666</v>
      </c>
      <c r="P235" s="272">
        <v>39.26547501491666</v>
      </c>
      <c r="Q235" s="327">
        <v>39.26547501491666</v>
      </c>
      <c r="R235" s="273">
        <v>424.93273414231174</v>
      </c>
      <c r="S235" s="209"/>
      <c r="T235" s="310">
        <f t="shared" si="41"/>
        <v>-3.6337946685614797E-2</v>
      </c>
      <c r="U235" s="311">
        <f t="shared" si="42"/>
        <v>-0.1345195295775384</v>
      </c>
      <c r="V235" s="311">
        <f t="shared" si="43"/>
        <v>-0.21127892910580709</v>
      </c>
      <c r="W235" s="311">
        <f t="shared" si="44"/>
        <v>-0.21127892910580709</v>
      </c>
      <c r="X235" s="312">
        <f t="shared" si="45"/>
        <v>-0.21127892910580709</v>
      </c>
      <c r="Y235" s="20"/>
      <c r="Z235" s="157"/>
      <c r="AA235" s="157"/>
      <c r="AB235" s="157"/>
    </row>
    <row r="236" spans="1:28" x14ac:dyDescent="0.2">
      <c r="A236" s="99">
        <v>635</v>
      </c>
      <c r="B236" s="108" t="s">
        <v>212</v>
      </c>
      <c r="C236" s="99">
        <v>6</v>
      </c>
      <c r="D236" s="100">
        <v>6578.7671163082123</v>
      </c>
      <c r="E236" s="237">
        <v>21</v>
      </c>
      <c r="F236" s="249">
        <f t="shared" si="46"/>
        <v>9.2899999999999991</v>
      </c>
      <c r="G236" s="246">
        <f t="shared" si="40"/>
        <v>-11.71</v>
      </c>
      <c r="H236" s="251">
        <v>163.59746830243472</v>
      </c>
      <c r="I236" s="255">
        <v>-166.27072021564743</v>
      </c>
      <c r="J236" s="221">
        <v>91.29477350056483</v>
      </c>
      <c r="K236" s="220">
        <v>-88.81898436054361</v>
      </c>
      <c r="L236" s="110"/>
      <c r="M236" s="88">
        <v>6.7532845973619544</v>
      </c>
      <c r="N236" s="272">
        <v>25</v>
      </c>
      <c r="O236" s="272">
        <v>43.785086435765365</v>
      </c>
      <c r="P236" s="272">
        <v>43.785086435765365</v>
      </c>
      <c r="Q236" s="327">
        <v>43.785086435765365</v>
      </c>
      <c r="R236" s="273">
        <v>-122.48563377988206</v>
      </c>
      <c r="S236" s="209"/>
      <c r="T236" s="310">
        <f t="shared" si="41"/>
        <v>-4.1279884508221634E-2</v>
      </c>
      <c r="U236" s="311">
        <f t="shared" si="42"/>
        <v>-0.15281410072791415</v>
      </c>
      <c r="V236" s="311">
        <f t="shared" si="43"/>
        <v>-0.26763914435901903</v>
      </c>
      <c r="W236" s="311">
        <f t="shared" si="44"/>
        <v>-0.26763914435901903</v>
      </c>
      <c r="X236" s="312">
        <f t="shared" si="45"/>
        <v>-0.26763914435901903</v>
      </c>
      <c r="Y236" s="20"/>
      <c r="Z236" s="157"/>
      <c r="AA236" s="157"/>
      <c r="AB236" s="157"/>
    </row>
    <row r="237" spans="1:28" x14ac:dyDescent="0.2">
      <c r="A237" s="99">
        <v>636</v>
      </c>
      <c r="B237" s="108" t="s">
        <v>213</v>
      </c>
      <c r="C237" s="99">
        <v>2</v>
      </c>
      <c r="D237" s="100">
        <v>8528.5581095218658</v>
      </c>
      <c r="E237" s="237">
        <v>21.25</v>
      </c>
      <c r="F237" s="249">
        <f t="shared" si="46"/>
        <v>9.5399999999999991</v>
      </c>
      <c r="G237" s="246">
        <f t="shared" si="40"/>
        <v>-11.71</v>
      </c>
      <c r="H237" s="251">
        <v>154.14104256459404</v>
      </c>
      <c r="I237" s="255">
        <v>269.09425926553916</v>
      </c>
      <c r="J237" s="221">
        <v>165.19451213321437</v>
      </c>
      <c r="K237" s="220">
        <v>98.401044895771491</v>
      </c>
      <c r="L237" s="110"/>
      <c r="M237" s="88">
        <v>6.7532845973619828</v>
      </c>
      <c r="N237" s="272">
        <v>25</v>
      </c>
      <c r="O237" s="272">
        <v>50</v>
      </c>
      <c r="P237" s="272">
        <v>75</v>
      </c>
      <c r="Q237" s="327">
        <v>88.117512292118818</v>
      </c>
      <c r="R237" s="273">
        <v>357.21177155765798</v>
      </c>
      <c r="S237" s="209"/>
      <c r="T237" s="310">
        <f t="shared" si="41"/>
        <v>-4.3812371351594853E-2</v>
      </c>
      <c r="U237" s="311">
        <f t="shared" si="42"/>
        <v>-0.16218911967929339</v>
      </c>
      <c r="V237" s="311">
        <f t="shared" si="43"/>
        <v>-0.32437823935858678</v>
      </c>
      <c r="W237" s="311">
        <f t="shared" si="44"/>
        <v>-0.48656735903788018</v>
      </c>
      <c r="X237" s="312">
        <f t="shared" si="45"/>
        <v>-0.57166806987952257</v>
      </c>
      <c r="Y237" s="20"/>
      <c r="Z237" s="157"/>
      <c r="AA237" s="157"/>
      <c r="AB237" s="157"/>
    </row>
    <row r="238" spans="1:28" x14ac:dyDescent="0.2">
      <c r="A238" s="99">
        <v>638</v>
      </c>
      <c r="B238" s="108" t="s">
        <v>214</v>
      </c>
      <c r="C238" s="99">
        <v>1</v>
      </c>
      <c r="D238" s="100">
        <v>50354.205409288406</v>
      </c>
      <c r="E238" s="237">
        <v>19.75</v>
      </c>
      <c r="F238" s="249">
        <f t="shared" si="46"/>
        <v>8.0399999999999991</v>
      </c>
      <c r="G238" s="246">
        <f t="shared" si="40"/>
        <v>-11.71</v>
      </c>
      <c r="H238" s="251">
        <v>214.52368651867994</v>
      </c>
      <c r="I238" s="255">
        <v>325.66001830942389</v>
      </c>
      <c r="J238" s="221">
        <v>-48.101900406485065</v>
      </c>
      <c r="K238" s="220">
        <v>-17.722004313088831</v>
      </c>
      <c r="L238" s="110"/>
      <c r="M238" s="88">
        <v>6.753284597361926</v>
      </c>
      <c r="N238" s="272">
        <v>-25</v>
      </c>
      <c r="O238" s="272">
        <v>-45.072986608601923</v>
      </c>
      <c r="P238" s="272">
        <v>-45.072986608601923</v>
      </c>
      <c r="Q238" s="327">
        <v>-45.072986608601923</v>
      </c>
      <c r="R238" s="273">
        <v>280.58703170082197</v>
      </c>
      <c r="S238" s="209"/>
      <c r="T238" s="310">
        <f t="shared" si="41"/>
        <v>-3.1480368004835099E-2</v>
      </c>
      <c r="U238" s="311">
        <f t="shared" si="42"/>
        <v>0.11653724773102429</v>
      </c>
      <c r="V238" s="311">
        <f t="shared" si="43"/>
        <v>0.21010727225535131</v>
      </c>
      <c r="W238" s="311">
        <f t="shared" si="44"/>
        <v>0.21010727225535131</v>
      </c>
      <c r="X238" s="312">
        <f t="shared" si="45"/>
        <v>0.21010727225535131</v>
      </c>
      <c r="Y238" s="20"/>
      <c r="Z238" s="157"/>
      <c r="AA238" s="157"/>
      <c r="AB238" s="157"/>
    </row>
    <row r="239" spans="1:28" x14ac:dyDescent="0.2">
      <c r="A239" s="99">
        <v>678</v>
      </c>
      <c r="B239" s="108" t="s">
        <v>215</v>
      </c>
      <c r="C239" s="99">
        <v>17</v>
      </c>
      <c r="D239" s="100">
        <v>24931.68567276001</v>
      </c>
      <c r="E239" s="237">
        <v>21</v>
      </c>
      <c r="F239" s="249">
        <f t="shared" si="46"/>
        <v>9.2899999999999991</v>
      </c>
      <c r="G239" s="246">
        <f t="shared" si="40"/>
        <v>-11.71</v>
      </c>
      <c r="H239" s="251">
        <v>177.23138058604442</v>
      </c>
      <c r="I239" s="255">
        <v>336.6725192996139</v>
      </c>
      <c r="J239" s="221">
        <v>399.38839853992056</v>
      </c>
      <c r="K239" s="220">
        <v>-69.640931238293376</v>
      </c>
      <c r="L239" s="110"/>
      <c r="M239" s="88">
        <v>6.753284597361926</v>
      </c>
      <c r="N239" s="272">
        <v>-16.000794692554507</v>
      </c>
      <c r="O239" s="272">
        <v>-16.000794692554507</v>
      </c>
      <c r="P239" s="272">
        <v>-16.000794692554507</v>
      </c>
      <c r="Q239" s="327">
        <v>-16.000794692554507</v>
      </c>
      <c r="R239" s="273">
        <v>320.67172460705939</v>
      </c>
      <c r="S239" s="209"/>
      <c r="T239" s="310">
        <f t="shared" si="41"/>
        <v>-3.8104338943989999E-2</v>
      </c>
      <c r="U239" s="311">
        <f t="shared" si="42"/>
        <v>9.0281950293708002E-2</v>
      </c>
      <c r="V239" s="311">
        <f t="shared" si="43"/>
        <v>9.0281950293708002E-2</v>
      </c>
      <c r="W239" s="311">
        <f t="shared" si="44"/>
        <v>9.0281950293708002E-2</v>
      </c>
      <c r="X239" s="312">
        <f t="shared" si="45"/>
        <v>9.0281950293708002E-2</v>
      </c>
      <c r="Y239" s="20"/>
      <c r="Z239" s="157"/>
      <c r="AA239" s="157"/>
      <c r="AB239" s="157"/>
    </row>
    <row r="240" spans="1:28" x14ac:dyDescent="0.2">
      <c r="A240" s="99">
        <v>680</v>
      </c>
      <c r="B240" s="108" t="s">
        <v>216</v>
      </c>
      <c r="C240" s="99">
        <v>2</v>
      </c>
      <c r="D240" s="100">
        <v>24301.896312832832</v>
      </c>
      <c r="E240" s="237">
        <v>19.75</v>
      </c>
      <c r="F240" s="249">
        <f t="shared" si="46"/>
        <v>8.0399999999999991</v>
      </c>
      <c r="G240" s="246">
        <f t="shared" si="40"/>
        <v>-11.71</v>
      </c>
      <c r="H240" s="251">
        <v>200.8302268033909</v>
      </c>
      <c r="I240" s="255">
        <v>39.482290019386532</v>
      </c>
      <c r="J240" s="221">
        <v>49.271629468400484</v>
      </c>
      <c r="K240" s="220">
        <v>-59.232604270278124</v>
      </c>
      <c r="L240" s="110"/>
      <c r="M240" s="88">
        <v>6.7532845973619544</v>
      </c>
      <c r="N240" s="272">
        <v>14.746323795620654</v>
      </c>
      <c r="O240" s="272">
        <v>14.746323795620654</v>
      </c>
      <c r="P240" s="272">
        <v>14.746323795620654</v>
      </c>
      <c r="Q240" s="327">
        <v>14.746323795620654</v>
      </c>
      <c r="R240" s="273">
        <v>54.228613815007186</v>
      </c>
      <c r="S240" s="209"/>
      <c r="T240" s="310">
        <f t="shared" si="41"/>
        <v>-3.3626833494408669E-2</v>
      </c>
      <c r="U240" s="311">
        <f t="shared" si="42"/>
        <v>-7.3426814430962301E-2</v>
      </c>
      <c r="V240" s="311">
        <f t="shared" si="43"/>
        <v>-7.3426814430962301E-2</v>
      </c>
      <c r="W240" s="311">
        <f t="shared" si="44"/>
        <v>-7.3426814430962301E-2</v>
      </c>
      <c r="X240" s="312">
        <f t="shared" si="45"/>
        <v>-7.3426814430962301E-2</v>
      </c>
      <c r="Y240" s="20"/>
      <c r="Z240" s="157"/>
      <c r="AA240" s="157"/>
      <c r="AB240" s="157"/>
    </row>
    <row r="241" spans="1:28" x14ac:dyDescent="0.2">
      <c r="A241" s="99">
        <v>681</v>
      </c>
      <c r="B241" s="108" t="s">
        <v>217</v>
      </c>
      <c r="C241" s="99">
        <v>10</v>
      </c>
      <c r="D241" s="100">
        <v>3602.7228959202766</v>
      </c>
      <c r="E241" s="237">
        <v>21</v>
      </c>
      <c r="F241" s="249">
        <f t="shared" si="46"/>
        <v>9.2899999999999991</v>
      </c>
      <c r="G241" s="246">
        <f t="shared" si="40"/>
        <v>-11.71</v>
      </c>
      <c r="H241" s="251">
        <v>144.48810165886394</v>
      </c>
      <c r="I241" s="255">
        <v>195.93827375984398</v>
      </c>
      <c r="J241" s="221">
        <v>28.161174917807692</v>
      </c>
      <c r="K241" s="220">
        <v>25.940110556635855</v>
      </c>
      <c r="L241" s="110"/>
      <c r="M241" s="88">
        <v>6.7532845973619544</v>
      </c>
      <c r="N241" s="272">
        <v>-25</v>
      </c>
      <c r="O241" s="272">
        <v>-26.981624000793829</v>
      </c>
      <c r="P241" s="272">
        <v>-26.981624000793829</v>
      </c>
      <c r="Q241" s="327">
        <v>-26.981624000793829</v>
      </c>
      <c r="R241" s="273">
        <v>168.95664975905015</v>
      </c>
      <c r="S241" s="209"/>
      <c r="T241" s="310">
        <f t="shared" si="41"/>
        <v>-4.6739382134775659E-2</v>
      </c>
      <c r="U241" s="311">
        <f t="shared" si="42"/>
        <v>0.17302462772349891</v>
      </c>
      <c r="V241" s="311">
        <f t="shared" si="43"/>
        <v>0.18673941792451104</v>
      </c>
      <c r="W241" s="311">
        <f t="shared" si="44"/>
        <v>0.18673941792451104</v>
      </c>
      <c r="X241" s="312">
        <f t="shared" si="45"/>
        <v>0.18673941792451104</v>
      </c>
      <c r="Y241" s="20"/>
      <c r="Z241" s="157"/>
      <c r="AA241" s="157"/>
      <c r="AB241" s="157"/>
    </row>
    <row r="242" spans="1:28" x14ac:dyDescent="0.2">
      <c r="A242" s="99">
        <v>683</v>
      </c>
      <c r="B242" s="108" t="s">
        <v>218</v>
      </c>
      <c r="C242" s="99">
        <v>19</v>
      </c>
      <c r="D242" s="100">
        <v>3969.4811514616013</v>
      </c>
      <c r="E242" s="237">
        <v>19.75</v>
      </c>
      <c r="F242" s="249">
        <f t="shared" si="46"/>
        <v>8.0399999999999991</v>
      </c>
      <c r="G242" s="246">
        <f t="shared" si="40"/>
        <v>-11.71</v>
      </c>
      <c r="H242" s="251">
        <v>129.00783117216662</v>
      </c>
      <c r="I242" s="255">
        <v>189.81845330688742</v>
      </c>
      <c r="J242" s="221">
        <v>495.09089808749712</v>
      </c>
      <c r="K242" s="220">
        <v>123.55239515454372</v>
      </c>
      <c r="L242" s="110"/>
      <c r="M242" s="88">
        <v>6.7532845973619544</v>
      </c>
      <c r="N242" s="272">
        <v>25</v>
      </c>
      <c r="O242" s="272">
        <v>50</v>
      </c>
      <c r="P242" s="272">
        <v>75</v>
      </c>
      <c r="Q242" s="327">
        <v>100</v>
      </c>
      <c r="R242" s="273">
        <v>289.81845330688742</v>
      </c>
      <c r="S242" s="209"/>
      <c r="T242" s="310">
        <f t="shared" si="41"/>
        <v>-5.2347865521042668E-2</v>
      </c>
      <c r="U242" s="311">
        <f t="shared" si="42"/>
        <v>-0.19378668545040806</v>
      </c>
      <c r="V242" s="311">
        <f t="shared" si="43"/>
        <v>-0.38757337090081612</v>
      </c>
      <c r="W242" s="311">
        <f t="shared" si="44"/>
        <v>-0.58136005635122423</v>
      </c>
      <c r="X242" s="312">
        <f t="shared" si="45"/>
        <v>-0.77514674180163223</v>
      </c>
      <c r="Y242" s="20"/>
      <c r="Z242" s="157"/>
      <c r="AA242" s="157"/>
      <c r="AB242" s="157"/>
    </row>
    <row r="243" spans="1:28" x14ac:dyDescent="0.2">
      <c r="A243" s="99">
        <v>684</v>
      </c>
      <c r="B243" s="108" t="s">
        <v>219</v>
      </c>
      <c r="C243" s="99">
        <v>4</v>
      </c>
      <c r="D243" s="100">
        <v>39632.821752429008</v>
      </c>
      <c r="E243" s="237">
        <v>20</v>
      </c>
      <c r="F243" s="249">
        <f t="shared" si="46"/>
        <v>8.2899999999999991</v>
      </c>
      <c r="G243" s="246">
        <f t="shared" si="40"/>
        <v>-11.71</v>
      </c>
      <c r="H243" s="251">
        <v>210.27296286171713</v>
      </c>
      <c r="I243" s="255">
        <v>58.207873283132415</v>
      </c>
      <c r="J243" s="221">
        <v>-119.65970967371396</v>
      </c>
      <c r="K243" s="220">
        <v>-64.600712115056581</v>
      </c>
      <c r="L243" s="110"/>
      <c r="M243" s="88">
        <v>6.7532845973619544</v>
      </c>
      <c r="N243" s="272">
        <v>-25</v>
      </c>
      <c r="O243" s="272">
        <v>-49.471438385324866</v>
      </c>
      <c r="P243" s="272">
        <v>-49.471438385324866</v>
      </c>
      <c r="Q243" s="327">
        <v>-49.471438385324866</v>
      </c>
      <c r="R243" s="273">
        <v>8.7364348978075483</v>
      </c>
      <c r="S243" s="209"/>
      <c r="T243" s="310">
        <f t="shared" si="41"/>
        <v>-3.2116751984909972E-2</v>
      </c>
      <c r="U243" s="311">
        <f t="shared" si="42"/>
        <v>0.11889307907094492</v>
      </c>
      <c r="V243" s="311">
        <f t="shared" si="43"/>
        <v>0.23527246542799235</v>
      </c>
      <c r="W243" s="311">
        <f t="shared" si="44"/>
        <v>0.23527246542799235</v>
      </c>
      <c r="X243" s="312">
        <f t="shared" si="45"/>
        <v>0.23527246542799235</v>
      </c>
      <c r="Y243" s="20"/>
      <c r="Z243" s="157"/>
      <c r="AA243" s="157"/>
      <c r="AB243" s="157"/>
    </row>
    <row r="244" spans="1:28" x14ac:dyDescent="0.2">
      <c r="A244" s="99">
        <v>686</v>
      </c>
      <c r="B244" s="108" t="s">
        <v>220</v>
      </c>
      <c r="C244" s="99">
        <v>11</v>
      </c>
      <c r="D244" s="100">
        <v>3259.1054210662842</v>
      </c>
      <c r="E244" s="237">
        <v>22</v>
      </c>
      <c r="F244" s="249">
        <f t="shared" si="46"/>
        <v>10.29</v>
      </c>
      <c r="G244" s="246">
        <f t="shared" si="40"/>
        <v>-11.71</v>
      </c>
      <c r="H244" s="251">
        <v>143.69098913021281</v>
      </c>
      <c r="I244" s="255">
        <v>148.75390996196572</v>
      </c>
      <c r="J244" s="221">
        <v>596.47711680157283</v>
      </c>
      <c r="K244" s="220">
        <v>-208.41680821997545</v>
      </c>
      <c r="L244" s="110"/>
      <c r="M244" s="88">
        <v>6.7532845973619544</v>
      </c>
      <c r="N244" s="272">
        <v>6.191752638731657</v>
      </c>
      <c r="O244" s="272">
        <v>6.191752638731657</v>
      </c>
      <c r="P244" s="272">
        <v>6.191752638731657</v>
      </c>
      <c r="Q244" s="327">
        <v>6.191752638731657</v>
      </c>
      <c r="R244" s="273">
        <v>154.94566260069737</v>
      </c>
      <c r="S244" s="209"/>
      <c r="T244" s="310">
        <f t="shared" si="41"/>
        <v>-4.6998664552598539E-2</v>
      </c>
      <c r="U244" s="311">
        <f t="shared" si="42"/>
        <v>-4.3090751036035317E-2</v>
      </c>
      <c r="V244" s="311">
        <f t="shared" si="43"/>
        <v>-4.3090751036035317E-2</v>
      </c>
      <c r="W244" s="311">
        <f t="shared" si="44"/>
        <v>-4.3090751036035317E-2</v>
      </c>
      <c r="X244" s="312">
        <f t="shared" si="45"/>
        <v>-4.3090751036035317E-2</v>
      </c>
      <c r="Y244" s="20"/>
      <c r="Z244" s="157"/>
      <c r="AA244" s="157"/>
      <c r="AB244" s="157"/>
    </row>
    <row r="245" spans="1:28" x14ac:dyDescent="0.2">
      <c r="A245" s="99">
        <v>687</v>
      </c>
      <c r="B245" s="108" t="s">
        <v>221</v>
      </c>
      <c r="C245" s="99">
        <v>11</v>
      </c>
      <c r="D245" s="100">
        <v>1695.8265020847321</v>
      </c>
      <c r="E245" s="237">
        <v>22</v>
      </c>
      <c r="F245" s="249">
        <f t="shared" si="46"/>
        <v>10.29</v>
      </c>
      <c r="G245" s="246">
        <f t="shared" si="40"/>
        <v>-11.71</v>
      </c>
      <c r="H245" s="251">
        <v>127.04859883220287</v>
      </c>
      <c r="I245" s="255">
        <v>155.98782138493135</v>
      </c>
      <c r="J245" s="221">
        <v>-285.65347645278575</v>
      </c>
      <c r="K245" s="220">
        <v>-8.6139309474568222</v>
      </c>
      <c r="L245" s="110"/>
      <c r="M245" s="88">
        <v>6.7532845973619544</v>
      </c>
      <c r="N245" s="272">
        <v>25</v>
      </c>
      <c r="O245" s="272">
        <v>50</v>
      </c>
      <c r="P245" s="272">
        <v>75</v>
      </c>
      <c r="Q245" s="327">
        <v>100</v>
      </c>
      <c r="R245" s="273">
        <v>255.98782138493135</v>
      </c>
      <c r="S245" s="209"/>
      <c r="T245" s="310">
        <f t="shared" si="41"/>
        <v>-5.3155128505440914E-2</v>
      </c>
      <c r="U245" s="311">
        <f t="shared" si="42"/>
        <v>-0.19677509417493297</v>
      </c>
      <c r="V245" s="311">
        <f t="shared" si="43"/>
        <v>-0.39355018834986594</v>
      </c>
      <c r="W245" s="311">
        <f t="shared" si="44"/>
        <v>-0.59032528252479899</v>
      </c>
      <c r="X245" s="312">
        <f t="shared" si="45"/>
        <v>-0.78710037669973187</v>
      </c>
      <c r="Y245" s="20"/>
      <c r="Z245" s="157"/>
      <c r="AA245" s="157"/>
      <c r="AB245" s="157"/>
    </row>
    <row r="246" spans="1:28" x14ac:dyDescent="0.2">
      <c r="A246" s="99">
        <v>689</v>
      </c>
      <c r="B246" s="108" t="s">
        <v>222</v>
      </c>
      <c r="C246" s="99">
        <v>9</v>
      </c>
      <c r="D246" s="100">
        <v>3401.1448498368263</v>
      </c>
      <c r="E246" s="237">
        <v>20.25</v>
      </c>
      <c r="F246" s="249">
        <f t="shared" si="46"/>
        <v>8.5399999999999991</v>
      </c>
      <c r="G246" s="246">
        <f t="shared" si="40"/>
        <v>-11.71</v>
      </c>
      <c r="H246" s="251">
        <v>176.38102767553949</v>
      </c>
      <c r="I246" s="255">
        <v>83.038533977749907</v>
      </c>
      <c r="J246" s="221">
        <v>-8.424499792259514</v>
      </c>
      <c r="K246" s="220">
        <v>-289.0330523959085</v>
      </c>
      <c r="L246" s="110"/>
      <c r="M246" s="88">
        <v>6.7532845973619544</v>
      </c>
      <c r="N246" s="272">
        <v>-25</v>
      </c>
      <c r="O246" s="272">
        <v>-50</v>
      </c>
      <c r="P246" s="272">
        <v>-75</v>
      </c>
      <c r="Q246" s="327">
        <v>-97.76181739724862</v>
      </c>
      <c r="R246" s="273">
        <v>-14.723283419498715</v>
      </c>
      <c r="S246" s="209"/>
      <c r="T246" s="310">
        <f t="shared" si="41"/>
        <v>-3.8288044277556388E-2</v>
      </c>
      <c r="U246" s="311">
        <f t="shared" si="42"/>
        <v>0.14173860040088088</v>
      </c>
      <c r="V246" s="311">
        <f t="shared" si="43"/>
        <v>0.28347720080176175</v>
      </c>
      <c r="W246" s="311">
        <f t="shared" si="44"/>
        <v>0.42521580120264257</v>
      </c>
      <c r="X246" s="312">
        <f t="shared" si="45"/>
        <v>0.55426492682130024</v>
      </c>
      <c r="Y246" s="20"/>
      <c r="Z246" s="157"/>
      <c r="AA246" s="157"/>
      <c r="AB246" s="157"/>
    </row>
    <row r="247" spans="1:28" x14ac:dyDescent="0.2">
      <c r="A247" s="99">
        <v>691</v>
      </c>
      <c r="B247" s="108" t="s">
        <v>223</v>
      </c>
      <c r="C247" s="99">
        <v>17</v>
      </c>
      <c r="D247" s="100">
        <v>2827.9177466630936</v>
      </c>
      <c r="E247" s="237">
        <v>22.5</v>
      </c>
      <c r="F247" s="249">
        <f t="shared" si="46"/>
        <v>10.79</v>
      </c>
      <c r="G247" s="246">
        <f t="shared" si="40"/>
        <v>-11.71</v>
      </c>
      <c r="H247" s="251">
        <v>136.44942409306452</v>
      </c>
      <c r="I247" s="255">
        <v>-256.04865608639142</v>
      </c>
      <c r="J247" s="221">
        <v>140.14612927648756</v>
      </c>
      <c r="K247" s="220">
        <v>132.24393090370197</v>
      </c>
      <c r="L247" s="110"/>
      <c r="M247" s="88">
        <v>6.7532845973619544</v>
      </c>
      <c r="N247" s="272">
        <v>25.000000000000028</v>
      </c>
      <c r="O247" s="272">
        <v>50.000000000000028</v>
      </c>
      <c r="P247" s="272">
        <v>75.000000000000028</v>
      </c>
      <c r="Q247" s="327">
        <v>100.00000000000003</v>
      </c>
      <c r="R247" s="273">
        <v>-156.04865608639139</v>
      </c>
      <c r="S247" s="209"/>
      <c r="T247" s="310">
        <f t="shared" si="41"/>
        <v>-4.9492950536426716E-2</v>
      </c>
      <c r="U247" s="311">
        <f t="shared" si="42"/>
        <v>-0.18321806901104196</v>
      </c>
      <c r="V247" s="311">
        <f t="shared" si="43"/>
        <v>-0.36643613802208375</v>
      </c>
      <c r="W247" s="311">
        <f t="shared" si="44"/>
        <v>-0.54965420703312551</v>
      </c>
      <c r="X247" s="312">
        <f t="shared" si="45"/>
        <v>-0.73287227604416727</v>
      </c>
      <c r="Y247" s="20"/>
      <c r="Z247" s="157"/>
      <c r="AA247" s="157"/>
      <c r="AB247" s="157"/>
    </row>
    <row r="248" spans="1:28" x14ac:dyDescent="0.2">
      <c r="A248" s="99">
        <v>694</v>
      </c>
      <c r="B248" s="108" t="s">
        <v>224</v>
      </c>
      <c r="C248" s="99">
        <v>5</v>
      </c>
      <c r="D248" s="100">
        <v>29276.340252757072</v>
      </c>
      <c r="E248" s="237">
        <v>20.5</v>
      </c>
      <c r="F248" s="249">
        <f t="shared" si="46"/>
        <v>8.7899999999999991</v>
      </c>
      <c r="G248" s="246">
        <f t="shared" si="40"/>
        <v>-11.71</v>
      </c>
      <c r="H248" s="251">
        <v>194.35164903005392</v>
      </c>
      <c r="I248" s="255">
        <v>365.29537085826604</v>
      </c>
      <c r="J248" s="221">
        <v>205.54648628657478</v>
      </c>
      <c r="K248" s="220">
        <v>47.594377890878064</v>
      </c>
      <c r="L248" s="110"/>
      <c r="M248" s="88">
        <v>6.7532845973619828</v>
      </c>
      <c r="N248" s="272">
        <v>25</v>
      </c>
      <c r="O248" s="272">
        <v>27.072260205186637</v>
      </c>
      <c r="P248" s="272">
        <v>27.072260205186637</v>
      </c>
      <c r="Q248" s="327">
        <v>27.072260205186637</v>
      </c>
      <c r="R248" s="273">
        <v>392.36763106345268</v>
      </c>
      <c r="S248" s="209"/>
      <c r="T248" s="310">
        <f t="shared" si="41"/>
        <v>-3.4747760726834255E-2</v>
      </c>
      <c r="U248" s="311">
        <f t="shared" si="42"/>
        <v>-0.12863281646832891</v>
      </c>
      <c r="V248" s="311">
        <f t="shared" si="43"/>
        <v>-0.13929524313426467</v>
      </c>
      <c r="W248" s="311">
        <f t="shared" si="44"/>
        <v>-0.13929524313426467</v>
      </c>
      <c r="X248" s="312">
        <f t="shared" si="45"/>
        <v>-0.13929524313426467</v>
      </c>
      <c r="Y248" s="20"/>
      <c r="Z248" s="157"/>
      <c r="AA248" s="157"/>
      <c r="AB248" s="157"/>
    </row>
    <row r="249" spans="1:28" x14ac:dyDescent="0.2">
      <c r="A249" s="99">
        <v>697</v>
      </c>
      <c r="B249" s="108" t="s">
        <v>225</v>
      </c>
      <c r="C249" s="99">
        <v>18</v>
      </c>
      <c r="D249" s="100">
        <v>1326.2920931577682</v>
      </c>
      <c r="E249" s="237">
        <v>21.5</v>
      </c>
      <c r="F249" s="249">
        <f t="shared" si="46"/>
        <v>9.7899999999999991</v>
      </c>
      <c r="G249" s="246">
        <f t="shared" si="40"/>
        <v>-11.71</v>
      </c>
      <c r="H249" s="251">
        <v>150.19439182997493</v>
      </c>
      <c r="I249" s="255">
        <v>-22.929606576924115</v>
      </c>
      <c r="J249" s="221">
        <v>-169.50696112892965</v>
      </c>
      <c r="K249" s="220">
        <v>-84.706126908305194</v>
      </c>
      <c r="L249" s="110"/>
      <c r="M249" s="88">
        <v>6.7532845973619544</v>
      </c>
      <c r="N249" s="272">
        <v>25.000000000000014</v>
      </c>
      <c r="O249" s="272">
        <v>50.000000000000014</v>
      </c>
      <c r="P249" s="272">
        <v>75.000000000000014</v>
      </c>
      <c r="Q249" s="327">
        <v>100.00000000000001</v>
      </c>
      <c r="R249" s="273">
        <v>77.070393423075899</v>
      </c>
      <c r="S249" s="209"/>
      <c r="T249" s="310">
        <f t="shared" si="41"/>
        <v>-4.4963626904304776E-2</v>
      </c>
      <c r="U249" s="311">
        <f t="shared" si="42"/>
        <v>-0.16645095529466139</v>
      </c>
      <c r="V249" s="311">
        <f t="shared" si="43"/>
        <v>-0.33290191058932267</v>
      </c>
      <c r="W249" s="311">
        <f t="shared" si="44"/>
        <v>-0.49935286588398398</v>
      </c>
      <c r="X249" s="312">
        <f t="shared" si="45"/>
        <v>-0.66580382117864534</v>
      </c>
      <c r="Y249" s="20"/>
      <c r="Z249" s="157"/>
      <c r="AA249" s="157"/>
      <c r="AB249" s="157"/>
    </row>
    <row r="250" spans="1:28" x14ac:dyDescent="0.2">
      <c r="A250" s="99">
        <v>698</v>
      </c>
      <c r="B250" s="108" t="s">
        <v>226</v>
      </c>
      <c r="C250" s="99">
        <v>19</v>
      </c>
      <c r="D250" s="100">
        <v>62525.421023607254</v>
      </c>
      <c r="E250" s="237">
        <v>21</v>
      </c>
      <c r="F250" s="249">
        <f t="shared" si="46"/>
        <v>9.2899999999999991</v>
      </c>
      <c r="G250" s="246">
        <f t="shared" si="40"/>
        <v>-11.71</v>
      </c>
      <c r="H250" s="251">
        <v>177.29346332584478</v>
      </c>
      <c r="I250" s="255">
        <v>18.96346917462397</v>
      </c>
      <c r="J250" s="221">
        <v>20.453735497601674</v>
      </c>
      <c r="K250" s="220">
        <v>154.69939721440377</v>
      </c>
      <c r="L250" s="110"/>
      <c r="M250" s="88">
        <v>6.7532845973619544</v>
      </c>
      <c r="N250" s="272">
        <v>25.000000000000011</v>
      </c>
      <c r="O250" s="272">
        <v>50.000000000000014</v>
      </c>
      <c r="P250" s="272">
        <v>75.000000000000014</v>
      </c>
      <c r="Q250" s="327">
        <v>100.00000000000001</v>
      </c>
      <c r="R250" s="273">
        <v>118.96346917462398</v>
      </c>
      <c r="S250" s="209"/>
      <c r="T250" s="310">
        <f t="shared" si="41"/>
        <v>-3.8090995971747713E-2</v>
      </c>
      <c r="U250" s="311">
        <f t="shared" si="42"/>
        <v>-0.14100914681808047</v>
      </c>
      <c r="V250" s="311">
        <f t="shared" si="43"/>
        <v>-0.28201829363616088</v>
      </c>
      <c r="W250" s="311">
        <f t="shared" si="44"/>
        <v>-0.42302744045424129</v>
      </c>
      <c r="X250" s="312">
        <f t="shared" si="45"/>
        <v>-0.56403658727232164</v>
      </c>
      <c r="Y250" s="20"/>
      <c r="Z250" s="157"/>
      <c r="AA250" s="157"/>
      <c r="AB250" s="157"/>
    </row>
    <row r="251" spans="1:28" x14ac:dyDescent="0.2">
      <c r="A251" s="99">
        <v>700</v>
      </c>
      <c r="B251" s="108" t="s">
        <v>227</v>
      </c>
      <c r="C251" s="99">
        <v>9</v>
      </c>
      <c r="D251" s="100">
        <v>5174.9866962432861</v>
      </c>
      <c r="E251" s="237">
        <v>20.5</v>
      </c>
      <c r="F251" s="249">
        <f t="shared" si="46"/>
        <v>8.7899999999999991</v>
      </c>
      <c r="G251" s="246">
        <f t="shared" si="40"/>
        <v>-11.71</v>
      </c>
      <c r="H251" s="251">
        <v>186.5009273696495</v>
      </c>
      <c r="I251" s="255">
        <v>204.8407930775881</v>
      </c>
      <c r="J251" s="221">
        <v>-377.52331578410264</v>
      </c>
      <c r="K251" s="220">
        <v>-22.687587698934635</v>
      </c>
      <c r="L251" s="110"/>
      <c r="M251" s="88">
        <v>6.7532845973619544</v>
      </c>
      <c r="N251" s="272">
        <v>-25</v>
      </c>
      <c r="O251" s="272">
        <v>-50</v>
      </c>
      <c r="P251" s="272">
        <v>-75</v>
      </c>
      <c r="Q251" s="327">
        <v>-100.00000000000001</v>
      </c>
      <c r="R251" s="273">
        <v>104.84079307758809</v>
      </c>
      <c r="S251" s="209"/>
      <c r="T251" s="310">
        <f t="shared" si="41"/>
        <v>-3.6210461216510607E-2</v>
      </c>
      <c r="U251" s="311">
        <f t="shared" si="42"/>
        <v>0.13404759082215917</v>
      </c>
      <c r="V251" s="311">
        <f t="shared" si="43"/>
        <v>0.26809518164431834</v>
      </c>
      <c r="W251" s="311">
        <f t="shared" si="44"/>
        <v>0.40214277246647745</v>
      </c>
      <c r="X251" s="312">
        <f t="shared" si="45"/>
        <v>0.53619036328863667</v>
      </c>
      <c r="Y251" s="20"/>
      <c r="Z251" s="157"/>
      <c r="AA251" s="157"/>
      <c r="AB251" s="157"/>
    </row>
    <row r="252" spans="1:28" x14ac:dyDescent="0.2">
      <c r="A252" s="99">
        <v>702</v>
      </c>
      <c r="B252" s="108" t="s">
        <v>228</v>
      </c>
      <c r="C252" s="99">
        <v>6</v>
      </c>
      <c r="D252" s="100">
        <v>4487.1300792694092</v>
      </c>
      <c r="E252" s="237">
        <v>22</v>
      </c>
      <c r="F252" s="249">
        <f t="shared" si="46"/>
        <v>10.29</v>
      </c>
      <c r="G252" s="246">
        <f t="shared" si="40"/>
        <v>-11.71</v>
      </c>
      <c r="H252" s="251">
        <v>157.45344549179197</v>
      </c>
      <c r="I252" s="255">
        <v>149.17817334791889</v>
      </c>
      <c r="J252" s="221">
        <v>562.49884857754421</v>
      </c>
      <c r="K252" s="220">
        <v>-31.750298389744557</v>
      </c>
      <c r="L252" s="110"/>
      <c r="M252" s="88">
        <v>6.7532845973619544</v>
      </c>
      <c r="N252" s="272">
        <v>25</v>
      </c>
      <c r="O252" s="272">
        <v>50</v>
      </c>
      <c r="P252" s="272">
        <v>75</v>
      </c>
      <c r="Q252" s="327">
        <v>100</v>
      </c>
      <c r="R252" s="273">
        <v>249.17817334791889</v>
      </c>
      <c r="S252" s="209"/>
      <c r="T252" s="310">
        <f t="shared" si="41"/>
        <v>-4.2890675248602309E-2</v>
      </c>
      <c r="U252" s="311">
        <f t="shared" si="42"/>
        <v>-0.15877709072618071</v>
      </c>
      <c r="V252" s="311">
        <f t="shared" si="43"/>
        <v>-0.31755418145236142</v>
      </c>
      <c r="W252" s="311">
        <f t="shared" si="44"/>
        <v>-0.4763312721785421</v>
      </c>
      <c r="X252" s="312">
        <f t="shared" si="45"/>
        <v>-0.63510836290472283</v>
      </c>
      <c r="Y252" s="20"/>
      <c r="Z252" s="157"/>
      <c r="AA252" s="157"/>
      <c r="AB252" s="157"/>
    </row>
    <row r="253" spans="1:28" x14ac:dyDescent="0.2">
      <c r="A253" s="99">
        <v>704</v>
      </c>
      <c r="B253" s="108" t="s">
        <v>229</v>
      </c>
      <c r="C253" s="99">
        <v>2</v>
      </c>
      <c r="D253" s="100">
        <v>6173.0823225975037</v>
      </c>
      <c r="E253" s="237">
        <v>19.75</v>
      </c>
      <c r="F253" s="249">
        <f t="shared" si="46"/>
        <v>8.0399999999999991</v>
      </c>
      <c r="G253" s="246">
        <f t="shared" si="40"/>
        <v>-11.71</v>
      </c>
      <c r="H253" s="251">
        <v>197.2046755412737</v>
      </c>
      <c r="I253" s="255">
        <v>64.337960243760236</v>
      </c>
      <c r="J253" s="221">
        <v>28.628541526726522</v>
      </c>
      <c r="K253" s="220">
        <v>55.506123186381913</v>
      </c>
      <c r="L253" s="110"/>
      <c r="M253" s="88">
        <v>6.7532845973619544</v>
      </c>
      <c r="N253" s="272">
        <v>25</v>
      </c>
      <c r="O253" s="272">
        <v>50</v>
      </c>
      <c r="P253" s="272">
        <v>50.61889004878762</v>
      </c>
      <c r="Q253" s="327">
        <v>50.61889004878762</v>
      </c>
      <c r="R253" s="273">
        <v>114.95685029254786</v>
      </c>
      <c r="S253" s="209"/>
      <c r="T253" s="310">
        <f t="shared" si="41"/>
        <v>-3.4245053160256E-2</v>
      </c>
      <c r="U253" s="311">
        <f t="shared" si="42"/>
        <v>-0.1267718421552721</v>
      </c>
      <c r="V253" s="311">
        <f t="shared" si="43"/>
        <v>-0.25354368431054419</v>
      </c>
      <c r="W253" s="311">
        <f t="shared" si="44"/>
        <v>-0.25668199757359911</v>
      </c>
      <c r="X253" s="312">
        <f t="shared" si="45"/>
        <v>-0.25668199757359911</v>
      </c>
      <c r="Y253" s="20"/>
      <c r="Z253" s="157"/>
      <c r="AA253" s="157"/>
      <c r="AB253" s="157"/>
    </row>
    <row r="254" spans="1:28" x14ac:dyDescent="0.2">
      <c r="A254" s="99">
        <v>707</v>
      </c>
      <c r="B254" s="108" t="s">
        <v>230</v>
      </c>
      <c r="C254" s="99">
        <v>12</v>
      </c>
      <c r="D254" s="100">
        <v>2239.1939151287079</v>
      </c>
      <c r="E254" s="237">
        <v>21.5</v>
      </c>
      <c r="F254" s="249">
        <f t="shared" si="46"/>
        <v>9.7899999999999991</v>
      </c>
      <c r="G254" s="246">
        <f t="shared" si="40"/>
        <v>-11.71</v>
      </c>
      <c r="H254" s="251">
        <v>125.955876519798</v>
      </c>
      <c r="I254" s="255">
        <v>119.88464747085423</v>
      </c>
      <c r="J254" s="221">
        <v>-32.564877537185865</v>
      </c>
      <c r="K254" s="220">
        <v>-101.894022526415</v>
      </c>
      <c r="L254" s="110"/>
      <c r="M254" s="88">
        <v>6.7532845973619544</v>
      </c>
      <c r="N254" s="272">
        <v>25.000000000000014</v>
      </c>
      <c r="O254" s="272">
        <v>50.000000000000014</v>
      </c>
      <c r="P254" s="272">
        <v>61.999152597131101</v>
      </c>
      <c r="Q254" s="327">
        <v>61.999152597131101</v>
      </c>
      <c r="R254" s="273">
        <v>181.88380006798533</v>
      </c>
      <c r="S254" s="209"/>
      <c r="T254" s="310">
        <f t="shared" si="41"/>
        <v>-5.3616272491267686E-2</v>
      </c>
      <c r="U254" s="311">
        <f t="shared" si="42"/>
        <v>-0.19848220417147797</v>
      </c>
      <c r="V254" s="311">
        <f t="shared" si="43"/>
        <v>-0.39696440834295582</v>
      </c>
      <c r="W254" s="311">
        <f t="shared" si="44"/>
        <v>-0.49222913856969547</v>
      </c>
      <c r="X254" s="312">
        <f t="shared" si="45"/>
        <v>-0.49222913856969547</v>
      </c>
      <c r="Y254" s="20"/>
      <c r="Z254" s="157"/>
      <c r="AA254" s="157"/>
      <c r="AB254" s="157"/>
    </row>
    <row r="255" spans="1:28" x14ac:dyDescent="0.2">
      <c r="A255" s="99">
        <v>710</v>
      </c>
      <c r="B255" s="108" t="s">
        <v>231</v>
      </c>
      <c r="C255" s="99">
        <v>1</v>
      </c>
      <c r="D255" s="100">
        <v>28024.815934836864</v>
      </c>
      <c r="E255" s="237">
        <v>22</v>
      </c>
      <c r="F255" s="249">
        <f t="shared" si="46"/>
        <v>10.29</v>
      </c>
      <c r="G255" s="246">
        <f t="shared" si="40"/>
        <v>-11.71</v>
      </c>
      <c r="H255" s="251">
        <v>186.47115950397898</v>
      </c>
      <c r="I255" s="255">
        <v>286.14163495586064</v>
      </c>
      <c r="J255" s="221">
        <v>113.44451875000352</v>
      </c>
      <c r="K255" s="220">
        <v>93.881773388795551</v>
      </c>
      <c r="L255" s="110"/>
      <c r="M255" s="88">
        <v>6.7532845973619828</v>
      </c>
      <c r="N255" s="272">
        <v>25</v>
      </c>
      <c r="O255" s="272">
        <v>50</v>
      </c>
      <c r="P255" s="272">
        <v>75</v>
      </c>
      <c r="Q255" s="327">
        <v>87.908592500069915</v>
      </c>
      <c r="R255" s="273">
        <v>374.05022745593055</v>
      </c>
      <c r="S255" s="209"/>
      <c r="T255" s="310">
        <f t="shared" si="41"/>
        <v>-3.6216241778760858E-2</v>
      </c>
      <c r="U255" s="311">
        <f t="shared" si="42"/>
        <v>-0.13406898989903338</v>
      </c>
      <c r="V255" s="311">
        <f t="shared" si="43"/>
        <v>-0.26813797979806675</v>
      </c>
      <c r="W255" s="311">
        <f t="shared" si="44"/>
        <v>-0.40220696969710013</v>
      </c>
      <c r="X255" s="312">
        <f t="shared" si="45"/>
        <v>-0.47143264799720458</v>
      </c>
      <c r="Y255" s="20"/>
      <c r="Z255" s="157"/>
      <c r="AA255" s="157"/>
      <c r="AB255" s="157"/>
    </row>
    <row r="256" spans="1:28" x14ac:dyDescent="0.2">
      <c r="A256" s="99">
        <v>729</v>
      </c>
      <c r="B256" s="108" t="s">
        <v>232</v>
      </c>
      <c r="C256" s="99">
        <v>13</v>
      </c>
      <c r="D256" s="100">
        <v>9568.628240942955</v>
      </c>
      <c r="E256" s="237">
        <v>21.5</v>
      </c>
      <c r="F256" s="249">
        <f t="shared" si="46"/>
        <v>9.7899999999999991</v>
      </c>
      <c r="G256" s="246">
        <f t="shared" si="40"/>
        <v>-11.71</v>
      </c>
      <c r="H256" s="251">
        <v>148.51796317367263</v>
      </c>
      <c r="I256" s="255">
        <v>181.80550703166841</v>
      </c>
      <c r="J256" s="221">
        <v>29.763283166254528</v>
      </c>
      <c r="K256" s="220">
        <v>14.957894248662797</v>
      </c>
      <c r="L256" s="110"/>
      <c r="M256" s="88">
        <v>6.7532845973619544</v>
      </c>
      <c r="N256" s="272">
        <v>25</v>
      </c>
      <c r="O256" s="272">
        <v>50</v>
      </c>
      <c r="P256" s="272">
        <v>67.296455106264858</v>
      </c>
      <c r="Q256" s="327">
        <v>67.296455106264858</v>
      </c>
      <c r="R256" s="273">
        <v>249.10196213793327</v>
      </c>
      <c r="S256" s="209"/>
      <c r="T256" s="310">
        <f t="shared" si="41"/>
        <v>-4.5471163575444798E-2</v>
      </c>
      <c r="U256" s="311">
        <f t="shared" si="42"/>
        <v>-0.16832980648115758</v>
      </c>
      <c r="V256" s="311">
        <f t="shared" si="43"/>
        <v>-0.33665961296231517</v>
      </c>
      <c r="W256" s="311">
        <f t="shared" si="44"/>
        <v>-0.45311997059621889</v>
      </c>
      <c r="X256" s="312">
        <f t="shared" si="45"/>
        <v>-0.45311997059621889</v>
      </c>
      <c r="Y256" s="20"/>
      <c r="Z256" s="157"/>
      <c r="AA256" s="157"/>
      <c r="AB256" s="157"/>
    </row>
    <row r="257" spans="1:28" x14ac:dyDescent="0.2">
      <c r="A257" s="99">
        <v>732</v>
      </c>
      <c r="B257" s="108" t="s">
        <v>233</v>
      </c>
      <c r="C257" s="99">
        <v>19</v>
      </c>
      <c r="D257" s="100">
        <v>3570.716052532196</v>
      </c>
      <c r="E257" s="237">
        <v>20.5</v>
      </c>
      <c r="F257" s="249">
        <f t="shared" si="46"/>
        <v>8.7899999999999991</v>
      </c>
      <c r="G257" s="246">
        <f t="shared" si="40"/>
        <v>-11.71</v>
      </c>
      <c r="H257" s="251">
        <v>149.10926572112092</v>
      </c>
      <c r="I257" s="255">
        <v>3.9267836794034761</v>
      </c>
      <c r="J257" s="221">
        <v>445.6351791244395</v>
      </c>
      <c r="K257" s="220">
        <v>19.019957665178708</v>
      </c>
      <c r="L257" s="110"/>
      <c r="M257" s="88">
        <v>6.7532845973619544</v>
      </c>
      <c r="N257" s="272">
        <v>24.999999999999979</v>
      </c>
      <c r="O257" s="272">
        <v>49.999999999999979</v>
      </c>
      <c r="P257" s="272">
        <v>74.999999999999986</v>
      </c>
      <c r="Q257" s="327">
        <v>99.999999999999986</v>
      </c>
      <c r="R257" s="273">
        <v>103.92678367940346</v>
      </c>
      <c r="S257" s="209"/>
      <c r="T257" s="310">
        <f t="shared" si="41"/>
        <v>-4.5290844701714406E-2</v>
      </c>
      <c r="U257" s="311">
        <f t="shared" si="42"/>
        <v>-0.16766228362198149</v>
      </c>
      <c r="V257" s="311">
        <f t="shared" si="43"/>
        <v>-0.33532456724396315</v>
      </c>
      <c r="W257" s="311">
        <f t="shared" si="44"/>
        <v>-0.50298685086594486</v>
      </c>
      <c r="X257" s="312">
        <f t="shared" si="45"/>
        <v>-0.6706491344879264</v>
      </c>
      <c r="Y257" s="20"/>
      <c r="Z257" s="157"/>
      <c r="AA257" s="157"/>
      <c r="AB257" s="157"/>
    </row>
    <row r="258" spans="1:28" x14ac:dyDescent="0.2">
      <c r="A258" s="99">
        <v>734</v>
      </c>
      <c r="B258" s="108" t="s">
        <v>234</v>
      </c>
      <c r="C258" s="99">
        <v>2</v>
      </c>
      <c r="D258" s="100">
        <v>53360.884925305843</v>
      </c>
      <c r="E258" s="237">
        <v>20.75</v>
      </c>
      <c r="F258" s="249">
        <f t="shared" si="46"/>
        <v>9.0399999999999991</v>
      </c>
      <c r="G258" s="246">
        <f t="shared" si="40"/>
        <v>-11.71</v>
      </c>
      <c r="H258" s="251">
        <v>175.21376204485279</v>
      </c>
      <c r="I258" s="255">
        <v>122.88738106302273</v>
      </c>
      <c r="J258" s="221">
        <v>85.822116083387456</v>
      </c>
      <c r="K258" s="220">
        <v>-50.183730163694079</v>
      </c>
      <c r="L258" s="110"/>
      <c r="M258" s="88">
        <v>6.7532845973619544</v>
      </c>
      <c r="N258" s="272">
        <v>10.821573950336131</v>
      </c>
      <c r="O258" s="272">
        <v>10.821573950336131</v>
      </c>
      <c r="P258" s="272">
        <v>10.821573950336131</v>
      </c>
      <c r="Q258" s="327">
        <v>10.821573950336131</v>
      </c>
      <c r="R258" s="273">
        <v>133.70895501335886</v>
      </c>
      <c r="S258" s="209"/>
      <c r="T258" s="310">
        <f t="shared" si="41"/>
        <v>-3.8543117381574107E-2</v>
      </c>
      <c r="U258" s="311">
        <f t="shared" si="42"/>
        <v>-6.1762123157688531E-2</v>
      </c>
      <c r="V258" s="311">
        <f t="shared" si="43"/>
        <v>-6.1762123157688531E-2</v>
      </c>
      <c r="W258" s="311">
        <f t="shared" si="44"/>
        <v>-6.1762123157688531E-2</v>
      </c>
      <c r="X258" s="312">
        <f t="shared" si="45"/>
        <v>-6.1762123157688531E-2</v>
      </c>
      <c r="Y258" s="20"/>
      <c r="Z258" s="157"/>
      <c r="AA258" s="157"/>
      <c r="AB258" s="157"/>
    </row>
    <row r="259" spans="1:28" x14ac:dyDescent="0.2">
      <c r="A259" s="99">
        <v>738</v>
      </c>
      <c r="B259" s="108" t="s">
        <v>235</v>
      </c>
      <c r="C259" s="99">
        <v>2</v>
      </c>
      <c r="D259" s="100">
        <v>3041.8875814676285</v>
      </c>
      <c r="E259" s="237">
        <v>21.5</v>
      </c>
      <c r="F259" s="249">
        <f t="shared" si="46"/>
        <v>9.7899999999999991</v>
      </c>
      <c r="G259" s="246">
        <f t="shared" si="40"/>
        <v>-11.71</v>
      </c>
      <c r="H259" s="251">
        <v>173.73738083717402</v>
      </c>
      <c r="I259" s="255">
        <v>184.04841974603042</v>
      </c>
      <c r="J259" s="221">
        <v>99.465693965790251</v>
      </c>
      <c r="K259" s="220">
        <v>91.986180903350586</v>
      </c>
      <c r="L259" s="110"/>
      <c r="M259" s="88">
        <v>6.7532845973619544</v>
      </c>
      <c r="N259" s="272">
        <v>25</v>
      </c>
      <c r="O259" s="272">
        <v>50</v>
      </c>
      <c r="P259" s="272">
        <v>74.999999999999972</v>
      </c>
      <c r="Q259" s="327">
        <v>99.999999999999972</v>
      </c>
      <c r="R259" s="273">
        <v>284.04841974603039</v>
      </c>
      <c r="S259" s="209"/>
      <c r="T259" s="310">
        <f t="shared" si="41"/>
        <v>-3.8870648128919973E-2</v>
      </c>
      <c r="U259" s="311">
        <f t="shared" si="42"/>
        <v>-0.14389534295690748</v>
      </c>
      <c r="V259" s="311">
        <f t="shared" si="43"/>
        <v>-0.28779068591381496</v>
      </c>
      <c r="W259" s="311">
        <f t="shared" si="44"/>
        <v>-0.43168602887072227</v>
      </c>
      <c r="X259" s="312">
        <f t="shared" si="45"/>
        <v>-0.5755813718276297</v>
      </c>
      <c r="Y259" s="20"/>
      <c r="Z259" s="157"/>
      <c r="AA259" s="157"/>
      <c r="AB259" s="157"/>
    </row>
    <row r="260" spans="1:28" x14ac:dyDescent="0.2">
      <c r="A260" s="99">
        <v>739</v>
      </c>
      <c r="B260" s="108" t="s">
        <v>236</v>
      </c>
      <c r="C260" s="99">
        <v>9</v>
      </c>
      <c r="D260" s="100">
        <v>3484.2252826690674</v>
      </c>
      <c r="E260" s="237">
        <v>21.5</v>
      </c>
      <c r="F260" s="249">
        <f t="shared" si="46"/>
        <v>9.7899999999999991</v>
      </c>
      <c r="G260" s="246">
        <f t="shared" si="40"/>
        <v>-11.71</v>
      </c>
      <c r="H260" s="251">
        <v>155.99571333100789</v>
      </c>
      <c r="I260" s="255">
        <v>463.61615508108019</v>
      </c>
      <c r="J260" s="221">
        <v>22.172888436077866</v>
      </c>
      <c r="K260" s="220">
        <v>-132.74727168086147</v>
      </c>
      <c r="L260" s="110"/>
      <c r="M260" s="88">
        <v>6.7532845973619828</v>
      </c>
      <c r="N260" s="272">
        <v>-25</v>
      </c>
      <c r="O260" s="272">
        <v>-50</v>
      </c>
      <c r="P260" s="272">
        <v>-75</v>
      </c>
      <c r="Q260" s="327">
        <v>-81.897534486901293</v>
      </c>
      <c r="R260" s="273">
        <v>381.7186205941789</v>
      </c>
      <c r="S260" s="209"/>
      <c r="T260" s="310">
        <f t="shared" si="41"/>
        <v>-4.3291475471714809E-2</v>
      </c>
      <c r="U260" s="311">
        <f t="shared" si="42"/>
        <v>0.16026081400680803</v>
      </c>
      <c r="V260" s="311">
        <f t="shared" si="43"/>
        <v>0.32052162801361606</v>
      </c>
      <c r="W260" s="311">
        <f t="shared" si="44"/>
        <v>0.48078244202042408</v>
      </c>
      <c r="X260" s="312">
        <f t="shared" si="45"/>
        <v>0.52499862168085742</v>
      </c>
      <c r="Y260" s="20"/>
      <c r="Z260" s="157"/>
      <c r="AA260" s="157"/>
      <c r="AB260" s="157"/>
    </row>
    <row r="261" spans="1:28" x14ac:dyDescent="0.2">
      <c r="A261" s="99">
        <v>740</v>
      </c>
      <c r="B261" s="108" t="s">
        <v>237</v>
      </c>
      <c r="C261" s="99">
        <v>10</v>
      </c>
      <c r="D261" s="100">
        <v>34992.063844799995</v>
      </c>
      <c r="E261" s="237">
        <v>22</v>
      </c>
      <c r="F261" s="249">
        <f t="shared" si="46"/>
        <v>10.29</v>
      </c>
      <c r="G261" s="246">
        <f t="shared" si="40"/>
        <v>-11.71</v>
      </c>
      <c r="H261" s="251">
        <v>168.24694031962744</v>
      </c>
      <c r="I261" s="255">
        <v>327.24119534464216</v>
      </c>
      <c r="J261" s="221">
        <v>324.00848056159953</v>
      </c>
      <c r="K261" s="220">
        <v>75.470855281761771</v>
      </c>
      <c r="L261" s="110"/>
      <c r="M261" s="88">
        <v>6.753284597361926</v>
      </c>
      <c r="N261" s="272">
        <v>25</v>
      </c>
      <c r="O261" s="272">
        <v>48.941945124728818</v>
      </c>
      <c r="P261" s="272">
        <v>48.941945124728818</v>
      </c>
      <c r="Q261" s="327">
        <v>48.941945124728818</v>
      </c>
      <c r="R261" s="273">
        <v>376.18314046937098</v>
      </c>
      <c r="S261" s="209"/>
      <c r="T261" s="310">
        <f t="shared" si="41"/>
        <v>-4.0139122794936782E-2</v>
      </c>
      <c r="U261" s="311">
        <f t="shared" si="42"/>
        <v>-0.14859111228118743</v>
      </c>
      <c r="V261" s="311">
        <f t="shared" si="43"/>
        <v>-0.29089352253153172</v>
      </c>
      <c r="W261" s="311">
        <f t="shared" si="44"/>
        <v>-0.29089352253153172</v>
      </c>
      <c r="X261" s="312">
        <f t="shared" si="45"/>
        <v>-0.29089352253153172</v>
      </c>
      <c r="Y261" s="20"/>
      <c r="Z261" s="157"/>
      <c r="AA261" s="157"/>
      <c r="AB261" s="157"/>
    </row>
    <row r="262" spans="1:28" x14ac:dyDescent="0.2">
      <c r="A262" s="99">
        <v>742</v>
      </c>
      <c r="B262" s="108" t="s">
        <v>238</v>
      </c>
      <c r="C262" s="99">
        <v>19</v>
      </c>
      <c r="D262" s="100">
        <v>1032.335206925869</v>
      </c>
      <c r="E262" s="237">
        <v>21.75</v>
      </c>
      <c r="F262" s="249">
        <f t="shared" si="46"/>
        <v>10.039999999999999</v>
      </c>
      <c r="G262" s="246">
        <f t="shared" si="40"/>
        <v>-11.71</v>
      </c>
      <c r="H262" s="251">
        <v>147.78247874660318</v>
      </c>
      <c r="I262" s="255">
        <v>153.07799801698056</v>
      </c>
      <c r="J262" s="221">
        <v>640.03751503924252</v>
      </c>
      <c r="K262" s="220">
        <v>47.856362512476494</v>
      </c>
      <c r="L262" s="110"/>
      <c r="M262" s="88">
        <v>6.7532845973619544</v>
      </c>
      <c r="N262" s="272">
        <v>25</v>
      </c>
      <c r="O262" s="272">
        <v>50</v>
      </c>
      <c r="P262" s="272">
        <v>75</v>
      </c>
      <c r="Q262" s="327">
        <v>100</v>
      </c>
      <c r="R262" s="273">
        <v>253.07799801698056</v>
      </c>
      <c r="S262" s="209"/>
      <c r="T262" s="310">
        <f t="shared" si="41"/>
        <v>-4.5697464642892795E-2</v>
      </c>
      <c r="U262" s="311">
        <f t="shared" si="42"/>
        <v>-0.16916755093048966</v>
      </c>
      <c r="V262" s="311">
        <f t="shared" si="43"/>
        <v>-0.33833510186097931</v>
      </c>
      <c r="W262" s="311">
        <f t="shared" si="44"/>
        <v>-0.507502652791469</v>
      </c>
      <c r="X262" s="312">
        <f t="shared" si="45"/>
        <v>-0.67667020372195863</v>
      </c>
      <c r="Y262" s="20"/>
      <c r="Z262" s="157"/>
      <c r="AA262" s="157"/>
      <c r="AB262" s="157"/>
    </row>
    <row r="263" spans="1:28" x14ac:dyDescent="0.2">
      <c r="A263" s="99">
        <v>743</v>
      </c>
      <c r="B263" s="108" t="s">
        <v>239</v>
      </c>
      <c r="C263" s="99">
        <v>14</v>
      </c>
      <c r="D263" s="100">
        <v>62738.92244052887</v>
      </c>
      <c r="E263" s="237">
        <v>21</v>
      </c>
      <c r="F263" s="249">
        <f t="shared" si="46"/>
        <v>9.2899999999999991</v>
      </c>
      <c r="G263" s="246">
        <f t="shared" si="40"/>
        <v>-11.71</v>
      </c>
      <c r="H263" s="251">
        <v>178.06955897785608</v>
      </c>
      <c r="I263" s="255">
        <v>4.8204756447132642</v>
      </c>
      <c r="J263" s="221">
        <v>9.9729313503637531</v>
      </c>
      <c r="K263" s="220">
        <v>39.381735109878647</v>
      </c>
      <c r="L263" s="110"/>
      <c r="M263" s="88">
        <v>6.7532845973619544</v>
      </c>
      <c r="N263" s="272">
        <v>14.960827253029828</v>
      </c>
      <c r="O263" s="272">
        <v>14.960827253029828</v>
      </c>
      <c r="P263" s="272">
        <v>14.960827253029828</v>
      </c>
      <c r="Q263" s="327">
        <v>14.960827253029828</v>
      </c>
      <c r="R263" s="273">
        <v>19.781302897743092</v>
      </c>
      <c r="S263" s="209"/>
      <c r="T263" s="310">
        <f t="shared" si="41"/>
        <v>-3.7924980755423575E-2</v>
      </c>
      <c r="U263" s="311">
        <f t="shared" si="42"/>
        <v>-8.4016759174937297E-2</v>
      </c>
      <c r="V263" s="311">
        <f t="shared" si="43"/>
        <v>-8.4016759174937297E-2</v>
      </c>
      <c r="W263" s="311">
        <f t="shared" si="44"/>
        <v>-8.4016759174937297E-2</v>
      </c>
      <c r="X263" s="312">
        <f t="shared" si="45"/>
        <v>-8.4016759174937297E-2</v>
      </c>
      <c r="Y263" s="20"/>
      <c r="Z263" s="157"/>
      <c r="AA263" s="157"/>
      <c r="AB263" s="157"/>
    </row>
    <row r="264" spans="1:28" x14ac:dyDescent="0.2">
      <c r="A264" s="99">
        <v>746</v>
      </c>
      <c r="B264" s="108" t="s">
        <v>240</v>
      </c>
      <c r="C264" s="99">
        <v>17</v>
      </c>
      <c r="D264" s="100">
        <v>5033.113263130188</v>
      </c>
      <c r="E264" s="237">
        <v>21.75</v>
      </c>
      <c r="F264" s="249">
        <f t="shared" si="46"/>
        <v>10.039999999999999</v>
      </c>
      <c r="G264" s="246">
        <f t="shared" si="40"/>
        <v>-11.71</v>
      </c>
      <c r="H264" s="251">
        <v>129.5872468467004</v>
      </c>
      <c r="I264" s="255">
        <v>40.137216456632849</v>
      </c>
      <c r="J264" s="221">
        <v>462.92727059557336</v>
      </c>
      <c r="K264" s="220">
        <v>235.01684961517569</v>
      </c>
      <c r="L264" s="110"/>
      <c r="M264" s="88">
        <v>6.7532845973619544</v>
      </c>
      <c r="N264" s="272">
        <v>25.000000000000021</v>
      </c>
      <c r="O264" s="272">
        <v>50.000000000000021</v>
      </c>
      <c r="P264" s="272">
        <v>75.000000000000028</v>
      </c>
      <c r="Q264" s="327">
        <v>100.00000000000003</v>
      </c>
      <c r="R264" s="273">
        <v>140.13721645663287</v>
      </c>
      <c r="S264" s="209"/>
      <c r="T264" s="310">
        <f t="shared" si="41"/>
        <v>-5.2113805653661124E-2</v>
      </c>
      <c r="U264" s="311">
        <f t="shared" si="42"/>
        <v>-0.19292021868150819</v>
      </c>
      <c r="V264" s="311">
        <f t="shared" si="43"/>
        <v>-0.38584043736301621</v>
      </c>
      <c r="W264" s="311">
        <f t="shared" si="44"/>
        <v>-0.57876065604452431</v>
      </c>
      <c r="X264" s="312">
        <f t="shared" si="45"/>
        <v>-0.77168087472603231</v>
      </c>
      <c r="Y264" s="20"/>
      <c r="Z264" s="157"/>
      <c r="AA264" s="157"/>
      <c r="AB264" s="157"/>
    </row>
    <row r="265" spans="1:28" x14ac:dyDescent="0.2">
      <c r="A265" s="99">
        <v>747</v>
      </c>
      <c r="B265" s="108" t="s">
        <v>241</v>
      </c>
      <c r="C265" s="99">
        <v>4</v>
      </c>
      <c r="D265" s="100">
        <v>1479.6438295841217</v>
      </c>
      <c r="E265" s="237">
        <v>22</v>
      </c>
      <c r="F265" s="249">
        <f t="shared" si="46"/>
        <v>10.29</v>
      </c>
      <c r="G265" s="246">
        <f t="shared" si="40"/>
        <v>-11.71</v>
      </c>
      <c r="H265" s="251">
        <v>128.36921652840385</v>
      </c>
      <c r="I265" s="255">
        <v>-50.619936223440135</v>
      </c>
      <c r="J265" s="221">
        <v>55.970757501382536</v>
      </c>
      <c r="K265" s="220">
        <v>-137.31653206799433</v>
      </c>
      <c r="L265" s="110"/>
      <c r="M265" s="88">
        <v>6.7532845973619544</v>
      </c>
      <c r="N265" s="272">
        <v>25</v>
      </c>
      <c r="O265" s="272">
        <v>50</v>
      </c>
      <c r="P265" s="272">
        <v>75</v>
      </c>
      <c r="Q265" s="327">
        <v>87.893269097717848</v>
      </c>
      <c r="R265" s="273">
        <v>37.273332874277713</v>
      </c>
      <c r="S265" s="209"/>
      <c r="T265" s="310">
        <f t="shared" si="41"/>
        <v>-5.2608287095587875E-2</v>
      </c>
      <c r="U265" s="311">
        <f t="shared" si="42"/>
        <v>-0.19475074068453418</v>
      </c>
      <c r="V265" s="311">
        <f t="shared" si="43"/>
        <v>-0.38950148136906837</v>
      </c>
      <c r="W265" s="311">
        <f t="shared" si="44"/>
        <v>-0.58425222205360261</v>
      </c>
      <c r="X265" s="312">
        <f t="shared" si="45"/>
        <v>-0.68469117031862525</v>
      </c>
      <c r="Y265" s="20"/>
      <c r="Z265" s="157"/>
      <c r="AA265" s="157"/>
      <c r="AB265" s="157"/>
    </row>
    <row r="266" spans="1:28" x14ac:dyDescent="0.2">
      <c r="A266" s="99">
        <v>748</v>
      </c>
      <c r="B266" s="108" t="s">
        <v>242</v>
      </c>
      <c r="C266" s="99">
        <v>17</v>
      </c>
      <c r="D266" s="100">
        <v>5326.4277523756027</v>
      </c>
      <c r="E266" s="237">
        <v>22</v>
      </c>
      <c r="F266" s="249">
        <f t="shared" si="46"/>
        <v>10.29</v>
      </c>
      <c r="G266" s="246">
        <f t="shared" si="40"/>
        <v>-11.71</v>
      </c>
      <c r="H266" s="251">
        <v>146.66937126395482</v>
      </c>
      <c r="I266" s="255">
        <v>-1.6155290255557793</v>
      </c>
      <c r="J266" s="221">
        <v>770.12780858050269</v>
      </c>
      <c r="K266" s="220">
        <v>-49.27579833687173</v>
      </c>
      <c r="L266" s="110"/>
      <c r="M266" s="88">
        <v>6.7532845973619544</v>
      </c>
      <c r="N266" s="272">
        <v>24.999999999999993</v>
      </c>
      <c r="O266" s="272">
        <v>49.999999999999993</v>
      </c>
      <c r="P266" s="272">
        <v>74.999999999999986</v>
      </c>
      <c r="Q266" s="327">
        <v>99.999999999999986</v>
      </c>
      <c r="R266" s="273">
        <v>98.384470974444213</v>
      </c>
      <c r="S266" s="209"/>
      <c r="T266" s="310">
        <f t="shared" si="41"/>
        <v>-4.604427317826533E-2</v>
      </c>
      <c r="U266" s="311">
        <f t="shared" si="42"/>
        <v>-0.17045140225636152</v>
      </c>
      <c r="V266" s="311">
        <f t="shared" si="43"/>
        <v>-0.34090280451272309</v>
      </c>
      <c r="W266" s="311">
        <f t="shared" si="44"/>
        <v>-0.51135420676908461</v>
      </c>
      <c r="X266" s="312">
        <f t="shared" si="45"/>
        <v>-0.68180560902544618</v>
      </c>
      <c r="Y266" s="20"/>
      <c r="Z266" s="157"/>
      <c r="AA266" s="157"/>
      <c r="AB266" s="157"/>
    </row>
    <row r="267" spans="1:28" x14ac:dyDescent="0.2">
      <c r="A267" s="99">
        <v>749</v>
      </c>
      <c r="B267" s="108" t="s">
        <v>243</v>
      </c>
      <c r="C267" s="99">
        <v>11</v>
      </c>
      <c r="D267" s="100">
        <v>21895.953705489635</v>
      </c>
      <c r="E267" s="237">
        <v>21.25</v>
      </c>
      <c r="F267" s="249">
        <f t="shared" si="46"/>
        <v>9.5399999999999991</v>
      </c>
      <c r="G267" s="246">
        <f t="shared" si="40"/>
        <v>-11.71</v>
      </c>
      <c r="H267" s="251">
        <v>184.25303921609986</v>
      </c>
      <c r="I267" s="255">
        <v>13.937197525435586</v>
      </c>
      <c r="J267" s="221">
        <v>179.6722053928971</v>
      </c>
      <c r="K267" s="220">
        <v>99.197744426255852</v>
      </c>
      <c r="L267" s="110"/>
      <c r="M267" s="88">
        <v>6.7532845973619544</v>
      </c>
      <c r="N267" s="272">
        <v>24.999999999999993</v>
      </c>
      <c r="O267" s="272">
        <v>49.999999999999993</v>
      </c>
      <c r="P267" s="272">
        <v>75</v>
      </c>
      <c r="Q267" s="327">
        <v>100</v>
      </c>
      <c r="R267" s="273">
        <v>113.93719752543558</v>
      </c>
      <c r="S267" s="209"/>
      <c r="T267" s="310">
        <f t="shared" si="41"/>
        <v>-3.6652229054639433E-2</v>
      </c>
      <c r="U267" s="311">
        <f t="shared" si="42"/>
        <v>-0.13568297221235479</v>
      </c>
      <c r="V267" s="311">
        <f t="shared" si="43"/>
        <v>-0.27136594442470957</v>
      </c>
      <c r="W267" s="311">
        <f t="shared" si="44"/>
        <v>-0.40704891663706444</v>
      </c>
      <c r="X267" s="312">
        <f t="shared" si="45"/>
        <v>-0.54273188884941925</v>
      </c>
      <c r="Y267" s="20"/>
      <c r="Z267" s="157"/>
      <c r="AA267" s="157"/>
      <c r="AB267" s="157"/>
    </row>
    <row r="268" spans="1:28" x14ac:dyDescent="0.2">
      <c r="A268" s="99">
        <v>751</v>
      </c>
      <c r="B268" s="108" t="s">
        <v>244</v>
      </c>
      <c r="C268" s="99">
        <v>19</v>
      </c>
      <c r="D268" s="100">
        <v>3138.5262351036072</v>
      </c>
      <c r="E268" s="237">
        <v>22</v>
      </c>
      <c r="F268" s="249">
        <f t="shared" si="46"/>
        <v>10.29</v>
      </c>
      <c r="G268" s="246">
        <f t="shared" si="40"/>
        <v>-11.71</v>
      </c>
      <c r="H268" s="251">
        <v>176.2200449440281</v>
      </c>
      <c r="I268" s="255">
        <v>133.59086609245438</v>
      </c>
      <c r="J268" s="221">
        <v>251.50403934269883</v>
      </c>
      <c r="K268" s="220">
        <v>289.3721414308427</v>
      </c>
      <c r="L268" s="110"/>
      <c r="M268" s="88">
        <v>6.7532845973619544</v>
      </c>
      <c r="N268" s="272">
        <v>24.999999999999972</v>
      </c>
      <c r="O268" s="272">
        <v>49.999999999999972</v>
      </c>
      <c r="P268" s="272">
        <v>74.999999999999972</v>
      </c>
      <c r="Q268" s="327">
        <v>99.999999999999972</v>
      </c>
      <c r="R268" s="273">
        <v>233.59086609245435</v>
      </c>
      <c r="S268" s="209"/>
      <c r="T268" s="310">
        <f t="shared" si="41"/>
        <v>-3.832302164891041E-2</v>
      </c>
      <c r="U268" s="311">
        <f t="shared" si="42"/>
        <v>-0.14186808321346528</v>
      </c>
      <c r="V268" s="311">
        <f t="shared" si="43"/>
        <v>-0.28373616642693072</v>
      </c>
      <c r="W268" s="311">
        <f t="shared" si="44"/>
        <v>-0.42560424964039617</v>
      </c>
      <c r="X268" s="312">
        <f t="shared" si="45"/>
        <v>-0.56747233285386167</v>
      </c>
      <c r="Y268" s="20"/>
      <c r="Z268" s="157"/>
      <c r="AA268" s="157"/>
      <c r="AB268" s="157"/>
    </row>
    <row r="269" spans="1:28" x14ac:dyDescent="0.2">
      <c r="A269" s="99">
        <v>753</v>
      </c>
      <c r="B269" s="108" t="s">
        <v>245</v>
      </c>
      <c r="C269" s="99">
        <v>1</v>
      </c>
      <c r="D269" s="100">
        <v>20074.603677511215</v>
      </c>
      <c r="E269" s="237">
        <v>19.25</v>
      </c>
      <c r="F269" s="249">
        <f t="shared" si="46"/>
        <v>7.5399999999999991</v>
      </c>
      <c r="G269" s="246">
        <f t="shared" si="40"/>
        <v>-11.71</v>
      </c>
      <c r="H269" s="251">
        <v>229.10526261758309</v>
      </c>
      <c r="I269" s="255">
        <v>-63.965895056855224</v>
      </c>
      <c r="J269" s="221">
        <v>383.54075876775858</v>
      </c>
      <c r="K269" s="220">
        <v>-152.9778438475729</v>
      </c>
      <c r="L269" s="110"/>
      <c r="M269" s="88">
        <v>6.7532845973619544</v>
      </c>
      <c r="N269" s="272">
        <v>11.441969948064987</v>
      </c>
      <c r="O269" s="272">
        <v>11.441969948064987</v>
      </c>
      <c r="P269" s="272">
        <v>11.441969948064987</v>
      </c>
      <c r="Q269" s="327">
        <v>11.441969948064987</v>
      </c>
      <c r="R269" s="273">
        <v>-52.523925108790237</v>
      </c>
      <c r="S269" s="209"/>
      <c r="T269" s="310">
        <f t="shared" si="41"/>
        <v>-2.9476776396159751E-2</v>
      </c>
      <c r="U269" s="311">
        <f t="shared" si="42"/>
        <v>-4.9941977837338655E-2</v>
      </c>
      <c r="V269" s="311">
        <f t="shared" si="43"/>
        <v>-4.9941977837338655E-2</v>
      </c>
      <c r="W269" s="311">
        <f t="shared" si="44"/>
        <v>-4.9941977837338655E-2</v>
      </c>
      <c r="X269" s="312">
        <f t="shared" si="45"/>
        <v>-4.9941977837338655E-2</v>
      </c>
      <c r="Y269" s="20"/>
      <c r="Z269" s="157"/>
      <c r="AA269" s="157"/>
      <c r="AB269" s="157"/>
    </row>
    <row r="270" spans="1:28" x14ac:dyDescent="0.2">
      <c r="A270" s="99">
        <v>755</v>
      </c>
      <c r="B270" s="108" t="s">
        <v>246</v>
      </c>
      <c r="C270" s="99">
        <v>1</v>
      </c>
      <c r="D270" s="100">
        <v>6218.5406818985939</v>
      </c>
      <c r="E270" s="237">
        <v>21.5</v>
      </c>
      <c r="F270" s="249">
        <f t="shared" si="46"/>
        <v>9.7899999999999991</v>
      </c>
      <c r="G270" s="246">
        <f t="shared" si="40"/>
        <v>-11.71</v>
      </c>
      <c r="H270" s="251">
        <v>218.70859807441238</v>
      </c>
      <c r="I270" s="255">
        <v>56.770950147162281</v>
      </c>
      <c r="J270" s="221">
        <v>-40.763562012550345</v>
      </c>
      <c r="K270" s="220">
        <v>-13.023359795492667</v>
      </c>
      <c r="L270" s="110"/>
      <c r="M270" s="88">
        <v>6.7532845973619544</v>
      </c>
      <c r="N270" s="272">
        <v>-25</v>
      </c>
      <c r="O270" s="272">
        <v>-50</v>
      </c>
      <c r="P270" s="272">
        <v>-75</v>
      </c>
      <c r="Q270" s="327">
        <v>-100</v>
      </c>
      <c r="R270" s="273">
        <v>-43.229049852837719</v>
      </c>
      <c r="S270" s="209"/>
      <c r="T270" s="310">
        <f t="shared" si="41"/>
        <v>-3.0878002313673325E-2</v>
      </c>
      <c r="U270" s="311">
        <f t="shared" si="42"/>
        <v>0.11430734877416258</v>
      </c>
      <c r="V270" s="311">
        <f t="shared" si="43"/>
        <v>0.22861469754832517</v>
      </c>
      <c r="W270" s="311">
        <f t="shared" si="44"/>
        <v>0.34292204632248774</v>
      </c>
      <c r="X270" s="312">
        <f t="shared" si="45"/>
        <v>0.45722939509665034</v>
      </c>
      <c r="Y270" s="20"/>
      <c r="Z270" s="157"/>
      <c r="AA270" s="157"/>
      <c r="AB270" s="157"/>
    </row>
    <row r="271" spans="1:28" x14ac:dyDescent="0.2">
      <c r="A271" s="99">
        <v>758</v>
      </c>
      <c r="B271" s="108" t="s">
        <v>247</v>
      </c>
      <c r="C271" s="99">
        <v>19</v>
      </c>
      <c r="D271" s="100">
        <v>8651.03696590662</v>
      </c>
      <c r="E271" s="237">
        <v>20</v>
      </c>
      <c r="F271" s="249">
        <f t="shared" si="46"/>
        <v>8.2899999999999991</v>
      </c>
      <c r="G271" s="246">
        <f t="shared" si="40"/>
        <v>-11.71</v>
      </c>
      <c r="H271" s="251">
        <v>179.07887569633638</v>
      </c>
      <c r="I271" s="255">
        <v>195.30307555854307</v>
      </c>
      <c r="J271" s="221">
        <v>708.28309277697565</v>
      </c>
      <c r="K271" s="220">
        <v>112.40256446121134</v>
      </c>
      <c r="L271" s="110"/>
      <c r="M271" s="88">
        <v>6.7532845973619544</v>
      </c>
      <c r="N271" s="272">
        <v>25</v>
      </c>
      <c r="O271" s="272">
        <v>50</v>
      </c>
      <c r="P271" s="272">
        <v>75</v>
      </c>
      <c r="Q271" s="327">
        <v>100</v>
      </c>
      <c r="R271" s="273">
        <v>295.30307555854307</v>
      </c>
      <c r="S271" s="209"/>
      <c r="T271" s="310">
        <f t="shared" si="41"/>
        <v>-3.7711229597026746E-2</v>
      </c>
      <c r="U271" s="311">
        <f t="shared" si="42"/>
        <v>-0.13960328878986508</v>
      </c>
      <c r="V271" s="311">
        <f t="shared" si="43"/>
        <v>-0.27920657757973016</v>
      </c>
      <c r="W271" s="311">
        <f t="shared" si="44"/>
        <v>-0.41880986636959527</v>
      </c>
      <c r="X271" s="312">
        <f t="shared" si="45"/>
        <v>-0.55841315515946033</v>
      </c>
      <c r="Y271" s="20"/>
      <c r="Z271" s="157"/>
      <c r="AA271" s="157"/>
      <c r="AB271" s="157"/>
    </row>
    <row r="272" spans="1:28" x14ac:dyDescent="0.2">
      <c r="A272" s="99">
        <v>759</v>
      </c>
      <c r="B272" s="108" t="s">
        <v>248</v>
      </c>
      <c r="C272" s="99">
        <v>14</v>
      </c>
      <c r="D272" s="100">
        <v>2158.3040497303009</v>
      </c>
      <c r="E272" s="237">
        <v>21.75</v>
      </c>
      <c r="F272" s="249">
        <f t="shared" si="46"/>
        <v>10.039999999999999</v>
      </c>
      <c r="G272" s="246">
        <f t="shared" si="40"/>
        <v>-11.71</v>
      </c>
      <c r="H272" s="251">
        <v>125.72159069089466</v>
      </c>
      <c r="I272" s="255">
        <v>175.27688575477086</v>
      </c>
      <c r="J272" s="221">
        <v>467.03077737272633</v>
      </c>
      <c r="K272" s="220">
        <v>85.814513377877233</v>
      </c>
      <c r="L272" s="110"/>
      <c r="M272" s="88">
        <v>6.7532845973619544</v>
      </c>
      <c r="N272" s="272">
        <v>7.2588838569298844</v>
      </c>
      <c r="O272" s="272">
        <v>7.2588838569298844</v>
      </c>
      <c r="P272" s="272">
        <v>7.2588838569298844</v>
      </c>
      <c r="Q272" s="327">
        <v>7.2588838569298844</v>
      </c>
      <c r="R272" s="273">
        <v>182.53576961170074</v>
      </c>
      <c r="S272" s="209"/>
      <c r="T272" s="310">
        <f t="shared" si="41"/>
        <v>-5.3716187969383197E-2</v>
      </c>
      <c r="U272" s="311">
        <f t="shared" si="42"/>
        <v>-5.7737766576442202E-2</v>
      </c>
      <c r="V272" s="311">
        <f t="shared" si="43"/>
        <v>-5.7737766576442202E-2</v>
      </c>
      <c r="W272" s="311">
        <f t="shared" si="44"/>
        <v>-5.7737766576442202E-2</v>
      </c>
      <c r="X272" s="312">
        <f t="shared" si="45"/>
        <v>-5.7737766576442202E-2</v>
      </c>
      <c r="Y272" s="20"/>
      <c r="Z272" s="157"/>
      <c r="AA272" s="157"/>
      <c r="AB272" s="157"/>
    </row>
    <row r="273" spans="1:28" x14ac:dyDescent="0.2">
      <c r="A273" s="99">
        <v>761</v>
      </c>
      <c r="B273" s="108" t="s">
        <v>249</v>
      </c>
      <c r="C273" s="99">
        <v>2</v>
      </c>
      <c r="D273" s="100">
        <v>8983.1553268432617</v>
      </c>
      <c r="E273" s="237">
        <v>20</v>
      </c>
      <c r="F273" s="249">
        <f t="shared" si="46"/>
        <v>8.2899999999999991</v>
      </c>
      <c r="G273" s="246">
        <f t="shared" si="40"/>
        <v>-11.71</v>
      </c>
      <c r="H273" s="251">
        <v>159.71053951931515</v>
      </c>
      <c r="I273" s="255">
        <v>-196.07470337075117</v>
      </c>
      <c r="J273" s="221">
        <v>-154.59230913345215</v>
      </c>
      <c r="K273" s="220">
        <v>-107.76176234907982</v>
      </c>
      <c r="L273" s="110"/>
      <c r="M273" s="88">
        <v>6.7532845973619544</v>
      </c>
      <c r="N273" s="272">
        <v>25</v>
      </c>
      <c r="O273" s="272">
        <v>50</v>
      </c>
      <c r="P273" s="272">
        <v>75</v>
      </c>
      <c r="Q273" s="327">
        <v>86.970693071372423</v>
      </c>
      <c r="R273" s="273">
        <v>-109.10401029937874</v>
      </c>
      <c r="S273" s="209"/>
      <c r="T273" s="310">
        <f t="shared" si="41"/>
        <v>-4.228452685519369E-2</v>
      </c>
      <c r="U273" s="311">
        <f t="shared" si="42"/>
        <v>-0.15653318857505041</v>
      </c>
      <c r="V273" s="311">
        <f t="shared" si="43"/>
        <v>-0.31306637715010083</v>
      </c>
      <c r="W273" s="311">
        <f t="shared" si="44"/>
        <v>-0.46959956572515127</v>
      </c>
      <c r="X273" s="312">
        <f t="shared" si="45"/>
        <v>-0.54455199596175885</v>
      </c>
      <c r="Y273" s="20"/>
      <c r="Z273" s="157"/>
      <c r="AA273" s="157"/>
      <c r="AB273" s="157"/>
    </row>
    <row r="274" spans="1:28" x14ac:dyDescent="0.2">
      <c r="A274" s="99">
        <v>762</v>
      </c>
      <c r="B274" s="108" t="s">
        <v>250</v>
      </c>
      <c r="C274" s="99">
        <v>11</v>
      </c>
      <c r="D274" s="100">
        <v>4132.8740212917328</v>
      </c>
      <c r="E274" s="237">
        <v>20.5</v>
      </c>
      <c r="F274" s="249">
        <f t="shared" si="46"/>
        <v>8.7899999999999991</v>
      </c>
      <c r="G274" s="246">
        <f t="shared" si="40"/>
        <v>-11.71</v>
      </c>
      <c r="H274" s="251">
        <v>139.83872559387623</v>
      </c>
      <c r="I274" s="255">
        <v>155.0674300858191</v>
      </c>
      <c r="J274" s="221">
        <v>224.34713469714234</v>
      </c>
      <c r="K274" s="220">
        <v>-26.873420469793444</v>
      </c>
      <c r="L274" s="110"/>
      <c r="M274" s="88">
        <v>6.7532845973619544</v>
      </c>
      <c r="N274" s="272">
        <v>25</v>
      </c>
      <c r="O274" s="272">
        <v>39.687093820861151</v>
      </c>
      <c r="P274" s="272">
        <v>39.687093820861151</v>
      </c>
      <c r="Q274" s="327">
        <v>39.687093820861151</v>
      </c>
      <c r="R274" s="273">
        <v>194.75452390668025</v>
      </c>
      <c r="S274" s="209"/>
      <c r="T274" s="310">
        <f t="shared" si="41"/>
        <v>-4.8293379167191806E-2</v>
      </c>
      <c r="U274" s="311">
        <f t="shared" si="42"/>
        <v>-0.1787773729618056</v>
      </c>
      <c r="V274" s="311">
        <f t="shared" si="43"/>
        <v>-0.28380617495129057</v>
      </c>
      <c r="W274" s="311">
        <f t="shared" si="44"/>
        <v>-0.28380617495129057</v>
      </c>
      <c r="X274" s="312">
        <f t="shared" si="45"/>
        <v>-0.28380617495129057</v>
      </c>
      <c r="Y274" s="20"/>
      <c r="Z274" s="157"/>
      <c r="AA274" s="157"/>
      <c r="AB274" s="157"/>
    </row>
    <row r="275" spans="1:28" x14ac:dyDescent="0.2">
      <c r="A275" s="99">
        <v>765</v>
      </c>
      <c r="B275" s="108" t="s">
        <v>251</v>
      </c>
      <c r="C275" s="99">
        <v>18</v>
      </c>
      <c r="D275" s="100">
        <v>10446.090359687805</v>
      </c>
      <c r="E275" s="237">
        <v>21.25</v>
      </c>
      <c r="F275" s="249">
        <f t="shared" si="46"/>
        <v>9.5399999999999991</v>
      </c>
      <c r="G275" s="246">
        <f t="shared" si="40"/>
        <v>-11.71</v>
      </c>
      <c r="H275" s="251">
        <v>168.29729416498236</v>
      </c>
      <c r="I275" s="255">
        <v>164.42112168494165</v>
      </c>
      <c r="J275" s="221">
        <v>-98.859792929417239</v>
      </c>
      <c r="K275" s="220">
        <v>10.230858385342486</v>
      </c>
      <c r="L275" s="110"/>
      <c r="M275" s="88">
        <v>6.7532845973619544</v>
      </c>
      <c r="N275" s="272">
        <v>25</v>
      </c>
      <c r="O275" s="272">
        <v>50</v>
      </c>
      <c r="P275" s="272">
        <v>75</v>
      </c>
      <c r="Q275" s="327">
        <v>100.00000000000003</v>
      </c>
      <c r="R275" s="273">
        <v>264.42112168494168</v>
      </c>
      <c r="S275" s="209"/>
      <c r="T275" s="310">
        <f t="shared" si="41"/>
        <v>-4.0127113337554247E-2</v>
      </c>
      <c r="U275" s="311">
        <f t="shared" si="42"/>
        <v>-0.14854665444289569</v>
      </c>
      <c r="V275" s="311">
        <f t="shared" si="43"/>
        <v>-0.29709330888579139</v>
      </c>
      <c r="W275" s="311">
        <f t="shared" si="44"/>
        <v>-0.44563996332868705</v>
      </c>
      <c r="X275" s="312">
        <f t="shared" si="45"/>
        <v>-0.59418661777158288</v>
      </c>
      <c r="Y275" s="20"/>
      <c r="Z275" s="157"/>
      <c r="AA275" s="157"/>
      <c r="AB275" s="157"/>
    </row>
    <row r="276" spans="1:28" x14ac:dyDescent="0.2">
      <c r="A276" s="99">
        <v>768</v>
      </c>
      <c r="B276" s="108" t="s">
        <v>252</v>
      </c>
      <c r="C276" s="99">
        <v>10</v>
      </c>
      <c r="D276" s="100">
        <v>2626.6709136962891</v>
      </c>
      <c r="E276" s="237">
        <v>21.5</v>
      </c>
      <c r="F276" s="249">
        <f t="shared" si="46"/>
        <v>9.7899999999999991</v>
      </c>
      <c r="G276" s="246">
        <f t="shared" si="40"/>
        <v>-11.71</v>
      </c>
      <c r="H276" s="251">
        <v>141.52158977185493</v>
      </c>
      <c r="I276" s="255">
        <v>482.69508963180442</v>
      </c>
      <c r="J276" s="221">
        <v>121.04668365505265</v>
      </c>
      <c r="K276" s="220">
        <v>27.352080183832015</v>
      </c>
      <c r="L276" s="110"/>
      <c r="M276" s="88">
        <v>6.753284597361926</v>
      </c>
      <c r="N276" s="272">
        <v>-25</v>
      </c>
      <c r="O276" s="272">
        <v>-50</v>
      </c>
      <c r="P276" s="272">
        <v>-75</v>
      </c>
      <c r="Q276" s="327">
        <v>-100</v>
      </c>
      <c r="R276" s="273">
        <v>382.69508963180442</v>
      </c>
      <c r="S276" s="209"/>
      <c r="T276" s="310">
        <f t="shared" si="41"/>
        <v>-4.7719112032650328E-2</v>
      </c>
      <c r="U276" s="311">
        <f t="shared" si="42"/>
        <v>0.17665149211722514</v>
      </c>
      <c r="V276" s="311">
        <f t="shared" si="43"/>
        <v>0.35330298423445028</v>
      </c>
      <c r="W276" s="311">
        <f t="shared" si="44"/>
        <v>0.52995447635167536</v>
      </c>
      <c r="X276" s="312">
        <f t="shared" si="45"/>
        <v>0.70660596846890056</v>
      </c>
      <c r="Y276" s="20"/>
      <c r="Z276" s="157"/>
      <c r="AA276" s="157"/>
      <c r="AB276" s="157"/>
    </row>
    <row r="277" spans="1:28" x14ac:dyDescent="0.2">
      <c r="A277" s="99">
        <v>777</v>
      </c>
      <c r="B277" s="108" t="s">
        <v>253</v>
      </c>
      <c r="C277" s="99">
        <v>18</v>
      </c>
      <c r="D277" s="100">
        <v>8024.6315493583679</v>
      </c>
      <c r="E277" s="237">
        <v>20.5</v>
      </c>
      <c r="F277" s="249">
        <f t="shared" si="46"/>
        <v>8.7899999999999991</v>
      </c>
      <c r="G277" s="246">
        <f t="shared" si="40"/>
        <v>-11.71</v>
      </c>
      <c r="H277" s="251">
        <v>150.70376747081508</v>
      </c>
      <c r="I277" s="255">
        <v>-123.15025787234187</v>
      </c>
      <c r="J277" s="221">
        <v>251.59075339320734</v>
      </c>
      <c r="K277" s="220">
        <v>154.06031652548381</v>
      </c>
      <c r="L277" s="110"/>
      <c r="M277" s="88">
        <v>6.7532845973619544</v>
      </c>
      <c r="N277" s="272">
        <v>25</v>
      </c>
      <c r="O277" s="272">
        <v>50</v>
      </c>
      <c r="P277" s="272">
        <v>75</v>
      </c>
      <c r="Q277" s="327">
        <v>100</v>
      </c>
      <c r="R277" s="273">
        <v>-23.150257872341868</v>
      </c>
      <c r="S277" s="209"/>
      <c r="T277" s="310">
        <f t="shared" si="41"/>
        <v>-4.4811650768251554E-2</v>
      </c>
      <c r="U277" s="311">
        <f t="shared" si="42"/>
        <v>-0.1658883544821893</v>
      </c>
      <c r="V277" s="311">
        <f t="shared" si="43"/>
        <v>-0.33177670896437861</v>
      </c>
      <c r="W277" s="311">
        <f t="shared" si="44"/>
        <v>-0.49766506344656786</v>
      </c>
      <c r="X277" s="312">
        <f t="shared" si="45"/>
        <v>-0.66355341792875722</v>
      </c>
      <c r="Y277" s="20"/>
      <c r="Z277" s="157"/>
      <c r="AA277" s="157"/>
      <c r="AB277" s="157"/>
    </row>
    <row r="278" spans="1:28" x14ac:dyDescent="0.2">
      <c r="A278" s="99">
        <v>778</v>
      </c>
      <c r="B278" s="108" t="s">
        <v>254</v>
      </c>
      <c r="C278" s="99">
        <v>11</v>
      </c>
      <c r="D278" s="100">
        <v>7284.1334013938904</v>
      </c>
      <c r="E278" s="237">
        <v>21.75</v>
      </c>
      <c r="F278" s="249">
        <f t="shared" si="46"/>
        <v>10.039999999999999</v>
      </c>
      <c r="G278" s="246">
        <f t="shared" si="40"/>
        <v>-11.71</v>
      </c>
      <c r="H278" s="251">
        <v>152.56432620657557</v>
      </c>
      <c r="I278" s="255">
        <v>65.767397705125902</v>
      </c>
      <c r="J278" s="221">
        <v>383.91639644939272</v>
      </c>
      <c r="K278" s="220">
        <v>22.459273268920697</v>
      </c>
      <c r="L278" s="110"/>
      <c r="M278" s="88">
        <v>6.7532845973619544</v>
      </c>
      <c r="N278" s="272">
        <v>25</v>
      </c>
      <c r="O278" s="272">
        <v>50</v>
      </c>
      <c r="P278" s="272">
        <v>65.240343554394073</v>
      </c>
      <c r="Q278" s="327">
        <v>65.240343554394073</v>
      </c>
      <c r="R278" s="273">
        <v>131.00774125951997</v>
      </c>
      <c r="S278" s="209"/>
      <c r="T278" s="310">
        <f t="shared" si="41"/>
        <v>-4.4265161884684975E-2</v>
      </c>
      <c r="U278" s="311">
        <f t="shared" si="42"/>
        <v>-0.16386530600967247</v>
      </c>
      <c r="V278" s="311">
        <f t="shared" si="43"/>
        <v>-0.32773061201934495</v>
      </c>
      <c r="W278" s="311">
        <f t="shared" si="44"/>
        <v>-0.42762515442867793</v>
      </c>
      <c r="X278" s="312">
        <f t="shared" si="45"/>
        <v>-0.42762515442867793</v>
      </c>
      <c r="Y278" s="20"/>
      <c r="Z278" s="157"/>
      <c r="AA278" s="157"/>
      <c r="AB278" s="157"/>
    </row>
    <row r="279" spans="1:28" x14ac:dyDescent="0.2">
      <c r="A279" s="99">
        <v>781</v>
      </c>
      <c r="B279" s="108" t="s">
        <v>255</v>
      </c>
      <c r="C279" s="99">
        <v>7</v>
      </c>
      <c r="D279" s="100">
        <v>3898.3181650042534</v>
      </c>
      <c r="E279" s="237">
        <v>19</v>
      </c>
      <c r="F279" s="249">
        <f t="shared" si="46"/>
        <v>7.2899999999999991</v>
      </c>
      <c r="G279" s="246">
        <f t="shared" si="40"/>
        <v>-11.71</v>
      </c>
      <c r="H279" s="251">
        <v>145.83908660857261</v>
      </c>
      <c r="I279" s="255">
        <v>202.59697342805848</v>
      </c>
      <c r="J279" s="221">
        <v>13.448657603570698</v>
      </c>
      <c r="K279" s="220">
        <v>-484.36380019269512</v>
      </c>
      <c r="L279" s="110"/>
      <c r="M279" s="88">
        <v>6.7532845973619544</v>
      </c>
      <c r="N279" s="272">
        <v>-25.000000000000028</v>
      </c>
      <c r="O279" s="272">
        <v>-50.000000000000028</v>
      </c>
      <c r="P279" s="272">
        <v>-75.000000000000014</v>
      </c>
      <c r="Q279" s="327">
        <v>-100.00000000000001</v>
      </c>
      <c r="R279" s="273">
        <v>102.59697342805846</v>
      </c>
      <c r="S279" s="209"/>
      <c r="T279" s="310">
        <f t="shared" si="41"/>
        <v>-4.6306410403457558E-2</v>
      </c>
      <c r="U279" s="311">
        <f t="shared" si="42"/>
        <v>0.17142180866161907</v>
      </c>
      <c r="V279" s="311">
        <f t="shared" si="43"/>
        <v>0.34284361732323798</v>
      </c>
      <c r="W279" s="311">
        <f t="shared" si="44"/>
        <v>0.51426542598485681</v>
      </c>
      <c r="X279" s="312">
        <f t="shared" si="45"/>
        <v>0.68568723464647563</v>
      </c>
      <c r="Y279" s="20"/>
      <c r="Z279" s="157"/>
      <c r="AA279" s="157"/>
      <c r="AB279" s="157"/>
    </row>
    <row r="280" spans="1:28" x14ac:dyDescent="0.2">
      <c r="A280" s="99">
        <v>783</v>
      </c>
      <c r="B280" s="108" t="s">
        <v>256</v>
      </c>
      <c r="C280" s="99">
        <v>4</v>
      </c>
      <c r="D280" s="100">
        <v>6933.0257819890976</v>
      </c>
      <c r="E280" s="237">
        <v>21.5</v>
      </c>
      <c r="F280" s="249">
        <f t="shared" si="46"/>
        <v>9.7899999999999991</v>
      </c>
      <c r="G280" s="246">
        <f t="shared" si="40"/>
        <v>-11.71</v>
      </c>
      <c r="H280" s="251">
        <v>190.46460490218382</v>
      </c>
      <c r="I280" s="255">
        <v>311.08495959681022</v>
      </c>
      <c r="J280" s="221">
        <v>114.87856917496747</v>
      </c>
      <c r="K280" s="220">
        <v>74.286235774920868</v>
      </c>
      <c r="L280" s="110"/>
      <c r="M280" s="88">
        <v>6.753284597361926</v>
      </c>
      <c r="N280" s="272">
        <v>25</v>
      </c>
      <c r="O280" s="272">
        <v>50</v>
      </c>
      <c r="P280" s="272">
        <v>75</v>
      </c>
      <c r="Q280" s="327">
        <v>100</v>
      </c>
      <c r="R280" s="273">
        <v>411.08495959681022</v>
      </c>
      <c r="S280" s="209"/>
      <c r="T280" s="310">
        <f t="shared" si="41"/>
        <v>-3.5456900776027048E-2</v>
      </c>
      <c r="U280" s="311">
        <f t="shared" si="42"/>
        <v>-0.13125798367018982</v>
      </c>
      <c r="V280" s="311">
        <f t="shared" si="43"/>
        <v>-0.26251596734037963</v>
      </c>
      <c r="W280" s="311">
        <f t="shared" si="44"/>
        <v>-0.39377395101056945</v>
      </c>
      <c r="X280" s="312">
        <f t="shared" si="45"/>
        <v>-0.52503193468075926</v>
      </c>
      <c r="Y280" s="20"/>
      <c r="Z280" s="157"/>
      <c r="AA280" s="157"/>
      <c r="AB280" s="157"/>
    </row>
    <row r="281" spans="1:28" x14ac:dyDescent="0.2">
      <c r="A281" s="99">
        <v>785</v>
      </c>
      <c r="B281" s="108" t="s">
        <v>257</v>
      </c>
      <c r="C281" s="99">
        <v>18</v>
      </c>
      <c r="D281" s="100">
        <v>2986.6490213871002</v>
      </c>
      <c r="E281" s="237">
        <v>21.5</v>
      </c>
      <c r="F281" s="249">
        <f t="shared" si="46"/>
        <v>9.7899999999999991</v>
      </c>
      <c r="G281" s="246">
        <f t="shared" si="40"/>
        <v>-11.71</v>
      </c>
      <c r="H281" s="251">
        <v>147.15133039338716</v>
      </c>
      <c r="I281" s="255">
        <v>250.1240596209353</v>
      </c>
      <c r="J281" s="221">
        <v>227.02273658935519</v>
      </c>
      <c r="K281" s="220">
        <v>-296.5463838232497</v>
      </c>
      <c r="L281" s="110"/>
      <c r="M281" s="88">
        <v>6.7532845973619544</v>
      </c>
      <c r="N281" s="272">
        <v>25.000000000000028</v>
      </c>
      <c r="O281" s="272">
        <v>40.947924920555892</v>
      </c>
      <c r="P281" s="272">
        <v>40.947924920555892</v>
      </c>
      <c r="Q281" s="327">
        <v>40.947924920555892</v>
      </c>
      <c r="R281" s="273">
        <v>291.07198454149119</v>
      </c>
      <c r="S281" s="209"/>
      <c r="T281" s="310">
        <f t="shared" si="41"/>
        <v>-4.5893466129786627E-2</v>
      </c>
      <c r="U281" s="311">
        <f t="shared" si="42"/>
        <v>-0.16989312929190822</v>
      </c>
      <c r="V281" s="311">
        <f t="shared" si="43"/>
        <v>-0.27827084411053382</v>
      </c>
      <c r="W281" s="311">
        <f t="shared" si="44"/>
        <v>-0.27827084411053382</v>
      </c>
      <c r="X281" s="312">
        <f t="shared" si="45"/>
        <v>-0.27827084411053382</v>
      </c>
      <c r="Y281" s="20"/>
      <c r="Z281" s="157"/>
      <c r="AA281" s="157"/>
      <c r="AB281" s="157"/>
    </row>
    <row r="282" spans="1:28" x14ac:dyDescent="0.2">
      <c r="A282" s="99">
        <v>790</v>
      </c>
      <c r="B282" s="108" t="s">
        <v>258</v>
      </c>
      <c r="C282" s="99">
        <v>6</v>
      </c>
      <c r="D282" s="100">
        <v>24973.364250123501</v>
      </c>
      <c r="E282" s="237">
        <v>20.75</v>
      </c>
      <c r="F282" s="249">
        <f t="shared" si="46"/>
        <v>9.0399999999999991</v>
      </c>
      <c r="G282" s="246">
        <f t="shared" si="40"/>
        <v>-11.71</v>
      </c>
      <c r="H282" s="251">
        <v>161.10622262321255</v>
      </c>
      <c r="I282" s="255">
        <v>210.62113262199398</v>
      </c>
      <c r="J282" s="221">
        <v>228.41944946000601</v>
      </c>
      <c r="K282" s="220">
        <v>-6.7258409824620458</v>
      </c>
      <c r="L282" s="110"/>
      <c r="M282" s="88">
        <v>6.7532845973619544</v>
      </c>
      <c r="N282" s="272">
        <v>25</v>
      </c>
      <c r="O282" s="272">
        <v>50</v>
      </c>
      <c r="P282" s="272">
        <v>75</v>
      </c>
      <c r="Q282" s="327">
        <v>75.453241648667586</v>
      </c>
      <c r="R282" s="273">
        <v>286.07437427066156</v>
      </c>
      <c r="S282" s="209"/>
      <c r="T282" s="310">
        <f t="shared" si="41"/>
        <v>-4.1918210776725924E-2</v>
      </c>
      <c r="U282" s="311">
        <f t="shared" si="42"/>
        <v>-0.15517712222990165</v>
      </c>
      <c r="V282" s="311">
        <f t="shared" si="43"/>
        <v>-0.31035424445980331</v>
      </c>
      <c r="W282" s="311">
        <f t="shared" si="44"/>
        <v>-0.46553136668970496</v>
      </c>
      <c r="X282" s="312">
        <f t="shared" si="45"/>
        <v>-0.46834467607830382</v>
      </c>
      <c r="Y282" s="20"/>
      <c r="Z282" s="157"/>
      <c r="AA282" s="157"/>
      <c r="AB282" s="157"/>
    </row>
    <row r="283" spans="1:28" x14ac:dyDescent="0.2">
      <c r="A283" s="99">
        <v>791</v>
      </c>
      <c r="B283" s="108" t="s">
        <v>259</v>
      </c>
      <c r="C283" s="99">
        <v>17</v>
      </c>
      <c r="D283" s="100">
        <v>5498.6196452975273</v>
      </c>
      <c r="E283" s="237">
        <v>22</v>
      </c>
      <c r="F283" s="249">
        <f t="shared" si="46"/>
        <v>10.29</v>
      </c>
      <c r="G283" s="246">
        <f t="shared" si="40"/>
        <v>-11.71</v>
      </c>
      <c r="H283" s="251">
        <v>138.57065530147267</v>
      </c>
      <c r="I283" s="255">
        <v>93.085925986630699</v>
      </c>
      <c r="J283" s="221">
        <v>382.16510952979411</v>
      </c>
      <c r="K283" s="220">
        <v>237.94018536578872</v>
      </c>
      <c r="L283" s="110"/>
      <c r="M283" s="88">
        <v>6.7532845973619544</v>
      </c>
      <c r="N283" s="272">
        <v>24.999999999999986</v>
      </c>
      <c r="O283" s="272">
        <v>49.999999999999986</v>
      </c>
      <c r="P283" s="272">
        <v>74.999999999999986</v>
      </c>
      <c r="Q283" s="327">
        <v>99.999999999999986</v>
      </c>
      <c r="R283" s="273">
        <v>193.08592598663068</v>
      </c>
      <c r="S283" s="209"/>
      <c r="T283" s="310">
        <f t="shared" si="41"/>
        <v>-4.8735315443732219E-2</v>
      </c>
      <c r="U283" s="311">
        <f t="shared" si="42"/>
        <v>-0.18041337789454978</v>
      </c>
      <c r="V283" s="311">
        <f t="shared" si="43"/>
        <v>-0.36082675578909967</v>
      </c>
      <c r="W283" s="311">
        <f t="shared" si="44"/>
        <v>-0.54124013368364954</v>
      </c>
      <c r="X283" s="312">
        <f t="shared" si="45"/>
        <v>-0.72165351157819946</v>
      </c>
      <c r="Y283" s="20"/>
      <c r="Z283" s="157"/>
      <c r="AA283" s="157"/>
      <c r="AB283" s="157"/>
    </row>
    <row r="284" spans="1:28" x14ac:dyDescent="0.2">
      <c r="A284" s="99">
        <v>831</v>
      </c>
      <c r="B284" s="108" t="s">
        <v>260</v>
      </c>
      <c r="C284" s="99">
        <v>9</v>
      </c>
      <c r="D284" s="100">
        <v>4826.9434831142426</v>
      </c>
      <c r="E284" s="237">
        <v>20.5</v>
      </c>
      <c r="F284" s="249">
        <f t="shared" si="46"/>
        <v>8.7899999999999991</v>
      </c>
      <c r="G284" s="246">
        <f t="shared" si="40"/>
        <v>-11.71</v>
      </c>
      <c r="H284" s="251">
        <v>189.41739356764967</v>
      </c>
      <c r="I284" s="255">
        <v>120.82543226268882</v>
      </c>
      <c r="J284" s="221">
        <v>-191.70119957224259</v>
      </c>
      <c r="K284" s="220">
        <v>-87.458852181571018</v>
      </c>
      <c r="L284" s="110"/>
      <c r="M284" s="88">
        <v>6.7532845973619544</v>
      </c>
      <c r="N284" s="272">
        <v>-11.427376148915144</v>
      </c>
      <c r="O284" s="272">
        <v>-11.427376148915144</v>
      </c>
      <c r="P284" s="272">
        <v>-11.427376148915144</v>
      </c>
      <c r="Q284" s="327">
        <v>-11.427376148915144</v>
      </c>
      <c r="R284" s="273">
        <v>109.39805611377368</v>
      </c>
      <c r="S284" s="209"/>
      <c r="T284" s="310">
        <f t="shared" si="41"/>
        <v>-3.5652927485511229E-2</v>
      </c>
      <c r="U284" s="311">
        <f t="shared" si="42"/>
        <v>6.0329075032034489E-2</v>
      </c>
      <c r="V284" s="311">
        <f t="shared" si="43"/>
        <v>6.0329075032034489E-2</v>
      </c>
      <c r="W284" s="311">
        <f t="shared" si="44"/>
        <v>6.0329075032034489E-2</v>
      </c>
      <c r="X284" s="312">
        <f t="shared" si="45"/>
        <v>6.0329075032034489E-2</v>
      </c>
      <c r="Y284" s="20"/>
      <c r="Z284" s="157"/>
      <c r="AA284" s="157"/>
      <c r="AB284" s="157"/>
    </row>
    <row r="285" spans="1:28" x14ac:dyDescent="0.2">
      <c r="A285" s="99">
        <v>832</v>
      </c>
      <c r="B285" s="108" t="s">
        <v>261</v>
      </c>
      <c r="C285" s="99">
        <v>17</v>
      </c>
      <c r="D285" s="100">
        <v>4078.7638158798218</v>
      </c>
      <c r="E285" s="237">
        <v>20.5</v>
      </c>
      <c r="F285" s="249">
        <f t="shared" si="46"/>
        <v>8.7899999999999991</v>
      </c>
      <c r="G285" s="246">
        <f t="shared" si="40"/>
        <v>-11.71</v>
      </c>
      <c r="H285" s="251">
        <v>140.18760977149356</v>
      </c>
      <c r="I285" s="255">
        <v>99.648958863447746</v>
      </c>
      <c r="J285" s="221">
        <v>176.34425144834447</v>
      </c>
      <c r="K285" s="220">
        <v>-6.3970837523916373</v>
      </c>
      <c r="L285" s="110"/>
      <c r="M285" s="88">
        <v>6.7532845973619544</v>
      </c>
      <c r="N285" s="272">
        <v>5.1704252431021445</v>
      </c>
      <c r="O285" s="272">
        <v>5.1704252431021445</v>
      </c>
      <c r="P285" s="272">
        <v>5.1704252431021445</v>
      </c>
      <c r="Q285" s="327">
        <v>5.1704252431021445</v>
      </c>
      <c r="R285" s="273">
        <v>104.81938410654989</v>
      </c>
      <c r="S285" s="209"/>
      <c r="T285" s="310">
        <f t="shared" si="41"/>
        <v>-4.8173191684841757E-2</v>
      </c>
      <c r="U285" s="311">
        <f t="shared" si="42"/>
        <v>-3.6882184178259128E-2</v>
      </c>
      <c r="V285" s="311">
        <f t="shared" si="43"/>
        <v>-3.6882184178259128E-2</v>
      </c>
      <c r="W285" s="311">
        <f t="shared" si="44"/>
        <v>-3.6882184178259128E-2</v>
      </c>
      <c r="X285" s="312">
        <f t="shared" si="45"/>
        <v>-3.6882184178259128E-2</v>
      </c>
      <c r="Y285" s="20"/>
      <c r="Z285" s="157"/>
      <c r="AA285" s="157"/>
      <c r="AB285" s="157"/>
    </row>
    <row r="286" spans="1:28" x14ac:dyDescent="0.2">
      <c r="A286" s="99">
        <v>833</v>
      </c>
      <c r="B286" s="108" t="s">
        <v>262</v>
      </c>
      <c r="C286" s="99">
        <v>2</v>
      </c>
      <c r="D286" s="100">
        <v>1615.9963006973267</v>
      </c>
      <c r="E286" s="237">
        <v>20.75</v>
      </c>
      <c r="F286" s="249">
        <f t="shared" si="46"/>
        <v>9.0399999999999991</v>
      </c>
      <c r="G286" s="246">
        <f t="shared" si="40"/>
        <v>-11.71</v>
      </c>
      <c r="H286" s="251">
        <v>170.1470971977904</v>
      </c>
      <c r="I286" s="255">
        <v>-214.533715302811</v>
      </c>
      <c r="J286" s="221">
        <v>-184.20084775652606</v>
      </c>
      <c r="K286" s="220">
        <v>-375.45967505501409</v>
      </c>
      <c r="L286" s="110"/>
      <c r="M286" s="88">
        <v>6.7532845973619544</v>
      </c>
      <c r="N286" s="272">
        <v>-25</v>
      </c>
      <c r="O286" s="272">
        <v>-50</v>
      </c>
      <c r="P286" s="272">
        <v>-75</v>
      </c>
      <c r="Q286" s="327">
        <v>-100</v>
      </c>
      <c r="R286" s="273">
        <v>-314.533715302811</v>
      </c>
      <c r="S286" s="209"/>
      <c r="T286" s="310">
        <f t="shared" si="41"/>
        <v>-3.9690859900545251E-2</v>
      </c>
      <c r="U286" s="311">
        <f t="shared" si="42"/>
        <v>0.14693168682706542</v>
      </c>
      <c r="V286" s="311">
        <f t="shared" si="43"/>
        <v>0.29386337365413084</v>
      </c>
      <c r="W286" s="311">
        <f t="shared" si="44"/>
        <v>0.44079506048119627</v>
      </c>
      <c r="X286" s="312">
        <f t="shared" si="45"/>
        <v>0.58772674730826169</v>
      </c>
      <c r="Y286" s="20"/>
      <c r="Z286" s="157"/>
      <c r="AA286" s="157"/>
      <c r="AB286" s="157"/>
    </row>
    <row r="287" spans="1:28" x14ac:dyDescent="0.2">
      <c r="A287" s="99">
        <v>834</v>
      </c>
      <c r="B287" s="108" t="s">
        <v>263</v>
      </c>
      <c r="C287" s="99">
        <v>5</v>
      </c>
      <c r="D287" s="100">
        <v>6192.3430452346802</v>
      </c>
      <c r="E287" s="237">
        <v>20.25</v>
      </c>
      <c r="F287" s="249">
        <f t="shared" si="46"/>
        <v>8.5399999999999991</v>
      </c>
      <c r="G287" s="246">
        <f t="shared" si="40"/>
        <v>-11.71</v>
      </c>
      <c r="H287" s="251">
        <v>172.70702160869209</v>
      </c>
      <c r="I287" s="255">
        <v>-45.252227184776203</v>
      </c>
      <c r="J287" s="221">
        <v>-182.490331475093</v>
      </c>
      <c r="K287" s="220">
        <v>-216.9775886767988</v>
      </c>
      <c r="L287" s="110"/>
      <c r="M287" s="88">
        <v>6.7532845973619544</v>
      </c>
      <c r="N287" s="272">
        <v>2.7596786687989407</v>
      </c>
      <c r="O287" s="272">
        <v>2.7596786687989407</v>
      </c>
      <c r="P287" s="272">
        <v>2.7596786687989407</v>
      </c>
      <c r="Q287" s="327">
        <v>2.7596786687989407</v>
      </c>
      <c r="R287" s="273">
        <v>-42.492548515977262</v>
      </c>
      <c r="S287" s="209"/>
      <c r="T287" s="310">
        <f t="shared" si="41"/>
        <v>-3.9102547970881522E-2</v>
      </c>
      <c r="U287" s="311">
        <f t="shared" si="42"/>
        <v>-1.5978960456232257E-2</v>
      </c>
      <c r="V287" s="311">
        <f t="shared" si="43"/>
        <v>-1.5978960456232257E-2</v>
      </c>
      <c r="W287" s="311">
        <f t="shared" si="44"/>
        <v>-1.5978960456232257E-2</v>
      </c>
      <c r="X287" s="312">
        <f t="shared" si="45"/>
        <v>-1.5978960456232257E-2</v>
      </c>
      <c r="Y287" s="20"/>
      <c r="Z287" s="157"/>
      <c r="AA287" s="157"/>
      <c r="AB287" s="157"/>
    </row>
    <row r="288" spans="1:28" x14ac:dyDescent="0.2">
      <c r="A288" s="99">
        <v>837</v>
      </c>
      <c r="B288" s="108" t="s">
        <v>264</v>
      </c>
      <c r="C288" s="99">
        <v>6</v>
      </c>
      <c r="D288" s="100">
        <v>230391.47580385208</v>
      </c>
      <c r="E288" s="237">
        <v>19.75</v>
      </c>
      <c r="F288" s="249">
        <f t="shared" si="46"/>
        <v>8.0399999999999991</v>
      </c>
      <c r="G288" s="246">
        <f t="shared" si="40"/>
        <v>-11.71</v>
      </c>
      <c r="H288" s="251">
        <v>189.35807862178424</v>
      </c>
      <c r="I288" s="255">
        <v>16.825444043640953</v>
      </c>
      <c r="J288" s="221">
        <v>-201.63302482646489</v>
      </c>
      <c r="K288" s="220">
        <v>28.432275374804789</v>
      </c>
      <c r="L288" s="110"/>
      <c r="M288" s="88">
        <v>6.7532845973619544</v>
      </c>
      <c r="N288" s="272">
        <v>-24.488103518314929</v>
      </c>
      <c r="O288" s="272">
        <v>-24.488103518314929</v>
      </c>
      <c r="P288" s="272">
        <v>-24.488103518314929</v>
      </c>
      <c r="Q288" s="327">
        <v>-24.488103518314929</v>
      </c>
      <c r="R288" s="273">
        <v>-7.6626594746739753</v>
      </c>
      <c r="S288" s="209"/>
      <c r="T288" s="310">
        <f t="shared" si="41"/>
        <v>-3.5664095487843842E-2</v>
      </c>
      <c r="U288" s="311">
        <f t="shared" si="42"/>
        <v>0.12932167297296263</v>
      </c>
      <c r="V288" s="311">
        <f t="shared" si="43"/>
        <v>0.12932167297296263</v>
      </c>
      <c r="W288" s="311">
        <f t="shared" si="44"/>
        <v>0.12932167297296263</v>
      </c>
      <c r="X288" s="312">
        <f t="shared" si="45"/>
        <v>0.12932167297296263</v>
      </c>
      <c r="Y288" s="20"/>
      <c r="Z288" s="157"/>
      <c r="AA288" s="157"/>
      <c r="AB288" s="157"/>
    </row>
    <row r="289" spans="1:28" x14ac:dyDescent="0.2">
      <c r="A289" s="99">
        <v>844</v>
      </c>
      <c r="B289" s="108" t="s">
        <v>265</v>
      </c>
      <c r="C289" s="99">
        <v>11</v>
      </c>
      <c r="D289" s="100">
        <v>1589.5743960142136</v>
      </c>
      <c r="E289" s="237">
        <v>20.75</v>
      </c>
      <c r="F289" s="249">
        <f t="shared" si="46"/>
        <v>9.0399999999999991</v>
      </c>
      <c r="G289" s="246">
        <f t="shared" ref="G289:G328" si="47">F289-E289</f>
        <v>-11.71</v>
      </c>
      <c r="H289" s="251">
        <v>132.43387418863463</v>
      </c>
      <c r="I289" s="255">
        <v>-146.64603068248323</v>
      </c>
      <c r="J289" s="221">
        <v>-64.448332104558318</v>
      </c>
      <c r="K289" s="220">
        <v>3.6511528219240716</v>
      </c>
      <c r="L289" s="110"/>
      <c r="M289" s="88">
        <v>6.7532845973619544</v>
      </c>
      <c r="N289" s="272">
        <v>25</v>
      </c>
      <c r="O289" s="272">
        <v>50</v>
      </c>
      <c r="P289" s="272">
        <v>75</v>
      </c>
      <c r="Q289" s="327">
        <v>100</v>
      </c>
      <c r="R289" s="273">
        <v>-46.646030682483236</v>
      </c>
      <c r="S289" s="209"/>
      <c r="T289" s="310">
        <f t="shared" ref="T289:T328" si="48">-M289/$H289</f>
        <v>-5.0993634662856641E-2</v>
      </c>
      <c r="U289" s="311">
        <f t="shared" ref="U289:U328" si="49">-N289/$H289</f>
        <v>-0.18877345507834942</v>
      </c>
      <c r="V289" s="311">
        <f t="shared" ref="V289:V328" si="50">-O289/$H289</f>
        <v>-0.37754691015669883</v>
      </c>
      <c r="W289" s="311">
        <f t="shared" ref="W289:W328" si="51">-P289/$H289</f>
        <v>-0.56632036523504825</v>
      </c>
      <c r="X289" s="312">
        <f t="shared" ref="X289:X328" si="52">-Q289/$H289</f>
        <v>-0.75509382031339767</v>
      </c>
      <c r="Y289" s="20"/>
      <c r="Z289" s="157"/>
      <c r="AA289" s="157"/>
      <c r="AB289" s="157"/>
    </row>
    <row r="290" spans="1:28" x14ac:dyDescent="0.2">
      <c r="A290" s="99">
        <v>845</v>
      </c>
      <c r="B290" s="108" t="s">
        <v>266</v>
      </c>
      <c r="C290" s="99">
        <v>19</v>
      </c>
      <c r="D290" s="100">
        <v>3064.6973913311958</v>
      </c>
      <c r="E290" s="237">
        <v>19.5</v>
      </c>
      <c r="F290" s="249">
        <f t="shared" si="46"/>
        <v>7.7899999999999991</v>
      </c>
      <c r="G290" s="246">
        <f t="shared" si="47"/>
        <v>-11.71</v>
      </c>
      <c r="H290" s="251">
        <v>160.90865284818327</v>
      </c>
      <c r="I290" s="255">
        <v>78.285031150068036</v>
      </c>
      <c r="J290" s="221">
        <v>146.25232314198689</v>
      </c>
      <c r="K290" s="220">
        <v>-90.641652303110078</v>
      </c>
      <c r="L290" s="110"/>
      <c r="M290" s="88">
        <v>6.7532845973619544</v>
      </c>
      <c r="N290" s="272">
        <v>25</v>
      </c>
      <c r="O290" s="272">
        <v>37.631742957416392</v>
      </c>
      <c r="P290" s="272">
        <v>37.631742957416392</v>
      </c>
      <c r="Q290" s="327">
        <v>37.631742957416392</v>
      </c>
      <c r="R290" s="273">
        <v>115.91677410748443</v>
      </c>
      <c r="S290" s="209"/>
      <c r="T290" s="310">
        <f t="shared" si="48"/>
        <v>-4.1969679553116722E-2</v>
      </c>
      <c r="U290" s="311">
        <f t="shared" si="49"/>
        <v>-0.15536765461325072</v>
      </c>
      <c r="V290" s="311">
        <f t="shared" si="50"/>
        <v>-0.2338702256921</v>
      </c>
      <c r="W290" s="311">
        <f t="shared" si="51"/>
        <v>-0.2338702256921</v>
      </c>
      <c r="X290" s="312">
        <f t="shared" si="52"/>
        <v>-0.2338702256921</v>
      </c>
      <c r="Y290" s="20"/>
      <c r="Z290" s="157"/>
      <c r="AA290" s="157"/>
      <c r="AB290" s="157"/>
    </row>
    <row r="291" spans="1:28" x14ac:dyDescent="0.2">
      <c r="A291" s="99">
        <v>846</v>
      </c>
      <c r="B291" s="108" t="s">
        <v>267</v>
      </c>
      <c r="C291" s="99">
        <v>14</v>
      </c>
      <c r="D291" s="100">
        <v>5280.9693843126297</v>
      </c>
      <c r="E291" s="237">
        <v>22.5</v>
      </c>
      <c r="F291" s="249">
        <f t="shared" ref="F291:F328" si="53">E291-11.71</f>
        <v>10.79</v>
      </c>
      <c r="G291" s="246">
        <f t="shared" si="47"/>
        <v>-11.71</v>
      </c>
      <c r="H291" s="251">
        <v>150.68708162812143</v>
      </c>
      <c r="I291" s="255">
        <v>393.10670507837523</v>
      </c>
      <c r="J291" s="221">
        <v>148.81570677300599</v>
      </c>
      <c r="K291" s="220">
        <v>108.68678135720891</v>
      </c>
      <c r="L291" s="110"/>
      <c r="M291" s="88">
        <v>6.7532845973619828</v>
      </c>
      <c r="N291" s="272">
        <v>25</v>
      </c>
      <c r="O291" s="272">
        <v>50</v>
      </c>
      <c r="P291" s="272">
        <v>75</v>
      </c>
      <c r="Q291" s="327">
        <v>100</v>
      </c>
      <c r="R291" s="273">
        <v>493.10670507837523</v>
      </c>
      <c r="S291" s="209"/>
      <c r="T291" s="310">
        <f t="shared" si="48"/>
        <v>-4.4816612840298552E-2</v>
      </c>
      <c r="U291" s="311">
        <f t="shared" si="49"/>
        <v>-0.16590672358827119</v>
      </c>
      <c r="V291" s="311">
        <f t="shared" si="50"/>
        <v>-0.33181344717654238</v>
      </c>
      <c r="W291" s="311">
        <f t="shared" si="51"/>
        <v>-0.49772017076481356</v>
      </c>
      <c r="X291" s="312">
        <f t="shared" si="52"/>
        <v>-0.66362689435308475</v>
      </c>
      <c r="Y291" s="20"/>
      <c r="Z291" s="157"/>
      <c r="AA291" s="157"/>
      <c r="AB291" s="157"/>
    </row>
    <row r="292" spans="1:28" x14ac:dyDescent="0.2">
      <c r="A292" s="99">
        <v>848</v>
      </c>
      <c r="B292" s="108" t="s">
        <v>268</v>
      </c>
      <c r="C292" s="99">
        <v>12</v>
      </c>
      <c r="D292" s="100">
        <v>4596.1100218296051</v>
      </c>
      <c r="E292" s="237">
        <v>21.75</v>
      </c>
      <c r="F292" s="249">
        <f t="shared" si="53"/>
        <v>10.039999999999999</v>
      </c>
      <c r="G292" s="246">
        <f t="shared" si="47"/>
        <v>-11.71</v>
      </c>
      <c r="H292" s="251">
        <v>139.96449780800015</v>
      </c>
      <c r="I292" s="255">
        <v>139.3668594570718</v>
      </c>
      <c r="J292" s="221">
        <v>440.07072402076648</v>
      </c>
      <c r="K292" s="220">
        <v>-144.46073969975538</v>
      </c>
      <c r="L292" s="110"/>
      <c r="M292" s="88">
        <v>6.7532845973619544</v>
      </c>
      <c r="N292" s="272">
        <v>-8.9316636710337889</v>
      </c>
      <c r="O292" s="272">
        <v>-8.9316636710337889</v>
      </c>
      <c r="P292" s="272">
        <v>-8.9316636710337889</v>
      </c>
      <c r="Q292" s="327">
        <v>-8.9316636710337889</v>
      </c>
      <c r="R292" s="273">
        <v>130.43519578603801</v>
      </c>
      <c r="S292" s="209"/>
      <c r="T292" s="310">
        <f t="shared" si="48"/>
        <v>-4.8249982696511685E-2</v>
      </c>
      <c r="U292" s="311">
        <f t="shared" si="49"/>
        <v>6.3813780000740089E-2</v>
      </c>
      <c r="V292" s="311">
        <f t="shared" si="50"/>
        <v>6.3813780000740089E-2</v>
      </c>
      <c r="W292" s="311">
        <f t="shared" si="51"/>
        <v>6.3813780000740089E-2</v>
      </c>
      <c r="X292" s="312">
        <f t="shared" si="52"/>
        <v>6.3813780000740089E-2</v>
      </c>
      <c r="Y292" s="20"/>
      <c r="Z292" s="157"/>
      <c r="AA292" s="157"/>
      <c r="AB292" s="157"/>
    </row>
    <row r="293" spans="1:28" x14ac:dyDescent="0.2">
      <c r="A293" s="99">
        <v>849</v>
      </c>
      <c r="B293" s="108" t="s">
        <v>269</v>
      </c>
      <c r="C293" s="99">
        <v>16</v>
      </c>
      <c r="D293" s="100">
        <v>3211.4700627326965</v>
      </c>
      <c r="E293" s="237">
        <v>21.75</v>
      </c>
      <c r="F293" s="249">
        <f t="shared" si="53"/>
        <v>10.039999999999999</v>
      </c>
      <c r="G293" s="246">
        <f t="shared" si="47"/>
        <v>-11.71</v>
      </c>
      <c r="H293" s="251">
        <v>140.57725980183253</v>
      </c>
      <c r="I293" s="255">
        <v>-90.672286801101336</v>
      </c>
      <c r="J293" s="221">
        <v>185.95187815458675</v>
      </c>
      <c r="K293" s="220">
        <v>145.14467918309245</v>
      </c>
      <c r="L293" s="110"/>
      <c r="M293" s="88">
        <v>6.7532845973619544</v>
      </c>
      <c r="N293" s="272">
        <v>25</v>
      </c>
      <c r="O293" s="272">
        <v>50</v>
      </c>
      <c r="P293" s="272">
        <v>75</v>
      </c>
      <c r="Q293" s="327">
        <v>100</v>
      </c>
      <c r="R293" s="273">
        <v>9.3277131988986639</v>
      </c>
      <c r="S293" s="209"/>
      <c r="T293" s="310">
        <f t="shared" si="48"/>
        <v>-4.8039665923790616E-2</v>
      </c>
      <c r="U293" s="311">
        <f t="shared" si="49"/>
        <v>-0.17783815131438568</v>
      </c>
      <c r="V293" s="311">
        <f t="shared" si="50"/>
        <v>-0.35567630262877137</v>
      </c>
      <c r="W293" s="311">
        <f t="shared" si="51"/>
        <v>-0.533514453943157</v>
      </c>
      <c r="X293" s="312">
        <f t="shared" si="52"/>
        <v>-0.71135260525754274</v>
      </c>
      <c r="Y293" s="20"/>
      <c r="Z293" s="157"/>
      <c r="AA293" s="157"/>
      <c r="AB293" s="157"/>
    </row>
    <row r="294" spans="1:28" x14ac:dyDescent="0.2">
      <c r="A294" s="99">
        <v>850</v>
      </c>
      <c r="B294" s="108" t="s">
        <v>270</v>
      </c>
      <c r="C294" s="99">
        <v>13</v>
      </c>
      <c r="D294" s="100">
        <v>2447.5585589408875</v>
      </c>
      <c r="E294" s="237">
        <v>21</v>
      </c>
      <c r="F294" s="249">
        <f t="shared" si="53"/>
        <v>9.2899999999999991</v>
      </c>
      <c r="G294" s="246">
        <f t="shared" si="47"/>
        <v>-11.71</v>
      </c>
      <c r="H294" s="251">
        <v>152.64889733191214</v>
      </c>
      <c r="I294" s="255">
        <v>-17.58307937797488</v>
      </c>
      <c r="J294" s="221">
        <v>-191.07375785518622</v>
      </c>
      <c r="K294" s="220">
        <v>-62.736325028163776</v>
      </c>
      <c r="L294" s="110"/>
      <c r="M294" s="88">
        <v>6.7532845973619544</v>
      </c>
      <c r="N294" s="272">
        <v>-25.000000000000004</v>
      </c>
      <c r="O294" s="272">
        <v>-39.337134154001248</v>
      </c>
      <c r="P294" s="272">
        <v>-39.337134154001248</v>
      </c>
      <c r="Q294" s="327">
        <v>-39.337134154001248</v>
      </c>
      <c r="R294" s="273">
        <v>-56.920213531976131</v>
      </c>
      <c r="S294" s="209"/>
      <c r="T294" s="310">
        <f t="shared" si="48"/>
        <v>-4.4240637930570502E-2</v>
      </c>
      <c r="U294" s="311">
        <f t="shared" si="49"/>
        <v>0.16377452072674492</v>
      </c>
      <c r="V294" s="311">
        <f t="shared" si="50"/>
        <v>0.25769681171340891</v>
      </c>
      <c r="W294" s="311">
        <f t="shared" si="51"/>
        <v>0.25769681171340891</v>
      </c>
      <c r="X294" s="312">
        <f t="shared" si="52"/>
        <v>0.25769681171340891</v>
      </c>
      <c r="Y294" s="20"/>
      <c r="Z294" s="157"/>
      <c r="AA294" s="157"/>
      <c r="AB294" s="157"/>
    </row>
    <row r="295" spans="1:28" x14ac:dyDescent="0.2">
      <c r="A295" s="99">
        <v>851</v>
      </c>
      <c r="B295" s="108" t="s">
        <v>271</v>
      </c>
      <c r="C295" s="99">
        <v>19</v>
      </c>
      <c r="D295" s="100">
        <v>22090.137297749519</v>
      </c>
      <c r="E295" s="237">
        <v>21</v>
      </c>
      <c r="F295" s="249">
        <f t="shared" si="53"/>
        <v>9.2899999999999991</v>
      </c>
      <c r="G295" s="246">
        <f t="shared" si="47"/>
        <v>-11.71</v>
      </c>
      <c r="H295" s="251">
        <v>179.42926085564829</v>
      </c>
      <c r="I295" s="255">
        <v>129.52735869562798</v>
      </c>
      <c r="J295" s="221">
        <v>-24.201283160335738</v>
      </c>
      <c r="K295" s="220">
        <v>41.698116069221413</v>
      </c>
      <c r="L295" s="110"/>
      <c r="M295" s="88">
        <v>6.7532845973619544</v>
      </c>
      <c r="N295" s="272">
        <v>25</v>
      </c>
      <c r="O295" s="272">
        <v>50</v>
      </c>
      <c r="P295" s="272">
        <v>75</v>
      </c>
      <c r="Q295" s="327">
        <v>87.415585854372893</v>
      </c>
      <c r="R295" s="273">
        <v>216.94294455000087</v>
      </c>
      <c r="S295" s="209"/>
      <c r="T295" s="310">
        <f t="shared" si="48"/>
        <v>-3.7637588011885111E-2</v>
      </c>
      <c r="U295" s="311">
        <f t="shared" si="49"/>
        <v>-0.13933067483409309</v>
      </c>
      <c r="V295" s="311">
        <f t="shared" si="50"/>
        <v>-0.27866134966818618</v>
      </c>
      <c r="W295" s="311">
        <f t="shared" si="51"/>
        <v>-0.41799202450227929</v>
      </c>
      <c r="X295" s="312">
        <f t="shared" si="52"/>
        <v>-0.4871869027242951</v>
      </c>
      <c r="Y295" s="20"/>
      <c r="Z295" s="157"/>
      <c r="AA295" s="157"/>
      <c r="AB295" s="157"/>
    </row>
    <row r="296" spans="1:28" x14ac:dyDescent="0.2">
      <c r="A296" s="99">
        <v>853</v>
      </c>
      <c r="B296" s="108" t="s">
        <v>272</v>
      </c>
      <c r="C296" s="99">
        <v>2</v>
      </c>
      <c r="D296" s="100">
        <v>188905.04629659653</v>
      </c>
      <c r="E296" s="237">
        <v>19.5</v>
      </c>
      <c r="F296" s="249">
        <f t="shared" si="53"/>
        <v>7.7899999999999991</v>
      </c>
      <c r="G296" s="246">
        <f t="shared" si="47"/>
        <v>-11.71</v>
      </c>
      <c r="H296" s="251">
        <v>184.41421047699785</v>
      </c>
      <c r="I296" s="255">
        <v>28.785155956363685</v>
      </c>
      <c r="J296" s="221">
        <v>-64.440565288693307</v>
      </c>
      <c r="K296" s="220">
        <v>12.094866911051582</v>
      </c>
      <c r="L296" s="110"/>
      <c r="M296" s="88">
        <v>6.7532845973619509</v>
      </c>
      <c r="N296" s="272">
        <v>-24.999999999999996</v>
      </c>
      <c r="O296" s="272">
        <v>-50</v>
      </c>
      <c r="P296" s="272">
        <v>-75</v>
      </c>
      <c r="Q296" s="327">
        <v>-82.570045458535233</v>
      </c>
      <c r="R296" s="273">
        <v>-53.784889502171545</v>
      </c>
      <c r="S296" s="209"/>
      <c r="T296" s="310">
        <f t="shared" si="48"/>
        <v>-3.6620196349805123E-2</v>
      </c>
      <c r="U296" s="311">
        <f t="shared" si="49"/>
        <v>0.13556439026762673</v>
      </c>
      <c r="V296" s="311">
        <f t="shared" si="50"/>
        <v>0.27112878053525352</v>
      </c>
      <c r="W296" s="311">
        <f t="shared" si="51"/>
        <v>0.40669317080288026</v>
      </c>
      <c r="X296" s="312">
        <f t="shared" si="52"/>
        <v>0.44774231467826209</v>
      </c>
      <c r="Y296" s="20"/>
      <c r="Z296" s="157"/>
      <c r="AA296" s="157"/>
      <c r="AB296" s="157"/>
    </row>
    <row r="297" spans="1:28" x14ac:dyDescent="0.2">
      <c r="A297" s="99">
        <v>854</v>
      </c>
      <c r="B297" s="108" t="s">
        <v>273</v>
      </c>
      <c r="C297" s="99">
        <v>19</v>
      </c>
      <c r="D297" s="100">
        <v>3502.5268321037292</v>
      </c>
      <c r="E297" s="237">
        <v>21</v>
      </c>
      <c r="F297" s="249">
        <f t="shared" si="53"/>
        <v>9.2899999999999991</v>
      </c>
      <c r="G297" s="246">
        <f t="shared" si="47"/>
        <v>-11.71</v>
      </c>
      <c r="H297" s="251">
        <v>165.91821147364374</v>
      </c>
      <c r="I297" s="255">
        <v>-32.553643149395413</v>
      </c>
      <c r="J297" s="221">
        <v>118.08946083138912</v>
      </c>
      <c r="K297" s="220">
        <v>261.00592949584768</v>
      </c>
      <c r="L297" s="110"/>
      <c r="M297" s="88">
        <v>6.7532845973619544</v>
      </c>
      <c r="N297" s="272">
        <v>25</v>
      </c>
      <c r="O297" s="272">
        <v>50</v>
      </c>
      <c r="P297" s="272">
        <v>75</v>
      </c>
      <c r="Q297" s="327">
        <v>100</v>
      </c>
      <c r="R297" s="273">
        <v>67.446356850604587</v>
      </c>
      <c r="S297" s="209"/>
      <c r="T297" s="310">
        <f t="shared" si="48"/>
        <v>-4.0702491531104286E-2</v>
      </c>
      <c r="U297" s="311">
        <f t="shared" si="49"/>
        <v>-0.15067664831941172</v>
      </c>
      <c r="V297" s="311">
        <f t="shared" si="50"/>
        <v>-0.30135329663882343</v>
      </c>
      <c r="W297" s="311">
        <f t="shared" si="51"/>
        <v>-0.45202994495823517</v>
      </c>
      <c r="X297" s="312">
        <f t="shared" si="52"/>
        <v>-0.60270659327764686</v>
      </c>
      <c r="Y297" s="20"/>
      <c r="Z297" s="157"/>
      <c r="AA297" s="157"/>
      <c r="AB297" s="157"/>
    </row>
    <row r="298" spans="1:28" x14ac:dyDescent="0.2">
      <c r="A298" s="99">
        <v>857</v>
      </c>
      <c r="B298" s="108" t="s">
        <v>274</v>
      </c>
      <c r="C298" s="99">
        <v>11</v>
      </c>
      <c r="D298" s="100">
        <v>2625.3669505119324</v>
      </c>
      <c r="E298" s="237">
        <v>22</v>
      </c>
      <c r="F298" s="249">
        <f t="shared" si="53"/>
        <v>10.29</v>
      </c>
      <c r="G298" s="246">
        <f t="shared" si="47"/>
        <v>-11.71</v>
      </c>
      <c r="H298" s="251">
        <v>140.08318967004149</v>
      </c>
      <c r="I298" s="255">
        <v>-203.38174674243754</v>
      </c>
      <c r="J298" s="221">
        <v>254.9347017337497</v>
      </c>
      <c r="K298" s="220">
        <v>-31.497775758340254</v>
      </c>
      <c r="L298" s="110"/>
      <c r="M298" s="88">
        <v>6.7532845973619544</v>
      </c>
      <c r="N298" s="272">
        <v>25</v>
      </c>
      <c r="O298" s="272">
        <v>50</v>
      </c>
      <c r="P298" s="272">
        <v>75</v>
      </c>
      <c r="Q298" s="327">
        <v>99.999999999999986</v>
      </c>
      <c r="R298" s="273">
        <v>-103.38174674243756</v>
      </c>
      <c r="S298" s="209"/>
      <c r="T298" s="310">
        <f t="shared" si="48"/>
        <v>-4.8209100701297261E-2</v>
      </c>
      <c r="U298" s="311">
        <f t="shared" si="49"/>
        <v>-0.17846538231236861</v>
      </c>
      <c r="V298" s="311">
        <f t="shared" si="50"/>
        <v>-0.35693076462473722</v>
      </c>
      <c r="W298" s="311">
        <f t="shared" si="51"/>
        <v>-0.5353961469371058</v>
      </c>
      <c r="X298" s="312">
        <f t="shared" si="52"/>
        <v>-0.71386152924947432</v>
      </c>
      <c r="Y298" s="20"/>
      <c r="Z298" s="157"/>
      <c r="AA298" s="157"/>
      <c r="AB298" s="157"/>
    </row>
    <row r="299" spans="1:28" x14ac:dyDescent="0.2">
      <c r="A299" s="99">
        <v>858</v>
      </c>
      <c r="B299" s="108" t="s">
        <v>275</v>
      </c>
      <c r="C299" s="99">
        <v>1</v>
      </c>
      <c r="D299" s="100">
        <v>38839.595769643784</v>
      </c>
      <c r="E299" s="237">
        <v>19.5</v>
      </c>
      <c r="F299" s="249">
        <f t="shared" si="53"/>
        <v>7.7899999999999991</v>
      </c>
      <c r="G299" s="246">
        <f t="shared" si="47"/>
        <v>-11.71</v>
      </c>
      <c r="H299" s="251">
        <v>232.05261215530047</v>
      </c>
      <c r="I299" s="255">
        <v>12.574936591923414</v>
      </c>
      <c r="J299" s="221">
        <v>71.727392288253057</v>
      </c>
      <c r="K299" s="220">
        <v>38.517364705679917</v>
      </c>
      <c r="L299" s="110"/>
      <c r="M299" s="88">
        <v>6.7532845973619544</v>
      </c>
      <c r="N299" s="272">
        <v>25.000000000000004</v>
      </c>
      <c r="O299" s="272">
        <v>26.574968661202252</v>
      </c>
      <c r="P299" s="272">
        <v>26.574968661202252</v>
      </c>
      <c r="Q299" s="327">
        <v>26.574968661202252</v>
      </c>
      <c r="R299" s="273">
        <v>39.149905253125667</v>
      </c>
      <c r="S299" s="209"/>
      <c r="T299" s="310">
        <f t="shared" si="48"/>
        <v>-2.9102385595393947E-2</v>
      </c>
      <c r="U299" s="311">
        <f t="shared" si="49"/>
        <v>-0.10773418910392973</v>
      </c>
      <c r="V299" s="311">
        <f t="shared" si="50"/>
        <v>-0.11452130796707878</v>
      </c>
      <c r="W299" s="311">
        <f t="shared" si="51"/>
        <v>-0.11452130796707878</v>
      </c>
      <c r="X299" s="312">
        <f t="shared" si="52"/>
        <v>-0.11452130796707878</v>
      </c>
      <c r="Y299" s="20"/>
      <c r="Z299" s="157"/>
      <c r="AA299" s="157"/>
      <c r="AB299" s="157"/>
    </row>
    <row r="300" spans="1:28" x14ac:dyDescent="0.2">
      <c r="A300" s="99">
        <v>859</v>
      </c>
      <c r="B300" s="108" t="s">
        <v>276</v>
      </c>
      <c r="C300" s="99">
        <v>17</v>
      </c>
      <c r="D300" s="100">
        <v>6818.5378694534302</v>
      </c>
      <c r="E300" s="237">
        <v>21</v>
      </c>
      <c r="F300" s="249">
        <f t="shared" si="53"/>
        <v>9.2899999999999991</v>
      </c>
      <c r="G300" s="246">
        <f t="shared" si="47"/>
        <v>-11.71</v>
      </c>
      <c r="H300" s="251">
        <v>136.34987431110258</v>
      </c>
      <c r="I300" s="255">
        <v>-43.676682582296372</v>
      </c>
      <c r="J300" s="221">
        <v>265.25422673915699</v>
      </c>
      <c r="K300" s="220">
        <v>302.13166443640796</v>
      </c>
      <c r="L300" s="110"/>
      <c r="M300" s="88">
        <v>6.7532845973619544</v>
      </c>
      <c r="N300" s="272">
        <v>25.000000000000007</v>
      </c>
      <c r="O300" s="272">
        <v>50.000000000000007</v>
      </c>
      <c r="P300" s="272">
        <v>75</v>
      </c>
      <c r="Q300" s="327">
        <v>100</v>
      </c>
      <c r="R300" s="273">
        <v>56.323317417703635</v>
      </c>
      <c r="S300" s="209"/>
      <c r="T300" s="310">
        <f t="shared" si="48"/>
        <v>-4.952908560776028E-2</v>
      </c>
      <c r="U300" s="311">
        <f t="shared" si="49"/>
        <v>-0.18335183751588049</v>
      </c>
      <c r="V300" s="311">
        <f t="shared" si="50"/>
        <v>-0.36670367503176093</v>
      </c>
      <c r="W300" s="311">
        <f t="shared" si="51"/>
        <v>-0.55005551254764129</v>
      </c>
      <c r="X300" s="312">
        <f t="shared" si="52"/>
        <v>-0.73340735006352176</v>
      </c>
      <c r="Y300" s="20"/>
      <c r="Z300" s="157"/>
      <c r="AA300" s="157"/>
      <c r="AB300" s="157"/>
    </row>
    <row r="301" spans="1:28" x14ac:dyDescent="0.2">
      <c r="A301" s="99">
        <v>886</v>
      </c>
      <c r="B301" s="108" t="s">
        <v>277</v>
      </c>
      <c r="C301" s="99">
        <v>4</v>
      </c>
      <c r="D301" s="100">
        <v>13240.218090295792</v>
      </c>
      <c r="E301" s="237">
        <v>21</v>
      </c>
      <c r="F301" s="249">
        <f t="shared" si="53"/>
        <v>9.2899999999999991</v>
      </c>
      <c r="G301" s="246">
        <f t="shared" si="47"/>
        <v>-11.71</v>
      </c>
      <c r="H301" s="251">
        <v>183.56958134193542</v>
      </c>
      <c r="I301" s="255">
        <v>239.54270211430349</v>
      </c>
      <c r="J301" s="221">
        <v>-77.96172528454693</v>
      </c>
      <c r="K301" s="220">
        <v>114.60919795809932</v>
      </c>
      <c r="L301" s="110"/>
      <c r="M301" s="88">
        <v>6.7532845973619544</v>
      </c>
      <c r="N301" s="272">
        <v>25</v>
      </c>
      <c r="O301" s="272">
        <v>50</v>
      </c>
      <c r="P301" s="272">
        <v>75</v>
      </c>
      <c r="Q301" s="327">
        <v>84.716718601614787</v>
      </c>
      <c r="R301" s="273">
        <v>324.25942071591828</v>
      </c>
      <c r="S301" s="209"/>
      <c r="T301" s="310">
        <f t="shared" si="48"/>
        <v>-3.6788690958457861E-2</v>
      </c>
      <c r="U301" s="311">
        <f t="shared" si="49"/>
        <v>-0.1361881408523368</v>
      </c>
      <c r="V301" s="311">
        <f t="shared" si="50"/>
        <v>-0.2723762817046736</v>
      </c>
      <c r="W301" s="311">
        <f t="shared" si="51"/>
        <v>-0.40856442255701042</v>
      </c>
      <c r="X301" s="312">
        <f t="shared" si="52"/>
        <v>-0.46149649621857985</v>
      </c>
      <c r="Y301" s="20"/>
      <c r="Z301" s="157"/>
      <c r="AA301" s="157"/>
      <c r="AB301" s="157"/>
    </row>
    <row r="302" spans="1:28" x14ac:dyDescent="0.2">
      <c r="A302" s="99">
        <v>887</v>
      </c>
      <c r="B302" s="108" t="s">
        <v>278</v>
      </c>
      <c r="C302" s="99">
        <v>6</v>
      </c>
      <c r="D302" s="100">
        <v>4779.1232627630234</v>
      </c>
      <c r="E302" s="237">
        <v>21.75</v>
      </c>
      <c r="F302" s="249">
        <f t="shared" si="53"/>
        <v>10.039999999999999</v>
      </c>
      <c r="G302" s="246">
        <f t="shared" si="47"/>
        <v>-11.71</v>
      </c>
      <c r="H302" s="251">
        <v>151.87394483924933</v>
      </c>
      <c r="I302" s="255">
        <v>7.6957709228397464</v>
      </c>
      <c r="J302" s="221">
        <v>476.87139752226653</v>
      </c>
      <c r="K302" s="220">
        <v>-113.80426561418403</v>
      </c>
      <c r="L302" s="110"/>
      <c r="M302" s="88">
        <v>6.7532845973619535</v>
      </c>
      <c r="N302" s="272">
        <v>24.999999999999996</v>
      </c>
      <c r="O302" s="272">
        <v>49.999999999999993</v>
      </c>
      <c r="P302" s="272">
        <v>75</v>
      </c>
      <c r="Q302" s="327">
        <v>87.750269921339225</v>
      </c>
      <c r="R302" s="273">
        <v>95.446040844178967</v>
      </c>
      <c r="S302" s="209"/>
      <c r="T302" s="310">
        <f t="shared" si="48"/>
        <v>-4.446638035582702E-2</v>
      </c>
      <c r="U302" s="311">
        <f t="shared" si="49"/>
        <v>-0.16461019713724559</v>
      </c>
      <c r="V302" s="311">
        <f t="shared" si="50"/>
        <v>-0.32922039427449118</v>
      </c>
      <c r="W302" s="311">
        <f t="shared" si="51"/>
        <v>-0.49383059141173685</v>
      </c>
      <c r="X302" s="312">
        <f t="shared" si="52"/>
        <v>-0.5777835692239266</v>
      </c>
      <c r="Y302" s="20"/>
      <c r="Z302" s="157"/>
      <c r="AA302" s="157"/>
      <c r="AB302" s="157"/>
    </row>
    <row r="303" spans="1:28" x14ac:dyDescent="0.2">
      <c r="A303" s="99">
        <v>889</v>
      </c>
      <c r="B303" s="108" t="s">
        <v>279</v>
      </c>
      <c r="C303" s="99">
        <v>17</v>
      </c>
      <c r="D303" s="100">
        <v>2801.2177929878235</v>
      </c>
      <c r="E303" s="237">
        <v>20.5</v>
      </c>
      <c r="F303" s="249">
        <f t="shared" si="53"/>
        <v>8.7899999999999991</v>
      </c>
      <c r="G303" s="246">
        <f t="shared" si="47"/>
        <v>-11.71</v>
      </c>
      <c r="H303" s="251">
        <v>138.24269441133455</v>
      </c>
      <c r="I303" s="255">
        <v>207.33439370115701</v>
      </c>
      <c r="J303" s="221">
        <v>-138.19978262909015</v>
      </c>
      <c r="K303" s="220">
        <v>-151.11833364288182</v>
      </c>
      <c r="L303" s="110"/>
      <c r="M303" s="88">
        <v>6.7532845973619544</v>
      </c>
      <c r="N303" s="272">
        <v>25</v>
      </c>
      <c r="O303" s="272">
        <v>49.445742446269264</v>
      </c>
      <c r="P303" s="272">
        <v>49.445742446269264</v>
      </c>
      <c r="Q303" s="327">
        <v>49.445742446269264</v>
      </c>
      <c r="R303" s="273">
        <v>256.78013614742628</v>
      </c>
      <c r="S303" s="209"/>
      <c r="T303" s="310">
        <f t="shared" si="48"/>
        <v>-4.8850932963357019E-2</v>
      </c>
      <c r="U303" s="311">
        <f t="shared" si="49"/>
        <v>-0.18084138266007527</v>
      </c>
      <c r="V303" s="311">
        <f t="shared" si="50"/>
        <v>-0.35767345722549226</v>
      </c>
      <c r="W303" s="311">
        <f t="shared" si="51"/>
        <v>-0.35767345722549226</v>
      </c>
      <c r="X303" s="312">
        <f t="shared" si="52"/>
        <v>-0.35767345722549226</v>
      </c>
      <c r="Y303" s="20"/>
      <c r="Z303" s="157"/>
      <c r="AA303" s="157"/>
      <c r="AB303" s="157"/>
    </row>
    <row r="304" spans="1:28" x14ac:dyDescent="0.2">
      <c r="A304" s="99">
        <v>890</v>
      </c>
      <c r="B304" s="108" t="s">
        <v>280</v>
      </c>
      <c r="C304" s="99">
        <v>19</v>
      </c>
      <c r="D304" s="100">
        <v>1238.9951801300049</v>
      </c>
      <c r="E304" s="237">
        <v>21</v>
      </c>
      <c r="F304" s="249">
        <f t="shared" si="53"/>
        <v>9.2899999999999991</v>
      </c>
      <c r="G304" s="246">
        <f t="shared" si="47"/>
        <v>-11.71</v>
      </c>
      <c r="H304" s="251">
        <v>171.60421255829382</v>
      </c>
      <c r="I304" s="255">
        <v>691.87901405677064</v>
      </c>
      <c r="J304" s="221">
        <v>303.46926891454052</v>
      </c>
      <c r="K304" s="220">
        <v>-249.77089128503007</v>
      </c>
      <c r="L304" s="110"/>
      <c r="M304" s="88">
        <v>6.753284597361926</v>
      </c>
      <c r="N304" s="272">
        <v>-25</v>
      </c>
      <c r="O304" s="272">
        <v>-50</v>
      </c>
      <c r="P304" s="272">
        <v>-75</v>
      </c>
      <c r="Q304" s="327">
        <v>-89.819295067477469</v>
      </c>
      <c r="R304" s="273">
        <v>602.05971898929317</v>
      </c>
      <c r="S304" s="209"/>
      <c r="T304" s="310">
        <f t="shared" si="48"/>
        <v>-3.935383926002306E-2</v>
      </c>
      <c r="U304" s="311">
        <f t="shared" si="49"/>
        <v>0.14568406933196654</v>
      </c>
      <c r="V304" s="311">
        <f t="shared" si="50"/>
        <v>0.29136813866393307</v>
      </c>
      <c r="W304" s="311">
        <f t="shared" si="51"/>
        <v>0.43705220799589961</v>
      </c>
      <c r="X304" s="312">
        <f t="shared" si="52"/>
        <v>0.52340961639834993</v>
      </c>
      <c r="Y304" s="20"/>
      <c r="Z304" s="157"/>
      <c r="AA304" s="157"/>
      <c r="AB304" s="157"/>
    </row>
    <row r="305" spans="1:28" x14ac:dyDescent="0.2">
      <c r="A305" s="99">
        <v>892</v>
      </c>
      <c r="B305" s="108" t="s">
        <v>281</v>
      </c>
      <c r="C305" s="99">
        <v>13</v>
      </c>
      <c r="D305" s="100">
        <v>3761.1663424968719</v>
      </c>
      <c r="E305" s="237">
        <v>20.5</v>
      </c>
      <c r="F305" s="249">
        <f t="shared" si="53"/>
        <v>8.7899999999999991</v>
      </c>
      <c r="G305" s="246">
        <f t="shared" si="47"/>
        <v>-11.71</v>
      </c>
      <c r="H305" s="251">
        <v>139.73481161119489</v>
      </c>
      <c r="I305" s="255">
        <v>-39.676035842316629</v>
      </c>
      <c r="J305" s="221">
        <v>61.081892365050187</v>
      </c>
      <c r="K305" s="220">
        <v>93.119154750461263</v>
      </c>
      <c r="L305" s="110"/>
      <c r="M305" s="88">
        <v>6.7532845973619544</v>
      </c>
      <c r="N305" s="272">
        <v>24.999999999999993</v>
      </c>
      <c r="O305" s="272">
        <v>49.999999999999993</v>
      </c>
      <c r="P305" s="272">
        <v>75</v>
      </c>
      <c r="Q305" s="327">
        <v>100</v>
      </c>
      <c r="R305" s="273">
        <v>60.323964157683363</v>
      </c>
      <c r="S305" s="209"/>
      <c r="T305" s="310">
        <f t="shared" si="48"/>
        <v>-4.8329292604284112E-2</v>
      </c>
      <c r="U305" s="311">
        <f t="shared" si="49"/>
        <v>-0.17891032099832962</v>
      </c>
      <c r="V305" s="311">
        <f t="shared" si="50"/>
        <v>-0.35782064199665925</v>
      </c>
      <c r="W305" s="311">
        <f t="shared" si="51"/>
        <v>-0.53673096299498901</v>
      </c>
      <c r="X305" s="312">
        <f t="shared" si="52"/>
        <v>-0.71564128399331861</v>
      </c>
      <c r="Y305" s="20"/>
      <c r="Z305" s="157"/>
      <c r="AA305" s="157"/>
      <c r="AB305" s="157"/>
    </row>
    <row r="306" spans="1:28" x14ac:dyDescent="0.2">
      <c r="A306" s="99">
        <v>893</v>
      </c>
      <c r="B306" s="108" t="s">
        <v>282</v>
      </c>
      <c r="C306" s="99">
        <v>15</v>
      </c>
      <c r="D306" s="100">
        <v>7529.9425172805786</v>
      </c>
      <c r="E306" s="237">
        <v>21.25</v>
      </c>
      <c r="F306" s="249">
        <f t="shared" si="53"/>
        <v>9.5399999999999991</v>
      </c>
      <c r="G306" s="246">
        <f t="shared" si="47"/>
        <v>-11.71</v>
      </c>
      <c r="H306" s="251">
        <v>159.59075671040486</v>
      </c>
      <c r="I306" s="255">
        <v>198.03355721043002</v>
      </c>
      <c r="J306" s="221">
        <v>26.602099766733971</v>
      </c>
      <c r="K306" s="220">
        <v>165.30140879132742</v>
      </c>
      <c r="L306" s="110"/>
      <c r="M306" s="88">
        <v>6.7532845973619544</v>
      </c>
      <c r="N306" s="272">
        <v>25</v>
      </c>
      <c r="O306" s="272">
        <v>50</v>
      </c>
      <c r="P306" s="272">
        <v>74.999999999999972</v>
      </c>
      <c r="Q306" s="327">
        <v>99.999999999999972</v>
      </c>
      <c r="R306" s="273">
        <v>298.03355721042999</v>
      </c>
      <c r="S306" s="209"/>
      <c r="T306" s="310">
        <f t="shared" si="48"/>
        <v>-4.2316264027850554E-2</v>
      </c>
      <c r="U306" s="311">
        <f t="shared" si="49"/>
        <v>-0.15665067648852166</v>
      </c>
      <c r="V306" s="311">
        <f t="shared" si="50"/>
        <v>-0.31330135297704331</v>
      </c>
      <c r="W306" s="311">
        <f t="shared" si="51"/>
        <v>-0.4699520294655648</v>
      </c>
      <c r="X306" s="312">
        <f t="shared" si="52"/>
        <v>-0.62660270595408651</v>
      </c>
      <c r="Y306" s="20"/>
      <c r="Z306" s="157"/>
      <c r="AA306" s="157"/>
      <c r="AB306" s="157"/>
    </row>
    <row r="307" spans="1:28" x14ac:dyDescent="0.2">
      <c r="A307" s="99">
        <v>895</v>
      </c>
      <c r="B307" s="108" t="s">
        <v>283</v>
      </c>
      <c r="C307" s="99">
        <v>2</v>
      </c>
      <c r="D307" s="100">
        <v>15343.063537597656</v>
      </c>
      <c r="E307" s="237">
        <v>20.75</v>
      </c>
      <c r="F307" s="249">
        <f t="shared" si="53"/>
        <v>9.0399999999999991</v>
      </c>
      <c r="G307" s="246">
        <f t="shared" si="47"/>
        <v>-11.71</v>
      </c>
      <c r="H307" s="251">
        <v>191.46777338115305</v>
      </c>
      <c r="I307" s="255">
        <v>-89.364572234456034</v>
      </c>
      <c r="J307" s="221">
        <v>139.59087607477838</v>
      </c>
      <c r="K307" s="220">
        <v>25.613272531389129</v>
      </c>
      <c r="L307" s="110"/>
      <c r="M307" s="88">
        <v>6.7532845973619544</v>
      </c>
      <c r="N307" s="272">
        <v>-25</v>
      </c>
      <c r="O307" s="272">
        <v>-50</v>
      </c>
      <c r="P307" s="272">
        <v>-75</v>
      </c>
      <c r="Q307" s="327">
        <v>-100</v>
      </c>
      <c r="R307" s="273">
        <v>-189.36457223445603</v>
      </c>
      <c r="S307" s="209"/>
      <c r="T307" s="310">
        <f t="shared" si="48"/>
        <v>-3.5271129329520409E-2</v>
      </c>
      <c r="U307" s="311">
        <f t="shared" si="49"/>
        <v>0.13057027591913728</v>
      </c>
      <c r="V307" s="311">
        <f t="shared" si="50"/>
        <v>0.26114055183827456</v>
      </c>
      <c r="W307" s="311">
        <f t="shared" si="51"/>
        <v>0.39171082775741178</v>
      </c>
      <c r="X307" s="312">
        <f t="shared" si="52"/>
        <v>0.52228110367654912</v>
      </c>
      <c r="Y307" s="20"/>
      <c r="Z307" s="157"/>
      <c r="AA307" s="157"/>
      <c r="AB307" s="157"/>
    </row>
    <row r="308" spans="1:28" x14ac:dyDescent="0.2">
      <c r="A308" s="99">
        <v>905</v>
      </c>
      <c r="B308" s="108" t="s">
        <v>284</v>
      </c>
      <c r="C308" s="99">
        <v>15</v>
      </c>
      <c r="D308" s="100">
        <v>68191.268960893154</v>
      </c>
      <c r="E308" s="237">
        <v>20</v>
      </c>
      <c r="F308" s="249">
        <f t="shared" si="53"/>
        <v>8.2899999999999991</v>
      </c>
      <c r="G308" s="246">
        <f t="shared" si="47"/>
        <v>-11.71</v>
      </c>
      <c r="H308" s="251">
        <v>189.98896218242749</v>
      </c>
      <c r="I308" s="255">
        <v>153.56009602621185</v>
      </c>
      <c r="J308" s="221">
        <v>110.85202659045014</v>
      </c>
      <c r="K308" s="220">
        <v>141.58058228719381</v>
      </c>
      <c r="L308" s="110"/>
      <c r="M308" s="88">
        <v>6.7532845973619544</v>
      </c>
      <c r="N308" s="272">
        <v>25</v>
      </c>
      <c r="O308" s="272">
        <v>47.601491042283016</v>
      </c>
      <c r="P308" s="272">
        <v>47.601491042283016</v>
      </c>
      <c r="Q308" s="327">
        <v>47.601491042283016</v>
      </c>
      <c r="R308" s="273">
        <v>201.16158706849487</v>
      </c>
      <c r="S308" s="209"/>
      <c r="T308" s="310">
        <f t="shared" si="48"/>
        <v>-3.5545668126116967E-2</v>
      </c>
      <c r="U308" s="311">
        <f t="shared" si="49"/>
        <v>-0.13158659173049742</v>
      </c>
      <c r="V308" s="311">
        <f t="shared" si="50"/>
        <v>-0.25054871870175299</v>
      </c>
      <c r="W308" s="311">
        <f t="shared" si="51"/>
        <v>-0.25054871870175299</v>
      </c>
      <c r="X308" s="312">
        <f t="shared" si="52"/>
        <v>-0.25054871870175299</v>
      </c>
      <c r="Y308" s="20"/>
      <c r="Z308" s="157"/>
      <c r="AA308" s="157"/>
      <c r="AB308" s="157"/>
    </row>
    <row r="309" spans="1:28" x14ac:dyDescent="0.2">
      <c r="A309" s="99">
        <v>908</v>
      </c>
      <c r="B309" s="108" t="s">
        <v>285</v>
      </c>
      <c r="C309" s="99">
        <v>6</v>
      </c>
      <c r="D309" s="100">
        <v>21419.164530515671</v>
      </c>
      <c r="E309" s="237">
        <v>19.75</v>
      </c>
      <c r="F309" s="249">
        <f t="shared" si="53"/>
        <v>8.0399999999999991</v>
      </c>
      <c r="G309" s="246">
        <f t="shared" si="47"/>
        <v>-11.71</v>
      </c>
      <c r="H309" s="251">
        <v>189.34753102157384</v>
      </c>
      <c r="I309" s="255">
        <v>201.1514788430963</v>
      </c>
      <c r="J309" s="221">
        <v>39.190396399227268</v>
      </c>
      <c r="K309" s="220">
        <v>-9.7810569581134388</v>
      </c>
      <c r="L309" s="110"/>
      <c r="M309" s="88">
        <v>6.7532845973619544</v>
      </c>
      <c r="N309" s="272">
        <v>5.6746321651973233</v>
      </c>
      <c r="O309" s="272">
        <v>5.6746321651973233</v>
      </c>
      <c r="P309" s="272">
        <v>5.6746321651973233</v>
      </c>
      <c r="Q309" s="327">
        <v>5.6746321651973233</v>
      </c>
      <c r="R309" s="273">
        <v>206.82611100829362</v>
      </c>
      <c r="S309" s="209"/>
      <c r="T309" s="310">
        <f t="shared" si="48"/>
        <v>-3.5666082155528606E-2</v>
      </c>
      <c r="U309" s="311">
        <f t="shared" si="49"/>
        <v>-2.9969401420664777E-2</v>
      </c>
      <c r="V309" s="311">
        <f t="shared" si="50"/>
        <v>-2.9969401420664777E-2</v>
      </c>
      <c r="W309" s="311">
        <f t="shared" si="51"/>
        <v>-2.9969401420664777E-2</v>
      </c>
      <c r="X309" s="312">
        <f t="shared" si="52"/>
        <v>-2.9969401420664777E-2</v>
      </c>
      <c r="Y309" s="20"/>
      <c r="Z309" s="157"/>
      <c r="AA309" s="157"/>
      <c r="AB309" s="157"/>
    </row>
    <row r="310" spans="1:28" x14ac:dyDescent="0.2">
      <c r="A310" s="99">
        <v>911</v>
      </c>
      <c r="B310" s="108" t="s">
        <v>286</v>
      </c>
      <c r="C310" s="99">
        <v>12</v>
      </c>
      <c r="D310" s="100">
        <v>2222.6858204603195</v>
      </c>
      <c r="E310" s="237">
        <v>21</v>
      </c>
      <c r="F310" s="249">
        <f t="shared" si="53"/>
        <v>9.2899999999999991</v>
      </c>
      <c r="G310" s="246">
        <f t="shared" si="47"/>
        <v>-11.71</v>
      </c>
      <c r="H310" s="251">
        <v>134.64712530872686</v>
      </c>
      <c r="I310" s="255">
        <v>-5.865308593642327</v>
      </c>
      <c r="J310" s="221">
        <v>-480.55965830071472</v>
      </c>
      <c r="K310" s="220">
        <v>-47.67736557832302</v>
      </c>
      <c r="L310" s="110"/>
      <c r="M310" s="88">
        <v>6.7532845973619544</v>
      </c>
      <c r="N310" s="272">
        <v>25</v>
      </c>
      <c r="O310" s="272">
        <v>31.04813499229936</v>
      </c>
      <c r="P310" s="272">
        <v>31.04813499229936</v>
      </c>
      <c r="Q310" s="327">
        <v>31.04813499229936</v>
      </c>
      <c r="R310" s="273">
        <v>25.182826398657035</v>
      </c>
      <c r="S310" s="209"/>
      <c r="T310" s="310">
        <f t="shared" si="48"/>
        <v>-5.0155430959833908E-2</v>
      </c>
      <c r="U310" s="311">
        <f t="shared" si="49"/>
        <v>-0.1856705068353931</v>
      </c>
      <c r="V310" s="311">
        <f t="shared" si="50"/>
        <v>-0.23058891841255702</v>
      </c>
      <c r="W310" s="311">
        <f t="shared" si="51"/>
        <v>-0.23058891841255702</v>
      </c>
      <c r="X310" s="312">
        <f t="shared" si="52"/>
        <v>-0.23058891841255702</v>
      </c>
      <c r="Y310" s="20"/>
      <c r="Z310" s="157"/>
      <c r="AA310" s="157"/>
      <c r="AB310" s="157"/>
    </row>
    <row r="311" spans="1:28" x14ac:dyDescent="0.2">
      <c r="A311" s="99">
        <v>915</v>
      </c>
      <c r="B311" s="108" t="s">
        <v>287</v>
      </c>
      <c r="C311" s="99">
        <v>11</v>
      </c>
      <c r="D311" s="100">
        <v>21243.914413928986</v>
      </c>
      <c r="E311" s="237">
        <v>21</v>
      </c>
      <c r="F311" s="249">
        <f t="shared" si="53"/>
        <v>9.2899999999999991</v>
      </c>
      <c r="G311" s="246">
        <f t="shared" si="47"/>
        <v>-11.71</v>
      </c>
      <c r="H311" s="251">
        <v>179.76975267510244</v>
      </c>
      <c r="I311" s="255">
        <v>28.597258667818064</v>
      </c>
      <c r="J311" s="221">
        <v>161.9922692202226</v>
      </c>
      <c r="K311" s="220">
        <v>-136.48696193040516</v>
      </c>
      <c r="L311" s="110"/>
      <c r="M311" s="88">
        <v>6.753284597361958</v>
      </c>
      <c r="N311" s="272">
        <v>-25</v>
      </c>
      <c r="O311" s="272">
        <v>-41.277415748190954</v>
      </c>
      <c r="P311" s="272">
        <v>-41.277415748190954</v>
      </c>
      <c r="Q311" s="327">
        <v>-41.277415748190954</v>
      </c>
      <c r="R311" s="273">
        <v>-12.680157080372892</v>
      </c>
      <c r="S311" s="209"/>
      <c r="T311" s="310">
        <f t="shared" si="48"/>
        <v>-3.7566300764551627E-2</v>
      </c>
      <c r="U311" s="311">
        <f t="shared" si="49"/>
        <v>0.13906677640694348</v>
      </c>
      <c r="V311" s="311">
        <f t="shared" si="50"/>
        <v>0.22961268586040476</v>
      </c>
      <c r="W311" s="311">
        <f t="shared" si="51"/>
        <v>0.22961268586040476</v>
      </c>
      <c r="X311" s="312">
        <f t="shared" si="52"/>
        <v>0.22961268586040476</v>
      </c>
      <c r="Y311" s="20"/>
      <c r="Z311" s="157"/>
      <c r="AA311" s="157"/>
      <c r="AB311" s="157"/>
    </row>
    <row r="312" spans="1:28" x14ac:dyDescent="0.2">
      <c r="A312" s="99">
        <v>918</v>
      </c>
      <c r="B312" s="108" t="s">
        <v>288</v>
      </c>
      <c r="C312" s="99">
        <v>2</v>
      </c>
      <c r="D312" s="100">
        <v>2267.1471029520035</v>
      </c>
      <c r="E312" s="237">
        <v>22.25</v>
      </c>
      <c r="F312" s="249">
        <f t="shared" si="53"/>
        <v>10.54</v>
      </c>
      <c r="G312" s="246">
        <f t="shared" si="47"/>
        <v>-11.71</v>
      </c>
      <c r="H312" s="251">
        <v>160.31278079540832</v>
      </c>
      <c r="I312" s="255">
        <v>8.5032101297512401</v>
      </c>
      <c r="J312" s="221">
        <v>-123.48746436203135</v>
      </c>
      <c r="K312" s="220">
        <v>287.59027495770891</v>
      </c>
      <c r="L312" s="110"/>
      <c r="M312" s="88">
        <v>6.7532845973619544</v>
      </c>
      <c r="N312" s="272">
        <v>25</v>
      </c>
      <c r="O312" s="272">
        <v>50</v>
      </c>
      <c r="P312" s="272">
        <v>75</v>
      </c>
      <c r="Q312" s="327">
        <v>100</v>
      </c>
      <c r="R312" s="273">
        <v>108.50321012975124</v>
      </c>
      <c r="S312" s="209"/>
      <c r="T312" s="310">
        <f t="shared" si="48"/>
        <v>-4.2125678089138245E-2</v>
      </c>
      <c r="U312" s="311">
        <f t="shared" si="49"/>
        <v>-0.15594514595754583</v>
      </c>
      <c r="V312" s="311">
        <f t="shared" si="50"/>
        <v>-0.31189029191509166</v>
      </c>
      <c r="W312" s="311">
        <f t="shared" si="51"/>
        <v>-0.46783543787263748</v>
      </c>
      <c r="X312" s="312">
        <f t="shared" si="52"/>
        <v>-0.62378058383018331</v>
      </c>
      <c r="Y312" s="20"/>
      <c r="Z312" s="157"/>
      <c r="AA312" s="157"/>
      <c r="AB312" s="157"/>
    </row>
    <row r="313" spans="1:28" x14ac:dyDescent="0.2">
      <c r="A313" s="99">
        <v>921</v>
      </c>
      <c r="B313" s="108" t="s">
        <v>289</v>
      </c>
      <c r="C313" s="99">
        <v>11</v>
      </c>
      <c r="D313" s="100">
        <v>2117.3848260641098</v>
      </c>
      <c r="E313" s="237">
        <v>21.5</v>
      </c>
      <c r="F313" s="249">
        <f t="shared" si="53"/>
        <v>9.7899999999999991</v>
      </c>
      <c r="G313" s="246">
        <f t="shared" si="47"/>
        <v>-11.71</v>
      </c>
      <c r="H313" s="251">
        <v>131.64363969975417</v>
      </c>
      <c r="I313" s="255">
        <v>33.113252175383458</v>
      </c>
      <c r="J313" s="221">
        <v>73.615123458280522</v>
      </c>
      <c r="K313" s="220">
        <v>-17.784677307628002</v>
      </c>
      <c r="L313" s="110"/>
      <c r="M313" s="88">
        <v>6.7532845973619544</v>
      </c>
      <c r="N313" s="272">
        <v>19.562255238210675</v>
      </c>
      <c r="O313" s="272">
        <v>19.562255238210675</v>
      </c>
      <c r="P313" s="272">
        <v>19.562255238210675</v>
      </c>
      <c r="Q313" s="327">
        <v>19.562255238210675</v>
      </c>
      <c r="R313" s="273">
        <v>52.675507413594133</v>
      </c>
      <c r="S313" s="209"/>
      <c r="T313" s="310">
        <f t="shared" si="48"/>
        <v>-5.1299740821238969E-2</v>
      </c>
      <c r="U313" s="311">
        <f t="shared" si="49"/>
        <v>-0.14860007884032397</v>
      </c>
      <c r="V313" s="311">
        <f t="shared" si="50"/>
        <v>-0.14860007884032397</v>
      </c>
      <c r="W313" s="311">
        <f t="shared" si="51"/>
        <v>-0.14860007884032397</v>
      </c>
      <c r="X313" s="312">
        <f t="shared" si="52"/>
        <v>-0.14860007884032397</v>
      </c>
      <c r="Y313" s="20"/>
      <c r="Z313" s="157"/>
      <c r="AA313" s="157"/>
      <c r="AB313" s="157"/>
    </row>
    <row r="314" spans="1:28" x14ac:dyDescent="0.2">
      <c r="A314" s="99">
        <v>922</v>
      </c>
      <c r="B314" s="108" t="s">
        <v>290</v>
      </c>
      <c r="C314" s="99">
        <v>6</v>
      </c>
      <c r="D314" s="100">
        <v>4486.5057130455971</v>
      </c>
      <c r="E314" s="237">
        <v>21.5</v>
      </c>
      <c r="F314" s="249">
        <f t="shared" si="53"/>
        <v>9.7899999999999991</v>
      </c>
      <c r="G314" s="246">
        <f t="shared" si="47"/>
        <v>-11.71</v>
      </c>
      <c r="H314" s="251">
        <v>173.07685898889008</v>
      </c>
      <c r="I314" s="255">
        <v>-150.64979817946551</v>
      </c>
      <c r="J314" s="221">
        <v>-149.80425063508105</v>
      </c>
      <c r="K314" s="220">
        <v>205.9851346817936</v>
      </c>
      <c r="L314" s="110"/>
      <c r="M314" s="88">
        <v>6.7532845973619544</v>
      </c>
      <c r="N314" s="272">
        <v>25.000000000000014</v>
      </c>
      <c r="O314" s="272">
        <v>50.000000000000014</v>
      </c>
      <c r="P314" s="272">
        <v>75.000000000000014</v>
      </c>
      <c r="Q314" s="327">
        <v>100.00000000000001</v>
      </c>
      <c r="R314" s="273">
        <v>-50.649798179465492</v>
      </c>
      <c r="S314" s="209"/>
      <c r="T314" s="310">
        <f t="shared" si="48"/>
        <v>-3.9018992121849477E-2</v>
      </c>
      <c r="U314" s="311">
        <f t="shared" si="49"/>
        <v>-0.14444449793027953</v>
      </c>
      <c r="V314" s="311">
        <f t="shared" si="50"/>
        <v>-0.28888899586055894</v>
      </c>
      <c r="W314" s="311">
        <f t="shared" si="51"/>
        <v>-0.43333349379083841</v>
      </c>
      <c r="X314" s="312">
        <f t="shared" si="52"/>
        <v>-0.57777799172111788</v>
      </c>
      <c r="Y314" s="20"/>
      <c r="Z314" s="157"/>
      <c r="AA314" s="157"/>
      <c r="AB314" s="157"/>
    </row>
    <row r="315" spans="1:28" x14ac:dyDescent="0.2">
      <c r="A315" s="99">
        <v>924</v>
      </c>
      <c r="B315" s="108" t="s">
        <v>291</v>
      </c>
      <c r="C315" s="99">
        <v>16</v>
      </c>
      <c r="D315" s="100">
        <v>3230.141673386097</v>
      </c>
      <c r="E315" s="237">
        <v>22</v>
      </c>
      <c r="F315" s="249">
        <f t="shared" si="53"/>
        <v>10.29</v>
      </c>
      <c r="G315" s="246">
        <f t="shared" si="47"/>
        <v>-11.71</v>
      </c>
      <c r="H315" s="251">
        <v>151.1923442732357</v>
      </c>
      <c r="I315" s="255">
        <v>42.153723663377328</v>
      </c>
      <c r="J315" s="221">
        <v>982.00971820207656</v>
      </c>
      <c r="K315" s="220">
        <v>-91.502476800340446</v>
      </c>
      <c r="L315" s="110"/>
      <c r="M315" s="88">
        <v>6.7532845973619544</v>
      </c>
      <c r="N315" s="272">
        <v>24.999999999999993</v>
      </c>
      <c r="O315" s="272">
        <v>49.999999999999993</v>
      </c>
      <c r="P315" s="272">
        <v>75</v>
      </c>
      <c r="Q315" s="327">
        <v>100</v>
      </c>
      <c r="R315" s="273">
        <v>142.15372366337732</v>
      </c>
      <c r="S315" s="209"/>
      <c r="T315" s="310">
        <f t="shared" si="48"/>
        <v>-4.4666842291679651E-2</v>
      </c>
      <c r="U315" s="311">
        <f t="shared" si="49"/>
        <v>-0.16535228764506649</v>
      </c>
      <c r="V315" s="311">
        <f t="shared" si="50"/>
        <v>-0.33070457529013303</v>
      </c>
      <c r="W315" s="311">
        <f t="shared" si="51"/>
        <v>-0.49605686293519963</v>
      </c>
      <c r="X315" s="312">
        <f t="shared" si="52"/>
        <v>-0.66140915058026617</v>
      </c>
      <c r="Y315" s="20"/>
      <c r="Z315" s="157"/>
      <c r="AA315" s="157"/>
      <c r="AB315" s="157"/>
    </row>
    <row r="316" spans="1:28" x14ac:dyDescent="0.2">
      <c r="A316" s="99">
        <v>925</v>
      </c>
      <c r="B316" s="108" t="s">
        <v>292</v>
      </c>
      <c r="C316" s="99">
        <v>11</v>
      </c>
      <c r="D316" s="100">
        <v>3692.2702378034592</v>
      </c>
      <c r="E316" s="237">
        <v>21</v>
      </c>
      <c r="F316" s="249">
        <f t="shared" si="53"/>
        <v>9.2899999999999991</v>
      </c>
      <c r="G316" s="246">
        <f t="shared" si="47"/>
        <v>-11.71</v>
      </c>
      <c r="H316" s="251">
        <v>142.33960767896122</v>
      </c>
      <c r="I316" s="255">
        <v>226.54354950464005</v>
      </c>
      <c r="J316" s="221">
        <v>453.93643161593457</v>
      </c>
      <c r="K316" s="220">
        <v>-46.358560840455937</v>
      </c>
      <c r="L316" s="110"/>
      <c r="M316" s="88">
        <v>6.7532845973619544</v>
      </c>
      <c r="N316" s="272">
        <v>-14.684333400848629</v>
      </c>
      <c r="O316" s="272">
        <v>-14.684333400848629</v>
      </c>
      <c r="P316" s="272">
        <v>-14.684333400848629</v>
      </c>
      <c r="Q316" s="327">
        <v>-14.684333400848629</v>
      </c>
      <c r="R316" s="273">
        <v>211.85921610379143</v>
      </c>
      <c r="S316" s="209"/>
      <c r="T316" s="310">
        <f t="shared" si="48"/>
        <v>-4.7444872916845453E-2</v>
      </c>
      <c r="U316" s="311">
        <f t="shared" si="49"/>
        <v>0.10316407105721619</v>
      </c>
      <c r="V316" s="311">
        <f t="shared" si="50"/>
        <v>0.10316407105721619</v>
      </c>
      <c r="W316" s="311">
        <f t="shared" si="51"/>
        <v>0.10316407105721619</v>
      </c>
      <c r="X316" s="312">
        <f t="shared" si="52"/>
        <v>0.10316407105721619</v>
      </c>
      <c r="Y316" s="20"/>
      <c r="Z316" s="157"/>
      <c r="AA316" s="157"/>
      <c r="AB316" s="157"/>
    </row>
    <row r="317" spans="1:28" x14ac:dyDescent="0.2">
      <c r="A317" s="99">
        <v>927</v>
      </c>
      <c r="B317" s="108" t="s">
        <v>293</v>
      </c>
      <c r="C317" s="99">
        <v>1</v>
      </c>
      <c r="D317" s="100">
        <v>29140.774517059326</v>
      </c>
      <c r="E317" s="237">
        <v>20.5</v>
      </c>
      <c r="F317" s="249">
        <f t="shared" si="53"/>
        <v>8.7899999999999991</v>
      </c>
      <c r="G317" s="246">
        <f t="shared" si="47"/>
        <v>-11.71</v>
      </c>
      <c r="H317" s="251">
        <v>210.41012446613618</v>
      </c>
      <c r="I317" s="255">
        <v>48.743272928311804</v>
      </c>
      <c r="J317" s="221">
        <v>71.245558145654101</v>
      </c>
      <c r="K317" s="220">
        <v>43.771318701182302</v>
      </c>
      <c r="L317" s="110"/>
      <c r="M317" s="88">
        <v>6.7532845973619544</v>
      </c>
      <c r="N317" s="272">
        <v>24.999999999999993</v>
      </c>
      <c r="O317" s="272">
        <v>49.999999999999993</v>
      </c>
      <c r="P317" s="272">
        <v>57.451174618894036</v>
      </c>
      <c r="Q317" s="327">
        <v>57.451174618894036</v>
      </c>
      <c r="R317" s="273">
        <v>106.19444754720584</v>
      </c>
      <c r="S317" s="209"/>
      <c r="T317" s="310">
        <f t="shared" si="48"/>
        <v>-3.2095815800198539E-2</v>
      </c>
      <c r="U317" s="311">
        <f t="shared" si="49"/>
        <v>-0.11881557535993731</v>
      </c>
      <c r="V317" s="311">
        <f t="shared" si="50"/>
        <v>-0.23763115071987465</v>
      </c>
      <c r="W317" s="311">
        <f t="shared" si="51"/>
        <v>-0.27304377469792496</v>
      </c>
      <c r="X317" s="312">
        <f t="shared" si="52"/>
        <v>-0.27304377469792496</v>
      </c>
      <c r="Y317" s="20"/>
      <c r="Z317" s="157"/>
      <c r="AA317" s="157"/>
      <c r="AB317" s="157"/>
    </row>
    <row r="318" spans="1:28" x14ac:dyDescent="0.2">
      <c r="A318" s="99">
        <v>931</v>
      </c>
      <c r="B318" s="108" t="s">
        <v>294</v>
      </c>
      <c r="C318" s="99">
        <v>13</v>
      </c>
      <c r="D318" s="100">
        <v>6521.8195295333862</v>
      </c>
      <c r="E318" s="237">
        <v>21</v>
      </c>
      <c r="F318" s="249">
        <f t="shared" si="53"/>
        <v>9.2899999999999991</v>
      </c>
      <c r="G318" s="246">
        <f t="shared" si="47"/>
        <v>-11.71</v>
      </c>
      <c r="H318" s="251">
        <v>149.01163914432595</v>
      </c>
      <c r="I318" s="255">
        <v>190.05157934168255</v>
      </c>
      <c r="J318" s="221">
        <v>74.336070154254003</v>
      </c>
      <c r="K318" s="220">
        <v>-89.088511572092159</v>
      </c>
      <c r="L318" s="110"/>
      <c r="M318" s="88">
        <v>6.7532845973619544</v>
      </c>
      <c r="N318" s="272">
        <v>-25</v>
      </c>
      <c r="O318" s="272">
        <v>-50</v>
      </c>
      <c r="P318" s="272">
        <v>-75</v>
      </c>
      <c r="Q318" s="327">
        <v>-100</v>
      </c>
      <c r="R318" s="273">
        <v>90.051579341682555</v>
      </c>
      <c r="S318" s="209"/>
      <c r="T318" s="310">
        <f t="shared" si="48"/>
        <v>-4.5320517485355809E-2</v>
      </c>
      <c r="U318" s="311">
        <f t="shared" si="49"/>
        <v>0.16777212936894229</v>
      </c>
      <c r="V318" s="311">
        <f t="shared" si="50"/>
        <v>0.33554425873788457</v>
      </c>
      <c r="W318" s="311">
        <f t="shared" si="51"/>
        <v>0.50331638810682688</v>
      </c>
      <c r="X318" s="312">
        <f t="shared" si="52"/>
        <v>0.67108851747576914</v>
      </c>
      <c r="Y318" s="20"/>
      <c r="Z318" s="157"/>
      <c r="AA318" s="157"/>
      <c r="AB318" s="157"/>
    </row>
    <row r="319" spans="1:28" x14ac:dyDescent="0.2">
      <c r="A319" s="99">
        <v>934</v>
      </c>
      <c r="B319" s="108" t="s">
        <v>295</v>
      </c>
      <c r="C319" s="99">
        <v>14</v>
      </c>
      <c r="D319" s="100">
        <v>2984.947037935257</v>
      </c>
      <c r="E319" s="237">
        <v>22.25</v>
      </c>
      <c r="F319" s="249">
        <f t="shared" si="53"/>
        <v>10.54</v>
      </c>
      <c r="G319" s="246">
        <f t="shared" si="47"/>
        <v>-11.71</v>
      </c>
      <c r="H319" s="251">
        <v>160.176512345368</v>
      </c>
      <c r="I319" s="255">
        <v>142.84129831794917</v>
      </c>
      <c r="J319" s="221">
        <v>539.27937233695434</v>
      </c>
      <c r="K319" s="220">
        <v>-84.682542306250639</v>
      </c>
      <c r="L319" s="110"/>
      <c r="M319" s="88">
        <v>6.7532845973619544</v>
      </c>
      <c r="N319" s="272">
        <v>25</v>
      </c>
      <c r="O319" s="272">
        <v>50</v>
      </c>
      <c r="P319" s="272">
        <v>75</v>
      </c>
      <c r="Q319" s="327">
        <v>100</v>
      </c>
      <c r="R319" s="273">
        <v>242.84129831794917</v>
      </c>
      <c r="S319" s="209"/>
      <c r="T319" s="310">
        <f t="shared" si="48"/>
        <v>-4.2161516057989304E-2</v>
      </c>
      <c r="U319" s="311">
        <f t="shared" si="49"/>
        <v>-0.15607781461801165</v>
      </c>
      <c r="V319" s="311">
        <f t="shared" si="50"/>
        <v>-0.3121556292360233</v>
      </c>
      <c r="W319" s="311">
        <f t="shared" si="51"/>
        <v>-0.46823344385403493</v>
      </c>
      <c r="X319" s="312">
        <f t="shared" si="52"/>
        <v>-0.6243112584720466</v>
      </c>
      <c r="Y319" s="20"/>
      <c r="Z319" s="157"/>
      <c r="AA319" s="157"/>
      <c r="AB319" s="157"/>
    </row>
    <row r="320" spans="1:28" x14ac:dyDescent="0.2">
      <c r="A320" s="99">
        <v>935</v>
      </c>
      <c r="B320" s="108" t="s">
        <v>296</v>
      </c>
      <c r="C320" s="99">
        <v>8</v>
      </c>
      <c r="D320" s="100">
        <v>3249.4564283490181</v>
      </c>
      <c r="E320" s="237">
        <v>20</v>
      </c>
      <c r="F320" s="249">
        <f t="shared" si="53"/>
        <v>8.2899999999999991</v>
      </c>
      <c r="G320" s="246">
        <f t="shared" si="47"/>
        <v>-11.71</v>
      </c>
      <c r="H320" s="251">
        <v>151.8794247166575</v>
      </c>
      <c r="I320" s="255">
        <v>152.01292810687312</v>
      </c>
      <c r="J320" s="221">
        <v>109.9353450344219</v>
      </c>
      <c r="K320" s="220">
        <v>-224.68008357784169</v>
      </c>
      <c r="L320" s="110"/>
      <c r="M320" s="88">
        <v>6.7532845973619544</v>
      </c>
      <c r="N320" s="272">
        <v>-25</v>
      </c>
      <c r="O320" s="272">
        <v>-41.379186741265826</v>
      </c>
      <c r="P320" s="272">
        <v>-41.379186741265826</v>
      </c>
      <c r="Q320" s="327">
        <v>-41.379186741265826</v>
      </c>
      <c r="R320" s="273">
        <v>110.63374136560729</v>
      </c>
      <c r="S320" s="209"/>
      <c r="T320" s="310">
        <f t="shared" si="48"/>
        <v>-4.4464775988984129E-2</v>
      </c>
      <c r="U320" s="311">
        <f t="shared" si="49"/>
        <v>0.16460425792788841</v>
      </c>
      <c r="V320" s="311">
        <f t="shared" si="50"/>
        <v>0.27244761308822318</v>
      </c>
      <c r="W320" s="311">
        <f t="shared" si="51"/>
        <v>0.27244761308822318</v>
      </c>
      <c r="X320" s="312">
        <f t="shared" si="52"/>
        <v>0.27244761308822318</v>
      </c>
      <c r="Y320" s="20"/>
      <c r="Z320" s="157"/>
      <c r="AA320" s="157"/>
      <c r="AB320" s="157"/>
    </row>
    <row r="321" spans="1:28" x14ac:dyDescent="0.2">
      <c r="A321" s="99">
        <v>936</v>
      </c>
      <c r="B321" s="108" t="s">
        <v>297</v>
      </c>
      <c r="C321" s="99">
        <v>6</v>
      </c>
      <c r="D321" s="100">
        <v>6824.4149913787842</v>
      </c>
      <c r="E321" s="237">
        <v>20.75</v>
      </c>
      <c r="F321" s="249">
        <f t="shared" si="53"/>
        <v>9.0399999999999991</v>
      </c>
      <c r="G321" s="246">
        <f t="shared" si="47"/>
        <v>-11.71</v>
      </c>
      <c r="H321" s="251">
        <v>152.78253731202875</v>
      </c>
      <c r="I321" s="255">
        <v>245.48081463886055</v>
      </c>
      <c r="J321" s="221">
        <v>305.60420819989548</v>
      </c>
      <c r="K321" s="220">
        <v>-252.10257753193486</v>
      </c>
      <c r="L321" s="110"/>
      <c r="M321" s="88">
        <v>6.7532845973619544</v>
      </c>
      <c r="N321" s="272">
        <v>-25</v>
      </c>
      <c r="O321" s="272">
        <v>-50</v>
      </c>
      <c r="P321" s="272">
        <v>-75</v>
      </c>
      <c r="Q321" s="327">
        <v>-100</v>
      </c>
      <c r="R321" s="273">
        <v>145.48081463886055</v>
      </c>
      <c r="S321" s="209"/>
      <c r="T321" s="310">
        <f t="shared" si="48"/>
        <v>-4.4201940327576038E-2</v>
      </c>
      <c r="U321" s="311">
        <f t="shared" si="49"/>
        <v>0.16363126597997479</v>
      </c>
      <c r="V321" s="311">
        <f t="shared" si="50"/>
        <v>0.32726253195994959</v>
      </c>
      <c r="W321" s="311">
        <f t="shared" si="51"/>
        <v>0.49089379793992438</v>
      </c>
      <c r="X321" s="312">
        <f t="shared" si="52"/>
        <v>0.65452506391989917</v>
      </c>
      <c r="Y321" s="20"/>
      <c r="Z321" s="157"/>
      <c r="AA321" s="157"/>
      <c r="AB321" s="157"/>
    </row>
    <row r="322" spans="1:28" x14ac:dyDescent="0.2">
      <c r="A322" s="99">
        <v>946</v>
      </c>
      <c r="B322" s="108" t="s">
        <v>298</v>
      </c>
      <c r="C322" s="99">
        <v>15</v>
      </c>
      <c r="D322" s="100">
        <v>6689.9918575286865</v>
      </c>
      <c r="E322" s="237">
        <v>21</v>
      </c>
      <c r="F322" s="249">
        <f t="shared" si="53"/>
        <v>9.2899999999999991</v>
      </c>
      <c r="G322" s="246">
        <f t="shared" si="47"/>
        <v>-11.71</v>
      </c>
      <c r="H322" s="251">
        <v>159.88017869489593</v>
      </c>
      <c r="I322" s="255">
        <v>365.41504439630199</v>
      </c>
      <c r="J322" s="221">
        <v>209.60540184788601</v>
      </c>
      <c r="K322" s="220">
        <v>51.894073434576683</v>
      </c>
      <c r="L322" s="110"/>
      <c r="M322" s="88">
        <v>6.7532845973619828</v>
      </c>
      <c r="N322" s="272">
        <v>-3.8491081641004143</v>
      </c>
      <c r="O322" s="272">
        <v>-3.8491081641004143</v>
      </c>
      <c r="P322" s="272">
        <v>-3.8491081641004143</v>
      </c>
      <c r="Q322" s="327">
        <v>-3.8491081641004143</v>
      </c>
      <c r="R322" s="273">
        <v>361.56593623220158</v>
      </c>
      <c r="S322" s="209"/>
      <c r="T322" s="310">
        <f t="shared" si="48"/>
        <v>-4.2239661304416448E-2</v>
      </c>
      <c r="U322" s="311">
        <f t="shared" si="49"/>
        <v>2.4074955354195477E-2</v>
      </c>
      <c r="V322" s="311">
        <f t="shared" si="50"/>
        <v>2.4074955354195477E-2</v>
      </c>
      <c r="W322" s="311">
        <f t="shared" si="51"/>
        <v>2.4074955354195477E-2</v>
      </c>
      <c r="X322" s="312">
        <f t="shared" si="52"/>
        <v>2.4074955354195477E-2</v>
      </c>
      <c r="Y322" s="20"/>
      <c r="Z322" s="157"/>
      <c r="AA322" s="157"/>
      <c r="AB322" s="157"/>
    </row>
    <row r="323" spans="1:28" x14ac:dyDescent="0.2">
      <c r="A323" s="99">
        <v>976</v>
      </c>
      <c r="B323" s="108" t="s">
        <v>299</v>
      </c>
      <c r="C323" s="99">
        <v>19</v>
      </c>
      <c r="D323" s="100">
        <v>4118.2800710201263</v>
      </c>
      <c r="E323" s="237">
        <v>20</v>
      </c>
      <c r="F323" s="249">
        <f t="shared" si="53"/>
        <v>8.2899999999999991</v>
      </c>
      <c r="G323" s="246">
        <f t="shared" si="47"/>
        <v>-11.71</v>
      </c>
      <c r="H323" s="251">
        <v>159.47769762086881</v>
      </c>
      <c r="I323" s="255">
        <v>130.4163195426371</v>
      </c>
      <c r="J323" s="221">
        <v>230.63409511843122</v>
      </c>
      <c r="K323" s="220">
        <v>19.575670967741729</v>
      </c>
      <c r="L323" s="110"/>
      <c r="M323" s="88">
        <v>6.7532845973619544</v>
      </c>
      <c r="N323" s="272">
        <v>25</v>
      </c>
      <c r="O323" s="272">
        <v>50</v>
      </c>
      <c r="P323" s="272">
        <v>75</v>
      </c>
      <c r="Q323" s="327">
        <v>100</v>
      </c>
      <c r="R323" s="273">
        <v>230.4163195426371</v>
      </c>
      <c r="S323" s="209"/>
      <c r="T323" s="310">
        <f t="shared" si="48"/>
        <v>-4.2346263446922487E-2</v>
      </c>
      <c r="U323" s="311">
        <f t="shared" si="49"/>
        <v>-0.15676173140794433</v>
      </c>
      <c r="V323" s="311">
        <f t="shared" si="50"/>
        <v>-0.31352346281588866</v>
      </c>
      <c r="W323" s="311">
        <f t="shared" si="51"/>
        <v>-0.47028519422383303</v>
      </c>
      <c r="X323" s="312">
        <f t="shared" si="52"/>
        <v>-0.62704692563177733</v>
      </c>
      <c r="Y323" s="20"/>
      <c r="Z323" s="157"/>
      <c r="AA323" s="157"/>
      <c r="AB323" s="157"/>
    </row>
    <row r="324" spans="1:28" x14ac:dyDescent="0.2">
      <c r="A324" s="99">
        <v>977</v>
      </c>
      <c r="B324" s="108" t="s">
        <v>300</v>
      </c>
      <c r="C324" s="99">
        <v>17</v>
      </c>
      <c r="D324" s="100">
        <v>15390.629694104195</v>
      </c>
      <c r="E324" s="237">
        <v>21.5</v>
      </c>
      <c r="F324" s="249">
        <f t="shared" si="53"/>
        <v>9.7899999999999991</v>
      </c>
      <c r="G324" s="246">
        <f t="shared" si="47"/>
        <v>-11.71</v>
      </c>
      <c r="H324" s="251">
        <v>157.65406950194048</v>
      </c>
      <c r="I324" s="255">
        <v>-97.558169474992511</v>
      </c>
      <c r="J324" s="221">
        <v>123.31823314258801</v>
      </c>
      <c r="K324" s="220">
        <v>66.032813007185027</v>
      </c>
      <c r="L324" s="110"/>
      <c r="M324" s="88">
        <v>6.7532845973619544</v>
      </c>
      <c r="N324" s="272">
        <v>25</v>
      </c>
      <c r="O324" s="272">
        <v>50</v>
      </c>
      <c r="P324" s="272">
        <v>75</v>
      </c>
      <c r="Q324" s="327">
        <v>95.186873666977007</v>
      </c>
      <c r="R324" s="273">
        <v>-2.3712958080155038</v>
      </c>
      <c r="S324" s="209"/>
      <c r="T324" s="310">
        <f t="shared" si="48"/>
        <v>-4.2836094359612019E-2</v>
      </c>
      <c r="U324" s="311">
        <f t="shared" si="49"/>
        <v>-0.15857503760594197</v>
      </c>
      <c r="V324" s="311">
        <f t="shared" si="50"/>
        <v>-0.31715007521188393</v>
      </c>
      <c r="W324" s="311">
        <f t="shared" si="51"/>
        <v>-0.47572511281782587</v>
      </c>
      <c r="X324" s="312">
        <f t="shared" si="52"/>
        <v>-0.60377048285331703</v>
      </c>
      <c r="Y324" s="20"/>
      <c r="Z324" s="157"/>
      <c r="AA324" s="157"/>
      <c r="AB324" s="157"/>
    </row>
    <row r="325" spans="1:28" x14ac:dyDescent="0.2">
      <c r="A325" s="99">
        <v>980</v>
      </c>
      <c r="B325" s="108" t="s">
        <v>301</v>
      </c>
      <c r="C325" s="99">
        <v>6</v>
      </c>
      <c r="D325" s="100">
        <v>33177.926965415478</v>
      </c>
      <c r="E325" s="237">
        <v>20.5</v>
      </c>
      <c r="F325" s="249">
        <f t="shared" si="53"/>
        <v>8.7899999999999991</v>
      </c>
      <c r="G325" s="246">
        <f t="shared" si="47"/>
        <v>-11.71</v>
      </c>
      <c r="H325" s="251">
        <v>184.41695773599051</v>
      </c>
      <c r="I325" s="255">
        <v>95.884896699854977</v>
      </c>
      <c r="J325" s="221">
        <v>24.334050241045272</v>
      </c>
      <c r="K325" s="220">
        <v>39.952852906489404</v>
      </c>
      <c r="L325" s="110"/>
      <c r="M325" s="88">
        <v>6.7532845973619544</v>
      </c>
      <c r="N325" s="272">
        <v>25</v>
      </c>
      <c r="O325" s="272">
        <v>50</v>
      </c>
      <c r="P325" s="272">
        <v>62.529154802938677</v>
      </c>
      <c r="Q325" s="327">
        <v>62.529154802938677</v>
      </c>
      <c r="R325" s="273">
        <v>158.41405150279365</v>
      </c>
      <c r="S325" s="209"/>
      <c r="T325" s="310">
        <f t="shared" si="48"/>
        <v>-3.6619650818824859E-2</v>
      </c>
      <c r="U325" s="311">
        <f t="shared" si="49"/>
        <v>-0.13556237076521863</v>
      </c>
      <c r="V325" s="311">
        <f t="shared" si="50"/>
        <v>-0.27112474153043725</v>
      </c>
      <c r="W325" s="311">
        <f t="shared" si="51"/>
        <v>-0.33906401868126895</v>
      </c>
      <c r="X325" s="312">
        <f t="shared" si="52"/>
        <v>-0.33906401868126895</v>
      </c>
      <c r="Y325" s="20"/>
      <c r="Z325" s="157"/>
      <c r="AA325" s="157"/>
      <c r="AB325" s="157"/>
    </row>
    <row r="326" spans="1:28" x14ac:dyDescent="0.2">
      <c r="A326" s="99">
        <v>981</v>
      </c>
      <c r="B326" s="108" t="s">
        <v>302</v>
      </c>
      <c r="C326" s="99">
        <v>5</v>
      </c>
      <c r="D326" s="100">
        <v>2365.2669498920441</v>
      </c>
      <c r="E326" s="237">
        <v>21.5</v>
      </c>
      <c r="F326" s="249">
        <f t="shared" si="53"/>
        <v>9.7899999999999991</v>
      </c>
      <c r="G326" s="246">
        <f t="shared" si="47"/>
        <v>-11.71</v>
      </c>
      <c r="H326" s="251">
        <v>158.0292700655605</v>
      </c>
      <c r="I326" s="255">
        <v>10.388614834469957</v>
      </c>
      <c r="J326" s="221">
        <v>52.044759781227782</v>
      </c>
      <c r="K326" s="220">
        <v>14.185289922122983</v>
      </c>
      <c r="L326" s="110"/>
      <c r="M326" s="88">
        <v>6.7532845973619526</v>
      </c>
      <c r="N326" s="272">
        <v>25.000000000000007</v>
      </c>
      <c r="O326" s="272">
        <v>50.000000000000007</v>
      </c>
      <c r="P326" s="272">
        <v>75</v>
      </c>
      <c r="Q326" s="327">
        <v>100</v>
      </c>
      <c r="R326" s="273">
        <v>110.38861483446996</v>
      </c>
      <c r="S326" s="209"/>
      <c r="T326" s="310">
        <f t="shared" si="48"/>
        <v>-4.2734390879362191E-2</v>
      </c>
      <c r="U326" s="311">
        <f t="shared" si="49"/>
        <v>-0.15819854125522717</v>
      </c>
      <c r="V326" s="311">
        <f t="shared" si="50"/>
        <v>-0.31639708251045429</v>
      </c>
      <c r="W326" s="311">
        <f t="shared" si="51"/>
        <v>-0.47459562376568137</v>
      </c>
      <c r="X326" s="312">
        <f t="shared" si="52"/>
        <v>-0.63279416502090846</v>
      </c>
      <c r="Y326" s="20"/>
      <c r="Z326" s="157"/>
      <c r="AA326" s="157"/>
      <c r="AB326" s="157"/>
    </row>
    <row r="327" spans="1:28" x14ac:dyDescent="0.2">
      <c r="A327" s="99">
        <v>989</v>
      </c>
      <c r="B327" s="108" t="s">
        <v>303</v>
      </c>
      <c r="C327" s="99">
        <v>14</v>
      </c>
      <c r="D327" s="100">
        <v>5913.3947903513908</v>
      </c>
      <c r="E327" s="237">
        <v>22</v>
      </c>
      <c r="F327" s="249">
        <f t="shared" si="53"/>
        <v>10.29</v>
      </c>
      <c r="G327" s="246">
        <f t="shared" si="47"/>
        <v>-11.71</v>
      </c>
      <c r="H327" s="251">
        <v>159.95805699576852</v>
      </c>
      <c r="I327" s="255">
        <v>269.52586785727351</v>
      </c>
      <c r="J327" s="221">
        <v>219.58262589906289</v>
      </c>
      <c r="K327" s="220">
        <v>14.938128839638892</v>
      </c>
      <c r="L327" s="110"/>
      <c r="M327" s="88">
        <v>6.753284597361926</v>
      </c>
      <c r="N327" s="272">
        <v>25</v>
      </c>
      <c r="O327" s="272">
        <v>50</v>
      </c>
      <c r="P327" s="272">
        <v>75</v>
      </c>
      <c r="Q327" s="327">
        <v>100</v>
      </c>
      <c r="R327" s="273">
        <v>369.52586785727351</v>
      </c>
      <c r="S327" s="209"/>
      <c r="T327" s="310">
        <f t="shared" si="48"/>
        <v>-4.2219096206829863E-2</v>
      </c>
      <c r="U327" s="311">
        <f t="shared" si="49"/>
        <v>-0.15629097070528522</v>
      </c>
      <c r="V327" s="311">
        <f t="shared" si="50"/>
        <v>-0.31258194141057044</v>
      </c>
      <c r="W327" s="311">
        <f t="shared" si="51"/>
        <v>-0.46887291211585563</v>
      </c>
      <c r="X327" s="312">
        <f t="shared" si="52"/>
        <v>-0.62516388282114088</v>
      </c>
      <c r="Y327" s="20"/>
      <c r="Z327" s="157"/>
      <c r="AA327" s="157"/>
      <c r="AB327" s="157"/>
    </row>
    <row r="328" spans="1:28" x14ac:dyDescent="0.2">
      <c r="A328" s="99">
        <v>992</v>
      </c>
      <c r="B328" s="108" t="s">
        <v>304</v>
      </c>
      <c r="C328" s="99">
        <v>13</v>
      </c>
      <c r="D328" s="100">
        <v>19310.340651869774</v>
      </c>
      <c r="E328" s="237">
        <v>21.5</v>
      </c>
      <c r="F328" s="249">
        <f t="shared" si="53"/>
        <v>9.7899999999999991</v>
      </c>
      <c r="G328" s="246">
        <f t="shared" si="47"/>
        <v>-11.71</v>
      </c>
      <c r="H328" s="251">
        <v>171.94177984855807</v>
      </c>
      <c r="I328" s="255">
        <v>247.12047774033255</v>
      </c>
      <c r="J328" s="221">
        <v>274.83903944484558</v>
      </c>
      <c r="K328" s="220">
        <v>-107.01304416293505</v>
      </c>
      <c r="L328" s="110"/>
      <c r="M328" s="88">
        <v>6.7532845973619544</v>
      </c>
      <c r="N328" s="272">
        <v>-25</v>
      </c>
      <c r="O328" s="272">
        <v>-50</v>
      </c>
      <c r="P328" s="272">
        <v>-75</v>
      </c>
      <c r="Q328" s="327">
        <v>-100</v>
      </c>
      <c r="R328" s="273">
        <v>147.12047774033255</v>
      </c>
      <c r="S328" s="209"/>
      <c r="T328" s="310">
        <f t="shared" si="48"/>
        <v>-3.9276577242076213E-2</v>
      </c>
      <c r="U328" s="311">
        <f t="shared" si="49"/>
        <v>0.14539805288754928</v>
      </c>
      <c r="V328" s="311">
        <f t="shared" si="50"/>
        <v>0.29079610577509857</v>
      </c>
      <c r="W328" s="311">
        <f t="shared" si="51"/>
        <v>0.43619415866264782</v>
      </c>
      <c r="X328" s="312">
        <f t="shared" si="52"/>
        <v>0.58159221155019714</v>
      </c>
      <c r="Y328" s="20"/>
      <c r="Z328" s="157"/>
      <c r="AA328" s="157"/>
      <c r="AB328" s="157"/>
    </row>
  </sheetData>
  <sortState ref="A18:BO314">
    <sortCondition ref="A18:A314"/>
  </sortState>
  <pageMargins left="0.51181102362204722" right="0.51181102362204722" top="0.55118110236220474" bottom="0.55118110236220474" header="0.31496062992125984" footer="0.31496062992125984"/>
  <pageSetup paperSize="9" scale="75" orientation="landscape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52"/>
  <sheetViews>
    <sheetView workbookViewId="0">
      <selection activeCell="N1" sqref="N1"/>
    </sheetView>
  </sheetViews>
  <sheetFormatPr defaultRowHeight="12.75" x14ac:dyDescent="0.2"/>
  <cols>
    <col min="1" max="1" width="15.5703125" style="123" customWidth="1"/>
    <col min="2" max="2" width="8.28515625" style="329" customWidth="1"/>
    <col min="3" max="3" width="2" style="161" customWidth="1"/>
    <col min="4" max="8" width="7.85546875" style="25" customWidth="1"/>
    <col min="9" max="9" width="1.5703125" style="335" customWidth="1"/>
    <col min="10" max="14" width="7.85546875" style="162" customWidth="1"/>
    <col min="15" max="15" width="3.42578125" style="335" customWidth="1"/>
    <col min="16" max="16" width="7" style="8" customWidth="1"/>
    <col min="17" max="17" width="6.85546875" style="8" customWidth="1"/>
    <col min="18" max="18" width="6.85546875" style="329" customWidth="1"/>
  </cols>
  <sheetData>
    <row r="1" spans="1:20" s="1" customFormat="1" ht="20.25" x14ac:dyDescent="0.3">
      <c r="A1" s="99" t="s">
        <v>396</v>
      </c>
      <c r="B1" s="111"/>
      <c r="C1" s="116"/>
      <c r="D1" s="313"/>
      <c r="E1" s="313"/>
      <c r="F1" s="313"/>
      <c r="G1" s="313"/>
      <c r="H1" s="314"/>
      <c r="I1" s="332"/>
      <c r="J1" s="260"/>
      <c r="K1" s="251"/>
      <c r="L1" s="251"/>
      <c r="M1" s="251"/>
      <c r="N1" s="251"/>
      <c r="O1" s="332"/>
      <c r="P1" s="232"/>
      <c r="Q1" s="232"/>
      <c r="R1" s="111"/>
    </row>
    <row r="2" spans="1:20" s="1" customFormat="1" ht="11.25" x14ac:dyDescent="0.2">
      <c r="A2" s="99"/>
      <c r="B2" s="111"/>
      <c r="C2" s="116"/>
      <c r="D2" s="313"/>
      <c r="E2" s="313"/>
      <c r="F2" s="313"/>
      <c r="G2" s="313"/>
      <c r="H2" s="313"/>
      <c r="I2" s="332"/>
      <c r="J2" s="251"/>
      <c r="K2" s="251"/>
      <c r="L2" s="251"/>
      <c r="M2" s="251"/>
      <c r="N2" s="251"/>
      <c r="O2" s="332"/>
      <c r="P2" s="232"/>
      <c r="Q2" s="232"/>
      <c r="R2" s="111"/>
    </row>
    <row r="3" spans="1:20" s="1" customFormat="1" ht="15.75" x14ac:dyDescent="0.25">
      <c r="A3" s="146" t="s">
        <v>405</v>
      </c>
      <c r="B3" s="111"/>
      <c r="C3" s="116"/>
      <c r="D3" s="313"/>
      <c r="E3" s="313"/>
      <c r="F3" s="313"/>
      <c r="G3" s="313"/>
      <c r="H3" s="313"/>
      <c r="I3" s="332"/>
      <c r="J3" s="251"/>
      <c r="K3" s="251"/>
      <c r="L3" s="251"/>
      <c r="M3" s="251"/>
      <c r="N3" s="251"/>
      <c r="O3" s="332"/>
      <c r="P3" s="232"/>
      <c r="Q3" s="232"/>
      <c r="R3" s="111"/>
    </row>
    <row r="4" spans="1:20" s="1" customFormat="1" ht="15.75" x14ac:dyDescent="0.25">
      <c r="A4" s="146" t="s">
        <v>457</v>
      </c>
      <c r="B4" s="111"/>
      <c r="C4" s="116"/>
      <c r="D4" s="313"/>
      <c r="E4" s="313"/>
      <c r="F4" s="313"/>
      <c r="G4" s="313"/>
      <c r="H4" s="313"/>
      <c r="I4" s="332"/>
      <c r="J4" s="251"/>
      <c r="K4" s="251"/>
      <c r="L4" s="251"/>
      <c r="M4" s="251"/>
      <c r="N4" s="251"/>
      <c r="O4" s="332"/>
      <c r="P4" s="111"/>
      <c r="Q4" s="111"/>
      <c r="R4" s="111"/>
    </row>
    <row r="5" spans="1:20" x14ac:dyDescent="0.2">
      <c r="A5" s="99" t="s">
        <v>505</v>
      </c>
      <c r="B5" s="315"/>
      <c r="C5" s="209"/>
      <c r="D5" s="313"/>
      <c r="E5" s="313"/>
      <c r="F5" s="316"/>
      <c r="G5" s="313"/>
      <c r="H5" s="313"/>
      <c r="I5" s="331"/>
      <c r="J5" s="313"/>
      <c r="K5" s="313"/>
      <c r="L5" s="313"/>
      <c r="M5" s="21"/>
      <c r="N5" s="251"/>
      <c r="O5" s="332"/>
      <c r="P5" s="251" t="s">
        <v>458</v>
      </c>
      <c r="Q5" s="232"/>
      <c r="R5" s="315"/>
    </row>
    <row r="6" spans="1:20" x14ac:dyDescent="0.2">
      <c r="A6" s="112"/>
      <c r="B6" s="315"/>
      <c r="C6" s="209"/>
      <c r="D6" s="313"/>
      <c r="E6" s="313"/>
      <c r="F6" s="313"/>
      <c r="G6" s="313"/>
      <c r="H6" s="313"/>
      <c r="I6" s="332"/>
      <c r="J6" s="251"/>
      <c r="K6" s="251"/>
      <c r="L6" s="251"/>
      <c r="M6" s="251"/>
      <c r="N6" s="251"/>
      <c r="O6" s="332"/>
      <c r="P6" s="232"/>
      <c r="Q6" s="232"/>
      <c r="R6" s="315"/>
    </row>
    <row r="7" spans="1:20" x14ac:dyDescent="0.2">
      <c r="A7" s="100"/>
      <c r="B7" s="256" t="s">
        <v>310</v>
      </c>
      <c r="C7" s="333"/>
      <c r="D7" s="318" t="s">
        <v>412</v>
      </c>
      <c r="E7" s="280"/>
      <c r="F7" s="280"/>
      <c r="G7" s="280"/>
      <c r="H7" s="319"/>
      <c r="I7" s="332"/>
      <c r="J7" s="13" t="s">
        <v>413</v>
      </c>
      <c r="K7" s="9"/>
      <c r="L7" s="9"/>
      <c r="M7" s="9"/>
      <c r="N7" s="320" t="s">
        <v>404</v>
      </c>
      <c r="O7" s="332"/>
      <c r="P7" s="238" t="s">
        <v>307</v>
      </c>
      <c r="Q7" s="317" t="s">
        <v>452</v>
      </c>
      <c r="R7" s="321" t="s">
        <v>452</v>
      </c>
    </row>
    <row r="8" spans="1:20" x14ac:dyDescent="0.2">
      <c r="A8" s="100"/>
      <c r="B8" s="256" t="s">
        <v>311</v>
      </c>
      <c r="C8" s="333"/>
      <c r="D8" s="318" t="s">
        <v>411</v>
      </c>
      <c r="E8" s="280"/>
      <c r="F8" s="280"/>
      <c r="G8" s="280"/>
      <c r="H8" s="319"/>
      <c r="I8" s="332"/>
      <c r="J8" s="13" t="s">
        <v>414</v>
      </c>
      <c r="K8" s="9"/>
      <c r="L8" s="9"/>
      <c r="M8" s="9"/>
      <c r="N8" s="320" t="s">
        <v>417</v>
      </c>
      <c r="O8" s="332"/>
      <c r="P8" s="238" t="s">
        <v>305</v>
      </c>
      <c r="Q8" s="317" t="s">
        <v>504</v>
      </c>
      <c r="R8" s="321" t="s">
        <v>504</v>
      </c>
    </row>
    <row r="9" spans="1:20" x14ac:dyDescent="0.2">
      <c r="A9" s="100"/>
      <c r="B9" s="256"/>
      <c r="C9" s="333"/>
      <c r="D9" s="287" t="s">
        <v>400</v>
      </c>
      <c r="E9" s="280" t="s">
        <v>401</v>
      </c>
      <c r="F9" s="280" t="s">
        <v>402</v>
      </c>
      <c r="G9" s="280" t="s">
        <v>497</v>
      </c>
      <c r="H9" s="319" t="s">
        <v>498</v>
      </c>
      <c r="I9" s="332"/>
      <c r="J9" s="13" t="s">
        <v>416</v>
      </c>
      <c r="K9" s="9"/>
      <c r="L9" s="9"/>
      <c r="M9" s="9"/>
      <c r="N9" s="320" t="s">
        <v>333</v>
      </c>
      <c r="O9" s="332"/>
      <c r="P9" s="238" t="s">
        <v>306</v>
      </c>
      <c r="Q9" s="317" t="s">
        <v>453</v>
      </c>
      <c r="R9" s="321" t="s">
        <v>455</v>
      </c>
    </row>
    <row r="10" spans="1:20" x14ac:dyDescent="0.2">
      <c r="A10" s="100"/>
      <c r="B10" s="256" t="s">
        <v>306</v>
      </c>
      <c r="C10" s="333"/>
      <c r="D10" s="287" t="s">
        <v>306</v>
      </c>
      <c r="E10" s="280" t="s">
        <v>306</v>
      </c>
      <c r="F10" s="280" t="s">
        <v>306</v>
      </c>
      <c r="G10" s="280" t="s">
        <v>306</v>
      </c>
      <c r="H10" s="319" t="s">
        <v>306</v>
      </c>
      <c r="I10" s="332"/>
      <c r="J10" s="163" t="s">
        <v>400</v>
      </c>
      <c r="K10" s="10" t="s">
        <v>401</v>
      </c>
      <c r="L10" s="10" t="s">
        <v>402</v>
      </c>
      <c r="M10" s="10" t="s">
        <v>497</v>
      </c>
      <c r="N10" s="320" t="s">
        <v>498</v>
      </c>
      <c r="O10" s="332"/>
      <c r="P10" s="238" t="s">
        <v>462</v>
      </c>
      <c r="Q10" s="317" t="s">
        <v>454</v>
      </c>
      <c r="R10" s="321" t="s">
        <v>456</v>
      </c>
    </row>
    <row r="11" spans="1:20" x14ac:dyDescent="0.2">
      <c r="A11" s="109" t="s">
        <v>9</v>
      </c>
      <c r="B11" s="255">
        <v>145.49501533377375</v>
      </c>
      <c r="C11" s="217"/>
      <c r="D11" s="287">
        <v>6.7532845973618976</v>
      </c>
      <c r="E11" s="280">
        <v>-2.9277730362850605</v>
      </c>
      <c r="F11" s="280">
        <v>-2.9659263593583489</v>
      </c>
      <c r="G11" s="280">
        <v>0.13754018316919314</v>
      </c>
      <c r="H11" s="319">
        <v>1.7985623271796385</v>
      </c>
      <c r="I11" s="332"/>
      <c r="J11" s="322">
        <f>-D11/$P$11</f>
        <v>-3.5049338020268828E-2</v>
      </c>
      <c r="K11" s="323">
        <f t="shared" ref="K11:N11" si="0">-E11/$P$11</f>
        <v>1.5195051432523662E-2</v>
      </c>
      <c r="L11" s="323">
        <f t="shared" si="0"/>
        <v>1.5393065998282461E-2</v>
      </c>
      <c r="M11" s="323">
        <f t="shared" si="0"/>
        <v>-7.1382929325233759E-4</v>
      </c>
      <c r="N11" s="324">
        <f t="shared" si="0"/>
        <v>-9.3344828056655289E-3</v>
      </c>
      <c r="O11" s="332"/>
      <c r="P11" s="148">
        <v>192.67937652507194</v>
      </c>
      <c r="Q11" s="171">
        <f>R11-11.71</f>
        <v>8.1699999999999982</v>
      </c>
      <c r="R11" s="172">
        <v>19.88</v>
      </c>
      <c r="T11" s="158"/>
    </row>
    <row r="12" spans="1:20" x14ac:dyDescent="0.2">
      <c r="A12" s="100"/>
      <c r="B12" s="255"/>
      <c r="C12" s="217"/>
      <c r="D12" s="287"/>
      <c r="E12" s="280"/>
      <c r="F12" s="280"/>
      <c r="G12" s="280"/>
      <c r="H12" s="319"/>
      <c r="I12" s="332"/>
      <c r="J12" s="322"/>
      <c r="K12" s="323"/>
      <c r="L12" s="323"/>
      <c r="M12" s="323"/>
      <c r="N12" s="324"/>
      <c r="O12" s="332"/>
      <c r="P12" s="148"/>
      <c r="Q12" s="171"/>
      <c r="R12" s="172"/>
      <c r="T12" s="158"/>
    </row>
    <row r="13" spans="1:20" x14ac:dyDescent="0.2">
      <c r="A13" s="147" t="s">
        <v>424</v>
      </c>
      <c r="B13" s="255"/>
      <c r="C13" s="217"/>
      <c r="D13" s="89"/>
      <c r="E13" s="325"/>
      <c r="F13" s="325"/>
      <c r="G13" s="325"/>
      <c r="H13" s="326"/>
      <c r="I13" s="332"/>
      <c r="J13" s="13"/>
      <c r="K13" s="9"/>
      <c r="L13" s="9"/>
      <c r="M13" s="9"/>
      <c r="N13" s="291"/>
      <c r="O13" s="332"/>
      <c r="P13" s="239"/>
      <c r="Q13" s="121"/>
      <c r="R13" s="172"/>
      <c r="T13" s="158"/>
    </row>
    <row r="14" spans="1:20" x14ac:dyDescent="0.2">
      <c r="A14" s="109" t="s">
        <v>425</v>
      </c>
      <c r="B14" s="255">
        <f>MAX(B17:B34)</f>
        <v>778.91064929235972</v>
      </c>
      <c r="C14" s="217"/>
      <c r="D14" s="88">
        <f>MAX(D17:D34)</f>
        <v>6.7532845973619828</v>
      </c>
      <c r="E14" s="272">
        <f>MAX(E17:E34)</f>
        <v>25.000000000000028</v>
      </c>
      <c r="F14" s="272">
        <f>MAX(F17:F34)</f>
        <v>50.000000000000028</v>
      </c>
      <c r="G14" s="272">
        <f>MAX(G17:G34)</f>
        <v>75.000000000000028</v>
      </c>
      <c r="H14" s="327">
        <f>MAX(H17:H34)</f>
        <v>99.610873208950238</v>
      </c>
      <c r="I14" s="207"/>
      <c r="J14" s="322">
        <f>MAX(J17:J34)</f>
        <v>-2.9107149722313517E-2</v>
      </c>
      <c r="K14" s="323">
        <f t="shared" ref="K14:N14" si="1">MAX(K17:K34)</f>
        <v>0.12077888489430397</v>
      </c>
      <c r="L14" s="323">
        <f t="shared" si="1"/>
        <v>0.20160422003654699</v>
      </c>
      <c r="M14" s="323">
        <f t="shared" si="1"/>
        <v>0.24577949538761548</v>
      </c>
      <c r="N14" s="324">
        <f t="shared" si="1"/>
        <v>0.31329057947539529</v>
      </c>
      <c r="O14" s="207"/>
      <c r="P14" s="148">
        <f>MAX(P17:P34)</f>
        <v>232.01463083088507</v>
      </c>
      <c r="Q14" s="171">
        <f>MAX(Q17:Q34)</f>
        <v>10.006905323548519</v>
      </c>
      <c r="R14" s="172">
        <f>MAX(R17:R34)</f>
        <v>21.71690532354852</v>
      </c>
      <c r="T14" s="158"/>
    </row>
    <row r="15" spans="1:20" x14ac:dyDescent="0.2">
      <c r="A15" s="109" t="s">
        <v>426</v>
      </c>
      <c r="B15" s="255">
        <f>MIN(B17:B34)</f>
        <v>-18.702517236253161</v>
      </c>
      <c r="C15" s="217"/>
      <c r="D15" s="88">
        <f>MIN(D17:D34)</f>
        <v>6.7532845973618691</v>
      </c>
      <c r="E15" s="272">
        <f>MIN(E17:E34)</f>
        <v>-21.903302700849537</v>
      </c>
      <c r="F15" s="272">
        <f>MIN(F17:F34)</f>
        <v>-36.561011977329628</v>
      </c>
      <c r="G15" s="272">
        <f>MIN(G17:G34)</f>
        <v>-44.572217154083688</v>
      </c>
      <c r="H15" s="327">
        <f>MIN(H17:H34)</f>
        <v>-55.639328118866985</v>
      </c>
      <c r="I15" s="207"/>
      <c r="J15" s="322">
        <f>MIN(J17:J34)</f>
        <v>-4.3316843917369931E-2</v>
      </c>
      <c r="K15" s="323">
        <f t="shared" ref="K15:N15" si="2">MIN(K17:K34)</f>
        <v>-0.15191440952895746</v>
      </c>
      <c r="L15" s="323">
        <f t="shared" si="2"/>
        <v>-0.30382881905791476</v>
      </c>
      <c r="M15" s="323">
        <f t="shared" si="2"/>
        <v>-0.455743228586872</v>
      </c>
      <c r="N15" s="324">
        <f t="shared" si="2"/>
        <v>-0.60529307944806021</v>
      </c>
      <c r="O15" s="207"/>
      <c r="P15" s="148">
        <f>MIN(P17:P34)</f>
        <v>155.90435467192259</v>
      </c>
      <c r="Q15" s="171">
        <f>MIN(Q17:Q34)</f>
        <v>6.9432981275692036</v>
      </c>
      <c r="R15" s="172">
        <f>MIN(R17:R34)</f>
        <v>18.653298127569204</v>
      </c>
      <c r="T15" s="158"/>
    </row>
    <row r="16" spans="1:20" x14ac:dyDescent="0.2">
      <c r="A16" s="100"/>
      <c r="B16" s="255"/>
      <c r="C16" s="217"/>
      <c r="D16" s="287"/>
      <c r="E16" s="280"/>
      <c r="F16" s="280"/>
      <c r="G16" s="280"/>
      <c r="H16" s="319"/>
      <c r="I16" s="332"/>
      <c r="J16" s="322"/>
      <c r="K16" s="323"/>
      <c r="L16" s="323"/>
      <c r="M16" s="323"/>
      <c r="N16" s="324"/>
      <c r="O16" s="332"/>
      <c r="P16" s="148"/>
      <c r="Q16" s="171"/>
      <c r="R16" s="172"/>
      <c r="T16" s="158"/>
    </row>
    <row r="17" spans="1:20" x14ac:dyDescent="0.2">
      <c r="A17" s="109" t="s">
        <v>427</v>
      </c>
      <c r="B17" s="255">
        <v>206.86791319242374</v>
      </c>
      <c r="C17" s="217"/>
      <c r="D17" s="287">
        <v>6.7532845973618691</v>
      </c>
      <c r="E17" s="280">
        <v>-17.102380943990994</v>
      </c>
      <c r="F17" s="280">
        <v>-28.368167914461822</v>
      </c>
      <c r="G17" s="280">
        <v>-27.683610393525299</v>
      </c>
      <c r="H17" s="319">
        <v>-26.923894621855339</v>
      </c>
      <c r="I17" s="332"/>
      <c r="J17" s="322">
        <f>-D17/$P17</f>
        <v>-2.9107149722313517E-2</v>
      </c>
      <c r="K17" s="323">
        <f t="shared" ref="K17:N17" si="3">-E17/$P17</f>
        <v>7.3712510641007298E-2</v>
      </c>
      <c r="L17" s="323">
        <f t="shared" si="3"/>
        <v>0.1222688750828792</v>
      </c>
      <c r="M17" s="323">
        <f t="shared" si="3"/>
        <v>0.11931838218299182</v>
      </c>
      <c r="N17" s="324">
        <f t="shared" si="3"/>
        <v>0.11604395173457878</v>
      </c>
      <c r="O17" s="332"/>
      <c r="P17" s="148">
        <v>232.01463083088507</v>
      </c>
      <c r="Q17" s="171">
        <f>R17-11.71</f>
        <v>6.9432981275692036</v>
      </c>
      <c r="R17" s="172">
        <v>18.653298127569204</v>
      </c>
      <c r="T17" s="158"/>
    </row>
    <row r="18" spans="1:20" x14ac:dyDescent="0.2">
      <c r="A18" s="109" t="s">
        <v>428</v>
      </c>
      <c r="B18" s="255">
        <v>47.205322844721096</v>
      </c>
      <c r="C18" s="217"/>
      <c r="D18" s="287">
        <v>6.7532845973619615</v>
      </c>
      <c r="E18" s="280">
        <v>-0.72737712781333386</v>
      </c>
      <c r="F18" s="280">
        <v>-3.7338407025817801</v>
      </c>
      <c r="G18" s="280">
        <v>-8.7472328299387598</v>
      </c>
      <c r="H18" s="319">
        <v>-8.8848122881749063</v>
      </c>
      <c r="I18" s="332"/>
      <c r="J18" s="322">
        <f t="shared" ref="J18:J34" si="4">-D18/$P18</f>
        <v>-3.6163824596239479E-2</v>
      </c>
      <c r="K18" s="323">
        <f t="shared" ref="K18:K34" si="5">-E18/$P18</f>
        <v>3.8951029660194243E-3</v>
      </c>
      <c r="L18" s="323">
        <f t="shared" ref="L18:L34" si="6">-F18/$P18</f>
        <v>1.9994708988158721E-2</v>
      </c>
      <c r="M18" s="323">
        <f t="shared" ref="M18:M34" si="7">-G18/$P18</f>
        <v>4.6841413123318132E-2</v>
      </c>
      <c r="N18" s="324">
        <f t="shared" ref="N18:N34" si="8">-H18/$P18</f>
        <v>4.7578150828351498E-2</v>
      </c>
      <c r="O18" s="332"/>
      <c r="P18" s="148">
        <v>186.74143768699196</v>
      </c>
      <c r="Q18" s="171">
        <f t="shared" ref="Q18:Q34" si="9">R18-11.71</f>
        <v>8.2200797301172699</v>
      </c>
      <c r="R18" s="172">
        <v>19.930079730117271</v>
      </c>
      <c r="T18" s="158"/>
    </row>
    <row r="19" spans="1:20" x14ac:dyDescent="0.2">
      <c r="A19" s="109" t="s">
        <v>429</v>
      </c>
      <c r="B19" s="255">
        <v>83.926791531473583</v>
      </c>
      <c r="C19" s="217"/>
      <c r="D19" s="287">
        <v>6.7532845973619686</v>
      </c>
      <c r="E19" s="280">
        <v>-10.134571584408945</v>
      </c>
      <c r="F19" s="280">
        <v>-19.223743169035089</v>
      </c>
      <c r="G19" s="280">
        <v>-14.777992020330657</v>
      </c>
      <c r="H19" s="319">
        <v>-10.998732041897242</v>
      </c>
      <c r="I19" s="332"/>
      <c r="J19" s="322">
        <f t="shared" si="4"/>
        <v>-3.705057631997196E-2</v>
      </c>
      <c r="K19" s="323">
        <f t="shared" si="5"/>
        <v>5.5601346655084094E-2</v>
      </c>
      <c r="L19" s="323">
        <f t="shared" si="6"/>
        <v>0.10546731048741827</v>
      </c>
      <c r="M19" s="323">
        <f t="shared" si="7"/>
        <v>8.1076565530657507E-2</v>
      </c>
      <c r="N19" s="324">
        <f t="shared" si="8"/>
        <v>6.0342394144091004E-2</v>
      </c>
      <c r="O19" s="332"/>
      <c r="P19" s="148">
        <v>182.27205264069369</v>
      </c>
      <c r="Q19" s="171">
        <f t="shared" si="9"/>
        <v>8.4867619286566196</v>
      </c>
      <c r="R19" s="172">
        <v>20.19676192865662</v>
      </c>
      <c r="T19" s="158"/>
    </row>
    <row r="20" spans="1:20" x14ac:dyDescent="0.2">
      <c r="A20" s="109" t="s">
        <v>430</v>
      </c>
      <c r="B20" s="255">
        <v>118.85076147091235</v>
      </c>
      <c r="C20" s="217"/>
      <c r="D20" s="287">
        <v>6.7532845973619544</v>
      </c>
      <c r="E20" s="280">
        <v>18.007163122859708</v>
      </c>
      <c r="F20" s="280">
        <v>28.662823966217559</v>
      </c>
      <c r="G20" s="280">
        <v>32.694379012405108</v>
      </c>
      <c r="H20" s="319">
        <v>35.774804247366433</v>
      </c>
      <c r="I20" s="332"/>
      <c r="J20" s="322">
        <f t="shared" si="4"/>
        <v>-3.6251915914275429E-2</v>
      </c>
      <c r="K20" s="323">
        <f t="shared" si="5"/>
        <v>-9.6663209431385941E-2</v>
      </c>
      <c r="L20" s="323">
        <f t="shared" si="6"/>
        <v>-0.15386324525622624</v>
      </c>
      <c r="M20" s="323">
        <f t="shared" si="7"/>
        <v>-0.17550480240239705</v>
      </c>
      <c r="N20" s="324">
        <f t="shared" si="8"/>
        <v>-0.19204065469590953</v>
      </c>
      <c r="O20" s="332"/>
      <c r="P20" s="148">
        <v>186.28766030825471</v>
      </c>
      <c r="Q20" s="171">
        <f t="shared" si="9"/>
        <v>9.070310308407052</v>
      </c>
      <c r="R20" s="172">
        <v>20.780310308407053</v>
      </c>
      <c r="T20" s="158"/>
    </row>
    <row r="21" spans="1:20" x14ac:dyDescent="0.2">
      <c r="A21" s="109" t="s">
        <v>431</v>
      </c>
      <c r="B21" s="255">
        <v>72.336347308482928</v>
      </c>
      <c r="C21" s="217"/>
      <c r="D21" s="287">
        <v>6.7532845973619686</v>
      </c>
      <c r="E21" s="280">
        <v>-7.866756152340983</v>
      </c>
      <c r="F21" s="280">
        <v>-3.0646580405678918</v>
      </c>
      <c r="G21" s="280">
        <v>1.392781294001054</v>
      </c>
      <c r="H21" s="319">
        <v>3.397470422634342</v>
      </c>
      <c r="I21" s="332"/>
      <c r="J21" s="322">
        <f t="shared" si="4"/>
        <v>-3.6607643550388105E-2</v>
      </c>
      <c r="K21" s="323">
        <f t="shared" si="5"/>
        <v>4.26434575606685E-2</v>
      </c>
      <c r="L21" s="323">
        <f t="shared" si="6"/>
        <v>1.6612643453048744E-2</v>
      </c>
      <c r="M21" s="323">
        <f t="shared" si="7"/>
        <v>-7.5498730165104678E-3</v>
      </c>
      <c r="N21" s="324">
        <f t="shared" si="8"/>
        <v>-1.841672513747878E-2</v>
      </c>
      <c r="O21" s="332"/>
      <c r="P21" s="148">
        <v>184.47744630343385</v>
      </c>
      <c r="Q21" s="171">
        <f t="shared" si="9"/>
        <v>8.6246525312040347</v>
      </c>
      <c r="R21" s="172">
        <v>20.334652531204036</v>
      </c>
      <c r="T21" s="158"/>
    </row>
    <row r="22" spans="1:20" x14ac:dyDescent="0.2">
      <c r="A22" s="109" t="s">
        <v>432</v>
      </c>
      <c r="B22" s="255">
        <v>196.28799451356932</v>
      </c>
      <c r="C22" s="217"/>
      <c r="D22" s="287">
        <v>6.753284597361926</v>
      </c>
      <c r="E22" s="280">
        <v>-11.431338262532989</v>
      </c>
      <c r="F22" s="280">
        <v>-25.147561923083629</v>
      </c>
      <c r="G22" s="280">
        <v>-40.446539591783619</v>
      </c>
      <c r="H22" s="319">
        <v>-55.639328118866985</v>
      </c>
      <c r="I22" s="332"/>
      <c r="J22" s="322">
        <f t="shared" si="4"/>
        <v>-3.8025988386303743E-2</v>
      </c>
      <c r="K22" s="323">
        <f t="shared" si="5"/>
        <v>6.4366891361396741E-2</v>
      </c>
      <c r="L22" s="323">
        <f t="shared" si="6"/>
        <v>0.14159937787970345</v>
      </c>
      <c r="M22" s="323">
        <f t="shared" si="7"/>
        <v>0.22774394039074614</v>
      </c>
      <c r="N22" s="324">
        <f t="shared" si="8"/>
        <v>0.31329057947539529</v>
      </c>
      <c r="O22" s="332"/>
      <c r="P22" s="148">
        <v>177.59655656430837</v>
      </c>
      <c r="Q22" s="171">
        <f t="shared" si="9"/>
        <v>9.0529712753937801</v>
      </c>
      <c r="R22" s="172">
        <v>20.762971275393781</v>
      </c>
      <c r="T22" s="158"/>
    </row>
    <row r="23" spans="1:20" x14ac:dyDescent="0.2">
      <c r="A23" s="109" t="s">
        <v>433</v>
      </c>
      <c r="B23" s="255">
        <v>208.35170954561801</v>
      </c>
      <c r="C23" s="217"/>
      <c r="D23" s="287">
        <v>6.7532845973618976</v>
      </c>
      <c r="E23" s="280">
        <v>-9.2069959102801988</v>
      </c>
      <c r="F23" s="280">
        <v>-14.521101369719929</v>
      </c>
      <c r="G23" s="280">
        <v>-14.816314512279007</v>
      </c>
      <c r="H23" s="319">
        <v>-15.111527654838056</v>
      </c>
      <c r="I23" s="332"/>
      <c r="J23" s="322">
        <f t="shared" si="4"/>
        <v>-3.6422778043559929E-2</v>
      </c>
      <c r="K23" s="323">
        <f t="shared" si="5"/>
        <v>4.9656483989894126E-2</v>
      </c>
      <c r="L23" s="323">
        <f t="shared" si="6"/>
        <v>7.8317275765921665E-2</v>
      </c>
      <c r="M23" s="323">
        <f t="shared" si="7"/>
        <v>7.9909461407138602E-2</v>
      </c>
      <c r="N23" s="324">
        <f t="shared" si="8"/>
        <v>8.1501647048355386E-2</v>
      </c>
      <c r="O23" s="332"/>
      <c r="P23" s="148">
        <v>185.41377017659903</v>
      </c>
      <c r="Q23" s="171">
        <f t="shared" si="9"/>
        <v>9.2778871730966834</v>
      </c>
      <c r="R23" s="172">
        <v>20.987887173096684</v>
      </c>
      <c r="T23" s="158"/>
    </row>
    <row r="24" spans="1:20" x14ac:dyDescent="0.2">
      <c r="A24" s="109" t="s">
        <v>434</v>
      </c>
      <c r="B24" s="255">
        <v>232.58431591038092</v>
      </c>
      <c r="C24" s="217"/>
      <c r="D24" s="287">
        <v>6.7532845973619828</v>
      </c>
      <c r="E24" s="280">
        <v>-21.903302700849537</v>
      </c>
      <c r="F24" s="280">
        <v>-36.561011977329628</v>
      </c>
      <c r="G24" s="280">
        <v>-44.572217154083688</v>
      </c>
      <c r="H24" s="319">
        <v>-52.316365732839017</v>
      </c>
      <c r="I24" s="332"/>
      <c r="J24" s="322">
        <f t="shared" si="4"/>
        <v>-3.7238867315275842E-2</v>
      </c>
      <c r="K24" s="323">
        <f t="shared" si="5"/>
        <v>0.12077888489430397</v>
      </c>
      <c r="L24" s="323">
        <f t="shared" si="6"/>
        <v>0.20160422003654699</v>
      </c>
      <c r="M24" s="323">
        <f t="shared" si="7"/>
        <v>0.24577949538761548</v>
      </c>
      <c r="N24" s="324">
        <f t="shared" si="8"/>
        <v>0.28848217098738249</v>
      </c>
      <c r="O24" s="332"/>
      <c r="P24" s="148">
        <v>181.35042992007715</v>
      </c>
      <c r="Q24" s="171">
        <f t="shared" si="9"/>
        <v>8.955260046580122</v>
      </c>
      <c r="R24" s="172">
        <v>20.665260046580123</v>
      </c>
      <c r="T24" s="158"/>
    </row>
    <row r="25" spans="1:20" x14ac:dyDescent="0.2">
      <c r="A25" s="109" t="s">
        <v>435</v>
      </c>
      <c r="B25" s="255">
        <v>778.91064929235972</v>
      </c>
      <c r="C25" s="217"/>
      <c r="D25" s="287">
        <v>6.753284597361926</v>
      </c>
      <c r="E25" s="280">
        <v>-5.6643126433074258</v>
      </c>
      <c r="F25" s="280">
        <v>-14.172649403040396</v>
      </c>
      <c r="G25" s="280">
        <v>-28.673155756810843</v>
      </c>
      <c r="H25" s="319">
        <v>-38.432233309276853</v>
      </c>
      <c r="I25" s="332"/>
      <c r="J25" s="322">
        <f t="shared" si="4"/>
        <v>-4.0520236907027593E-2</v>
      </c>
      <c r="K25" s="323">
        <f t="shared" si="5"/>
        <v>3.3986319829012838E-2</v>
      </c>
      <c r="L25" s="323">
        <f t="shared" si="6"/>
        <v>8.5037007271361556E-2</v>
      </c>
      <c r="M25" s="323">
        <f t="shared" si="7"/>
        <v>0.17204118194455109</v>
      </c>
      <c r="N25" s="324">
        <f t="shared" si="8"/>
        <v>0.23059641217643717</v>
      </c>
      <c r="O25" s="332"/>
      <c r="P25" s="148">
        <v>166.66448947120236</v>
      </c>
      <c r="Q25" s="171">
        <f t="shared" si="9"/>
        <v>9.3861203712765331</v>
      </c>
      <c r="R25" s="172">
        <v>21.096120371276534</v>
      </c>
      <c r="T25" s="158"/>
    </row>
    <row r="26" spans="1:20" x14ac:dyDescent="0.2">
      <c r="A26" s="109" t="s">
        <v>436</v>
      </c>
      <c r="B26" s="255">
        <v>57.104951105656554</v>
      </c>
      <c r="C26" s="217"/>
      <c r="D26" s="287">
        <v>6.7532845973619473</v>
      </c>
      <c r="E26" s="280">
        <v>13.546272694072201</v>
      </c>
      <c r="F26" s="280">
        <v>27.6909949245658</v>
      </c>
      <c r="G26" s="280">
        <v>42.679295869478452</v>
      </c>
      <c r="H26" s="319">
        <v>46.471297044274479</v>
      </c>
      <c r="I26" s="332"/>
      <c r="J26" s="322">
        <f t="shared" si="4"/>
        <v>-3.9756492057024709E-2</v>
      </c>
      <c r="K26" s="323">
        <f t="shared" si="5"/>
        <v>-7.9746718059912389E-2</v>
      </c>
      <c r="L26" s="323">
        <f t="shared" si="6"/>
        <v>-0.16301650017824776</v>
      </c>
      <c r="M26" s="323">
        <f t="shared" si="7"/>
        <v>-0.25125241840054313</v>
      </c>
      <c r="N26" s="324">
        <f t="shared" si="8"/>
        <v>-0.27357587632868924</v>
      </c>
      <c r="O26" s="332"/>
      <c r="P26" s="148">
        <v>169.86620921371474</v>
      </c>
      <c r="Q26" s="171">
        <f t="shared" si="9"/>
        <v>9.0711357997700723</v>
      </c>
      <c r="R26" s="172">
        <v>20.781135799770073</v>
      </c>
      <c r="T26" s="158"/>
    </row>
    <row r="27" spans="1:20" x14ac:dyDescent="0.2">
      <c r="A27" s="109" t="s">
        <v>437</v>
      </c>
      <c r="B27" s="255">
        <v>180.39755164989182</v>
      </c>
      <c r="C27" s="217"/>
      <c r="D27" s="287">
        <v>6.7532845973619544</v>
      </c>
      <c r="E27" s="280">
        <v>-9.9615263908171414</v>
      </c>
      <c r="F27" s="280">
        <v>-19.02146841316798</v>
      </c>
      <c r="G27" s="280">
        <v>-28.434115756113783</v>
      </c>
      <c r="H27" s="319">
        <v>-37.962212433418699</v>
      </c>
      <c r="I27" s="332"/>
      <c r="J27" s="322">
        <f t="shared" si="4"/>
        <v>-4.3316843917369931E-2</v>
      </c>
      <c r="K27" s="323">
        <f t="shared" si="5"/>
        <v>6.389511320437255E-2</v>
      </c>
      <c r="L27" s="323">
        <f t="shared" si="6"/>
        <v>0.1220072938513861</v>
      </c>
      <c r="M27" s="323">
        <f t="shared" si="7"/>
        <v>0.18238179309326624</v>
      </c>
      <c r="N27" s="324">
        <f t="shared" si="8"/>
        <v>0.24349680618802791</v>
      </c>
      <c r="O27" s="332"/>
      <c r="P27" s="148">
        <v>155.90435467192259</v>
      </c>
      <c r="Q27" s="171">
        <f t="shared" si="9"/>
        <v>9.0707889034602118</v>
      </c>
      <c r="R27" s="172">
        <v>20.780788903460213</v>
      </c>
      <c r="T27" s="158"/>
    </row>
    <row r="28" spans="1:20" x14ac:dyDescent="0.2">
      <c r="A28" s="109" t="s">
        <v>438</v>
      </c>
      <c r="B28" s="255">
        <v>95.64225470508643</v>
      </c>
      <c r="C28" s="217"/>
      <c r="D28" s="287">
        <v>6.7532845973619402</v>
      </c>
      <c r="E28" s="280">
        <v>-7.8368367447163791</v>
      </c>
      <c r="F28" s="280">
        <v>-3.5464646511049267</v>
      </c>
      <c r="G28" s="280">
        <v>-1.3191146146944845</v>
      </c>
      <c r="H28" s="319">
        <v>-1.2777708540243822</v>
      </c>
      <c r="I28" s="332"/>
      <c r="J28" s="322">
        <f t="shared" si="4"/>
        <v>-3.998261013684936E-2</v>
      </c>
      <c r="K28" s="323">
        <f t="shared" si="5"/>
        <v>4.6397746719060336E-2</v>
      </c>
      <c r="L28" s="323">
        <f t="shared" si="6"/>
        <v>2.099673299191869E-2</v>
      </c>
      <c r="M28" s="323">
        <f t="shared" si="7"/>
        <v>7.8097767989449901E-3</v>
      </c>
      <c r="N28" s="324">
        <f t="shared" si="8"/>
        <v>7.5650023576146717E-3</v>
      </c>
      <c r="O28" s="332"/>
      <c r="P28" s="148">
        <v>168.905546042325</v>
      </c>
      <c r="Q28" s="171">
        <f t="shared" si="9"/>
        <v>8.8255062404914248</v>
      </c>
      <c r="R28" s="172">
        <v>20.535506240491426</v>
      </c>
      <c r="T28" s="158"/>
    </row>
    <row r="29" spans="1:20" x14ac:dyDescent="0.2">
      <c r="A29" s="109" t="s">
        <v>439</v>
      </c>
      <c r="B29" s="255">
        <v>68.488640624811708</v>
      </c>
      <c r="C29" s="217"/>
      <c r="D29" s="287">
        <v>6.753284597361926</v>
      </c>
      <c r="E29" s="280">
        <v>19.442409760006939</v>
      </c>
      <c r="F29" s="280">
        <v>32.430801332175818</v>
      </c>
      <c r="G29" s="280">
        <v>43.251785207387243</v>
      </c>
      <c r="H29" s="319">
        <v>49.697142728226027</v>
      </c>
      <c r="I29" s="332"/>
      <c r="J29" s="322">
        <f t="shared" si="4"/>
        <v>-4.2132248020077673E-2</v>
      </c>
      <c r="K29" s="323">
        <f t="shared" si="5"/>
        <v>-0.1212968916542598</v>
      </c>
      <c r="L29" s="323">
        <f t="shared" si="6"/>
        <v>-0.20232859218621627</v>
      </c>
      <c r="M29" s="323">
        <f t="shared" si="7"/>
        <v>-0.26983831577016898</v>
      </c>
      <c r="N29" s="324">
        <f t="shared" si="8"/>
        <v>-0.31004947490777329</v>
      </c>
      <c r="O29" s="332"/>
      <c r="P29" s="148">
        <v>160.2877822741317</v>
      </c>
      <c r="Q29" s="171">
        <f t="shared" si="9"/>
        <v>9.6065597495511064</v>
      </c>
      <c r="R29" s="172">
        <v>21.316559749551107</v>
      </c>
      <c r="T29" s="158"/>
    </row>
    <row r="30" spans="1:20" x14ac:dyDescent="0.2">
      <c r="A30" s="109" t="s">
        <v>440</v>
      </c>
      <c r="B30" s="255">
        <v>156.33465617745057</v>
      </c>
      <c r="C30" s="217"/>
      <c r="D30" s="287">
        <v>6.7532845973619544</v>
      </c>
      <c r="E30" s="280">
        <v>22.407190833521497</v>
      </c>
      <c r="F30" s="280">
        <v>43.156905575630987</v>
      </c>
      <c r="G30" s="280">
        <v>52.315342174566439</v>
      </c>
      <c r="H30" s="319">
        <v>61.473778773501863</v>
      </c>
      <c r="I30" s="332"/>
      <c r="J30" s="322">
        <f t="shared" si="4"/>
        <v>-3.7807050815212344E-2</v>
      </c>
      <c r="K30" s="323">
        <f t="shared" si="5"/>
        <v>-0.12544263317438611</v>
      </c>
      <c r="L30" s="323">
        <f t="shared" si="6"/>
        <v>-0.24160618416149227</v>
      </c>
      <c r="M30" s="323">
        <f t="shared" si="7"/>
        <v>-0.29287804645189697</v>
      </c>
      <c r="N30" s="324">
        <f t="shared" si="8"/>
        <v>-0.3441499087423015</v>
      </c>
      <c r="O30" s="332"/>
      <c r="P30" s="148">
        <v>178.62500384834698</v>
      </c>
      <c r="Q30" s="171">
        <f t="shared" si="9"/>
        <v>8.9278054322958411</v>
      </c>
      <c r="R30" s="172">
        <v>20.637805432295842</v>
      </c>
      <c r="T30" s="158"/>
    </row>
    <row r="31" spans="1:20" x14ac:dyDescent="0.2">
      <c r="A31" s="109" t="s">
        <v>441</v>
      </c>
      <c r="B31" s="255">
        <v>70.647288033482283</v>
      </c>
      <c r="C31" s="217"/>
      <c r="D31" s="287">
        <v>6.7532845973619686</v>
      </c>
      <c r="E31" s="280">
        <v>25.000000000000028</v>
      </c>
      <c r="F31" s="280">
        <v>50.000000000000028</v>
      </c>
      <c r="G31" s="280">
        <v>75.000000000000028</v>
      </c>
      <c r="H31" s="319">
        <v>99.610873208950238</v>
      </c>
      <c r="I31" s="332"/>
      <c r="J31" s="322">
        <f t="shared" si="4"/>
        <v>-4.1036849679569817E-2</v>
      </c>
      <c r="K31" s="323">
        <f t="shared" si="5"/>
        <v>-0.15191440952895746</v>
      </c>
      <c r="L31" s="323">
        <f t="shared" si="6"/>
        <v>-0.30382881905791476</v>
      </c>
      <c r="M31" s="323">
        <f t="shared" si="7"/>
        <v>-0.455743228586872</v>
      </c>
      <c r="N31" s="324">
        <f t="shared" si="8"/>
        <v>-0.60529307944806021</v>
      </c>
      <c r="O31" s="332"/>
      <c r="P31" s="148">
        <v>164.56635073340166</v>
      </c>
      <c r="Q31" s="171">
        <f t="shared" si="9"/>
        <v>10.006905323548519</v>
      </c>
      <c r="R31" s="172">
        <v>21.71690532354852</v>
      </c>
      <c r="T31" s="158"/>
    </row>
    <row r="32" spans="1:20" s="153" customFormat="1" x14ac:dyDescent="0.2">
      <c r="A32" s="109" t="s">
        <v>442</v>
      </c>
      <c r="B32" s="255">
        <v>-18.702517236253161</v>
      </c>
      <c r="C32" s="149"/>
      <c r="D32" s="287">
        <v>6.753284597361942</v>
      </c>
      <c r="E32" s="280">
        <v>20.107681936248888</v>
      </c>
      <c r="F32" s="280">
        <v>40.25322282063145</v>
      </c>
      <c r="G32" s="280">
        <v>58.847183320105316</v>
      </c>
      <c r="H32" s="319">
        <v>66.775185391054563</v>
      </c>
      <c r="I32" s="332"/>
      <c r="J32" s="322">
        <f t="shared" si="4"/>
        <v>-4.0359321752830829E-2</v>
      </c>
      <c r="K32" s="323">
        <f t="shared" si="5"/>
        <v>-0.120168548099641</v>
      </c>
      <c r="L32" s="323">
        <f t="shared" si="6"/>
        <v>-0.24056335076428992</v>
      </c>
      <c r="M32" s="323">
        <f t="shared" si="7"/>
        <v>-0.35168552007888382</v>
      </c>
      <c r="N32" s="324">
        <f t="shared" si="8"/>
        <v>-0.39906524794694082</v>
      </c>
      <c r="O32" s="332"/>
      <c r="P32" s="148">
        <v>167.32899127295821</v>
      </c>
      <c r="Q32" s="171">
        <f t="shared" si="9"/>
        <v>8.765498868158037</v>
      </c>
      <c r="R32" s="172">
        <v>20.475498868158038</v>
      </c>
      <c r="T32" s="170"/>
    </row>
    <row r="33" spans="1:20" s="153" customFormat="1" x14ac:dyDescent="0.2">
      <c r="A33" s="109" t="s">
        <v>443</v>
      </c>
      <c r="B33" s="255">
        <v>88.251237921866746</v>
      </c>
      <c r="C33" s="149"/>
      <c r="D33" s="287">
        <v>6.7532845973619544</v>
      </c>
      <c r="E33" s="280">
        <v>21.762156403435981</v>
      </c>
      <c r="F33" s="280">
        <v>31.510442864307748</v>
      </c>
      <c r="G33" s="280">
        <v>39.081470111882282</v>
      </c>
      <c r="H33" s="319">
        <v>46.652497359456831</v>
      </c>
      <c r="I33" s="332"/>
      <c r="J33" s="322">
        <f t="shared" si="4"/>
        <v>-4.0834121166856446E-2</v>
      </c>
      <c r="K33" s="323">
        <f t="shared" si="5"/>
        <v>-0.13158612207415574</v>
      </c>
      <c r="L33" s="323">
        <f t="shared" si="6"/>
        <v>-0.19052969312815216</v>
      </c>
      <c r="M33" s="323">
        <f t="shared" si="7"/>
        <v>-0.23630834195124431</v>
      </c>
      <c r="N33" s="324">
        <f t="shared" si="8"/>
        <v>-0.28208699077433652</v>
      </c>
      <c r="O33" s="332"/>
      <c r="P33" s="148">
        <v>165.38337068077632</v>
      </c>
      <c r="Q33" s="171">
        <f t="shared" si="9"/>
        <v>9.4127918670990489</v>
      </c>
      <c r="R33" s="172">
        <v>21.12279186709905</v>
      </c>
      <c r="T33" s="170"/>
    </row>
    <row r="34" spans="1:20" x14ac:dyDescent="0.2">
      <c r="A34" s="109" t="s">
        <v>444</v>
      </c>
      <c r="B34" s="255">
        <v>150.51237587435585</v>
      </c>
      <c r="C34" s="217"/>
      <c r="D34" s="287">
        <v>6.7532845973619544</v>
      </c>
      <c r="E34" s="280">
        <v>23.59092309270261</v>
      </c>
      <c r="F34" s="280">
        <v>46.714776384894577</v>
      </c>
      <c r="G34" s="280">
        <v>69.463342952942924</v>
      </c>
      <c r="H34" s="319">
        <v>87.90576752327911</v>
      </c>
      <c r="I34" s="332"/>
      <c r="J34" s="322">
        <f t="shared" si="4"/>
        <v>-3.8810005365275936E-2</v>
      </c>
      <c r="K34" s="323">
        <f t="shared" si="5"/>
        <v>-0.13557311832485902</v>
      </c>
      <c r="L34" s="323">
        <f t="shared" si="6"/>
        <v>-0.26846206405156375</v>
      </c>
      <c r="M34" s="323">
        <f t="shared" si="7"/>
        <v>-0.39919429928168731</v>
      </c>
      <c r="N34" s="324">
        <f t="shared" si="8"/>
        <v>-0.50517985137926047</v>
      </c>
      <c r="O34" s="332"/>
      <c r="P34" s="148">
        <v>174.0088550310856</v>
      </c>
      <c r="Q34" s="171">
        <f t="shared" si="9"/>
        <v>9.2239630284941434</v>
      </c>
      <c r="R34" s="172">
        <v>20.933963028494144</v>
      </c>
      <c r="T34" s="158"/>
    </row>
    <row r="35" spans="1:20" x14ac:dyDescent="0.2">
      <c r="A35" s="109"/>
      <c r="B35" s="255"/>
      <c r="C35" s="217"/>
      <c r="D35" s="287"/>
      <c r="E35" s="280"/>
      <c r="F35" s="280"/>
      <c r="G35" s="280"/>
      <c r="H35" s="319"/>
      <c r="I35" s="332"/>
      <c r="J35" s="322"/>
      <c r="K35" s="323"/>
      <c r="L35" s="323"/>
      <c r="M35" s="323"/>
      <c r="N35" s="324"/>
      <c r="O35" s="332"/>
      <c r="P35" s="148"/>
      <c r="Q35" s="171"/>
      <c r="R35" s="172"/>
      <c r="T35" s="158"/>
    </row>
    <row r="36" spans="1:20" x14ac:dyDescent="0.2">
      <c r="A36" s="147" t="s">
        <v>451</v>
      </c>
      <c r="B36" s="255"/>
      <c r="C36" s="217"/>
      <c r="D36" s="89"/>
      <c r="E36" s="325"/>
      <c r="F36" s="325"/>
      <c r="G36" s="325"/>
      <c r="H36" s="326"/>
      <c r="I36" s="332"/>
      <c r="J36" s="13"/>
      <c r="K36" s="9"/>
      <c r="L36" s="9"/>
      <c r="M36" s="9"/>
      <c r="N36" s="291"/>
      <c r="O36" s="332"/>
      <c r="P36" s="239"/>
      <c r="Q36" s="121"/>
      <c r="R36" s="172"/>
      <c r="T36" s="158"/>
    </row>
    <row r="37" spans="1:20" x14ac:dyDescent="0.2">
      <c r="A37" s="109" t="s">
        <v>425</v>
      </c>
      <c r="B37" s="255">
        <f>MAX(B40:B45)</f>
        <v>230.76804642046852</v>
      </c>
      <c r="C37" s="217"/>
      <c r="D37" s="88">
        <f>MAX(D40:D45)</f>
        <v>6.7532845973620681</v>
      </c>
      <c r="E37" s="272">
        <f>MAX(E40:E45)</f>
        <v>14.941574315803194</v>
      </c>
      <c r="F37" s="272">
        <f>MAX(F40:F45)</f>
        <v>28.469864953809207</v>
      </c>
      <c r="G37" s="272">
        <f>MAX(G40:G45)</f>
        <v>40.182938541538277</v>
      </c>
      <c r="H37" s="327">
        <f>MAX(H40:H45)</f>
        <v>49.565241571657538</v>
      </c>
      <c r="I37" s="207"/>
      <c r="J37" s="322">
        <f>MAX(J40:J45)</f>
        <v>-3.1700545916111225E-2</v>
      </c>
      <c r="K37" s="323">
        <f t="shared" ref="K37:N37" si="10">MAX(K40:K45)</f>
        <v>8.0988587662321004E-2</v>
      </c>
      <c r="L37" s="323">
        <f t="shared" si="10"/>
        <v>0.12258330576518611</v>
      </c>
      <c r="M37" s="323">
        <f t="shared" si="10"/>
        <v>0.12342082739016505</v>
      </c>
      <c r="N37" s="324">
        <f t="shared" si="10"/>
        <v>0.13311398156626775</v>
      </c>
      <c r="O37" s="207"/>
      <c r="P37" s="148">
        <f>MAX(P40:P45)</f>
        <v>213.0337002786344</v>
      </c>
      <c r="Q37" s="171">
        <f>MAX(Q40:Q45)</f>
        <v>9.3906987030546603</v>
      </c>
      <c r="R37" s="172">
        <f>MAX(R40:R45)</f>
        <v>21.100698703054661</v>
      </c>
      <c r="T37" s="158"/>
    </row>
    <row r="38" spans="1:20" x14ac:dyDescent="0.2">
      <c r="A38" s="109" t="s">
        <v>426</v>
      </c>
      <c r="B38" s="255">
        <f>MIN(B40:B45)</f>
        <v>103.76912564234877</v>
      </c>
      <c r="C38" s="217"/>
      <c r="D38" s="88">
        <f>MIN(D40:D45)</f>
        <v>6.753284597361926</v>
      </c>
      <c r="E38" s="272">
        <f>MIN(E40:E45)</f>
        <v>-17.2532985100448</v>
      </c>
      <c r="F38" s="272">
        <f>MIN(F40:F45)</f>
        <v>-26.114375219544854</v>
      </c>
      <c r="G38" s="272">
        <f>MIN(G40:G45)</f>
        <v>-26.292795550377491</v>
      </c>
      <c r="H38" s="327">
        <f>MIN(H40:H45)</f>
        <v>-28.357764051883947</v>
      </c>
      <c r="I38" s="207"/>
      <c r="J38" s="322">
        <f>MIN(J40:J45)</f>
        <v>-4.4181496969585607E-2</v>
      </c>
      <c r="K38" s="323">
        <f t="shared" ref="K38:N38" si="11">MIN(K40:K45)</f>
        <v>-8.7855797663867211E-2</v>
      </c>
      <c r="L38" s="323">
        <f t="shared" si="11"/>
        <v>-0.16740154966495108</v>
      </c>
      <c r="M38" s="323">
        <f t="shared" si="11"/>
        <v>-0.23627390550881347</v>
      </c>
      <c r="N38" s="324">
        <f t="shared" si="11"/>
        <v>-0.29144143332169081</v>
      </c>
      <c r="O38" s="207"/>
      <c r="P38" s="148">
        <f>MIN(P40:P45)</f>
        <v>152.85323179544741</v>
      </c>
      <c r="Q38" s="171">
        <f>MIN(Q40:Q45)</f>
        <v>7.1788968024449247</v>
      </c>
      <c r="R38" s="172">
        <f>MIN(R40:R45)</f>
        <v>18.888896802444926</v>
      </c>
      <c r="T38" s="158"/>
    </row>
    <row r="39" spans="1:20" x14ac:dyDescent="0.2">
      <c r="A39" s="109"/>
      <c r="B39" s="255"/>
      <c r="C39" s="217"/>
      <c r="D39" s="287"/>
      <c r="E39" s="280"/>
      <c r="F39" s="280"/>
      <c r="G39" s="280"/>
      <c r="H39" s="319"/>
      <c r="I39" s="332"/>
      <c r="J39" s="322" t="s">
        <v>355</v>
      </c>
      <c r="K39" s="323"/>
      <c r="L39" s="323"/>
      <c r="M39" s="323"/>
      <c r="N39" s="324"/>
      <c r="O39" s="332"/>
      <c r="P39" s="148"/>
      <c r="Q39" s="171"/>
      <c r="R39" s="172"/>
      <c r="T39" s="158"/>
    </row>
    <row r="40" spans="1:20" x14ac:dyDescent="0.2">
      <c r="A40" s="109" t="s">
        <v>445</v>
      </c>
      <c r="B40" s="255">
        <v>105.11468562433757</v>
      </c>
      <c r="C40" s="217"/>
      <c r="D40" s="287">
        <v>6.753284597361926</v>
      </c>
      <c r="E40" s="280">
        <v>11.443219796501594</v>
      </c>
      <c r="F40" s="280">
        <v>22.660440694126635</v>
      </c>
      <c r="G40" s="280">
        <v>32.421985879130801</v>
      </c>
      <c r="H40" s="319">
        <v>41.652467629898297</v>
      </c>
      <c r="I40" s="332"/>
      <c r="J40" s="322">
        <f>-D40/$P40</f>
        <v>-4.4181496969585607E-2</v>
      </c>
      <c r="K40" s="323">
        <f t="shared" ref="K40:N40" si="12">-E40/$P40</f>
        <v>-7.4864101086297208E-2</v>
      </c>
      <c r="L40" s="323">
        <f t="shared" si="12"/>
        <v>-0.14824966687293525</v>
      </c>
      <c r="M40" s="323">
        <f t="shared" si="12"/>
        <v>-0.21211187685268462</v>
      </c>
      <c r="N40" s="324">
        <f t="shared" si="12"/>
        <v>-0.27249975117071012</v>
      </c>
      <c r="O40" s="332"/>
      <c r="P40" s="148">
        <v>152.85323179544741</v>
      </c>
      <c r="Q40" s="171">
        <f>R40-11.71</f>
        <v>9.3906987030546603</v>
      </c>
      <c r="R40" s="172">
        <v>21.100698703054661</v>
      </c>
      <c r="T40" s="158"/>
    </row>
    <row r="41" spans="1:20" x14ac:dyDescent="0.2">
      <c r="A41" s="109" t="s">
        <v>446</v>
      </c>
      <c r="B41" s="255">
        <v>103.76912564234877</v>
      </c>
      <c r="C41" s="217"/>
      <c r="D41" s="287">
        <v>6.7532845973619402</v>
      </c>
      <c r="E41" s="280">
        <v>14.941574315803194</v>
      </c>
      <c r="F41" s="280">
        <v>28.469864953809207</v>
      </c>
      <c r="G41" s="280">
        <v>40.182938541538277</v>
      </c>
      <c r="H41" s="319">
        <v>49.565241571657538</v>
      </c>
      <c r="I41" s="332"/>
      <c r="J41" s="322">
        <f t="shared" ref="J41:J45" si="13">-D41/$P41</f>
        <v>-3.9709015436533504E-2</v>
      </c>
      <c r="K41" s="323">
        <f t="shared" ref="K41:K45" si="14">-E41/$P41</f>
        <v>-8.7855797663867211E-2</v>
      </c>
      <c r="L41" s="323">
        <f t="shared" ref="L41:L45" si="15">-F41/$P41</f>
        <v>-0.16740154966495108</v>
      </c>
      <c r="M41" s="323">
        <f t="shared" ref="M41:M45" si="16">-G41/$P41</f>
        <v>-0.23627390550881347</v>
      </c>
      <c r="N41" s="324">
        <f t="shared" ref="N41:N45" si="17">-H41/$P41</f>
        <v>-0.29144143332169081</v>
      </c>
      <c r="O41" s="332"/>
      <c r="P41" s="148">
        <v>170.06930348488854</v>
      </c>
      <c r="Q41" s="171">
        <f t="shared" ref="Q41:Q45" si="18">R41-11.71</f>
        <v>9.0464119382568313</v>
      </c>
      <c r="R41" s="172">
        <v>20.756411938256832</v>
      </c>
      <c r="T41" s="158"/>
    </row>
    <row r="42" spans="1:20" x14ac:dyDescent="0.2">
      <c r="A42" s="109" t="s">
        <v>447</v>
      </c>
      <c r="B42" s="255">
        <v>230.76804642046852</v>
      </c>
      <c r="C42" s="217"/>
      <c r="D42" s="287">
        <v>6.7532845973620681</v>
      </c>
      <c r="E42" s="280">
        <v>9.2107410181743035</v>
      </c>
      <c r="F42" s="280">
        <v>18.803754709866269</v>
      </c>
      <c r="G42" s="280">
        <v>27.526194805174669</v>
      </c>
      <c r="H42" s="319">
        <v>33.827964842307381</v>
      </c>
      <c r="I42" s="332"/>
      <c r="J42" s="322">
        <f t="shared" si="13"/>
        <v>-3.8786713582048958E-2</v>
      </c>
      <c r="K42" s="323">
        <f t="shared" si="14"/>
        <v>-5.2900831972919587E-2</v>
      </c>
      <c r="L42" s="323">
        <f t="shared" si="15"/>
        <v>-0.10799720309189639</v>
      </c>
      <c r="M42" s="323">
        <f t="shared" si="16"/>
        <v>-0.15809353485991598</v>
      </c>
      <c r="N42" s="324">
        <f t="shared" si="17"/>
        <v>-0.1942870264811162</v>
      </c>
      <c r="O42" s="332"/>
      <c r="P42" s="148">
        <v>174.11334897132363</v>
      </c>
      <c r="Q42" s="171">
        <f t="shared" si="18"/>
        <v>9.0816384263023124</v>
      </c>
      <c r="R42" s="172">
        <v>20.791638426302313</v>
      </c>
      <c r="T42" s="158"/>
    </row>
    <row r="43" spans="1:20" x14ac:dyDescent="0.2">
      <c r="A43" s="109" t="s">
        <v>448</v>
      </c>
      <c r="B43" s="255">
        <v>125.27990642315687</v>
      </c>
      <c r="C43" s="217"/>
      <c r="D43" s="287">
        <v>6.7532845973619686</v>
      </c>
      <c r="E43" s="280">
        <v>7.2500008378447802</v>
      </c>
      <c r="F43" s="280">
        <v>12.834951009988302</v>
      </c>
      <c r="G43" s="280">
        <v>17.279594823453564</v>
      </c>
      <c r="H43" s="319">
        <v>18.433683605783656</v>
      </c>
      <c r="I43" s="332"/>
      <c r="J43" s="322">
        <f t="shared" si="13"/>
        <v>-3.4812548262490556E-2</v>
      </c>
      <c r="K43" s="323">
        <f t="shared" si="14"/>
        <v>-3.7373073862333558E-2</v>
      </c>
      <c r="L43" s="323">
        <f t="shared" si="15"/>
        <v>-6.6162967818128041E-2</v>
      </c>
      <c r="M43" s="323">
        <f t="shared" si="16"/>
        <v>-8.9074689519636277E-2</v>
      </c>
      <c r="N43" s="324">
        <f t="shared" si="17"/>
        <v>-9.5023908874283275E-2</v>
      </c>
      <c r="O43" s="332"/>
      <c r="P43" s="148">
        <v>193.98995288829298</v>
      </c>
      <c r="Q43" s="171">
        <f t="shared" si="18"/>
        <v>8.7401679666994099</v>
      </c>
      <c r="R43" s="172">
        <v>20.450167966699411</v>
      </c>
      <c r="T43" s="158"/>
    </row>
    <row r="44" spans="1:20" x14ac:dyDescent="0.2">
      <c r="A44" s="109" t="s">
        <v>449</v>
      </c>
      <c r="B44" s="255">
        <v>111.19292334111863</v>
      </c>
      <c r="C44" s="217"/>
      <c r="D44" s="287">
        <v>6.7532845973619402</v>
      </c>
      <c r="E44" s="280">
        <v>-2.5154436328782168</v>
      </c>
      <c r="F44" s="280">
        <v>-5.2503615308788909</v>
      </c>
      <c r="G44" s="280">
        <v>-6.422941386062206</v>
      </c>
      <c r="H44" s="319">
        <v>-6.0089605892604538</v>
      </c>
      <c r="I44" s="332"/>
      <c r="J44" s="322">
        <f t="shared" si="13"/>
        <v>-3.6084715966482064E-2</v>
      </c>
      <c r="K44" s="323">
        <f t="shared" si="14"/>
        <v>1.3440729131653015E-2</v>
      </c>
      <c r="L44" s="323">
        <f t="shared" si="15"/>
        <v>2.8054171541521782E-2</v>
      </c>
      <c r="M44" s="323">
        <f t="shared" si="16"/>
        <v>3.4319598447835956E-2</v>
      </c>
      <c r="N44" s="324">
        <f t="shared" si="17"/>
        <v>3.2107581576222906E-2</v>
      </c>
      <c r="O44" s="332"/>
      <c r="P44" s="148">
        <v>187.15083149427724</v>
      </c>
      <c r="Q44" s="171">
        <f t="shared" si="18"/>
        <v>8.7783193557222248</v>
      </c>
      <c r="R44" s="172">
        <v>20.488319355722226</v>
      </c>
      <c r="T44" s="158"/>
    </row>
    <row r="45" spans="1:20" x14ac:dyDescent="0.2">
      <c r="A45" s="109" t="s">
        <v>450</v>
      </c>
      <c r="B45" s="255">
        <v>162.32372360858849</v>
      </c>
      <c r="C45" s="217"/>
      <c r="D45" s="287">
        <v>6.753284597361926</v>
      </c>
      <c r="E45" s="280">
        <v>-17.2532985100448</v>
      </c>
      <c r="F45" s="280">
        <v>-26.114375219544854</v>
      </c>
      <c r="G45" s="280">
        <v>-26.292795550377491</v>
      </c>
      <c r="H45" s="319">
        <v>-28.357764051883947</v>
      </c>
      <c r="I45" s="332"/>
      <c r="J45" s="322">
        <f t="shared" si="13"/>
        <v>-3.1700545916111225E-2</v>
      </c>
      <c r="K45" s="323">
        <f t="shared" si="14"/>
        <v>8.0988587662321004E-2</v>
      </c>
      <c r="L45" s="323">
        <f t="shared" si="15"/>
        <v>0.12258330576518611</v>
      </c>
      <c r="M45" s="323">
        <f t="shared" si="16"/>
        <v>0.12342082739016505</v>
      </c>
      <c r="N45" s="324">
        <f t="shared" si="17"/>
        <v>0.13311398156626775</v>
      </c>
      <c r="O45" s="332"/>
      <c r="P45" s="148">
        <v>213.0337002786344</v>
      </c>
      <c r="Q45" s="171">
        <f t="shared" si="18"/>
        <v>7.1788968024449247</v>
      </c>
      <c r="R45" s="172">
        <v>18.888896802444926</v>
      </c>
      <c r="T45" s="158"/>
    </row>
    <row r="46" spans="1:20" x14ac:dyDescent="0.2">
      <c r="A46" s="17"/>
      <c r="B46" s="21"/>
      <c r="C46" s="230"/>
      <c r="D46" s="22"/>
      <c r="E46" s="22"/>
      <c r="F46" s="22"/>
      <c r="G46" s="22"/>
      <c r="H46" s="22"/>
      <c r="I46" s="334"/>
      <c r="J46" s="21"/>
      <c r="K46" s="21"/>
      <c r="L46" s="21"/>
      <c r="M46" s="21"/>
      <c r="N46" s="21"/>
      <c r="O46" s="334"/>
      <c r="P46" s="21"/>
      <c r="Q46" s="328"/>
    </row>
    <row r="47" spans="1:20" x14ac:dyDescent="0.2">
      <c r="A47" s="17"/>
      <c r="B47" s="21"/>
      <c r="C47" s="230"/>
      <c r="D47" s="22"/>
      <c r="E47" s="22"/>
      <c r="F47" s="22"/>
      <c r="G47" s="22"/>
      <c r="H47" s="22"/>
      <c r="I47" s="334"/>
      <c r="J47" s="21"/>
      <c r="K47" s="21"/>
      <c r="L47" s="21"/>
      <c r="M47" s="21"/>
      <c r="N47" s="21"/>
      <c r="O47" s="334"/>
      <c r="P47" s="21"/>
      <c r="Q47" s="328"/>
    </row>
    <row r="51" spans="2:17" x14ac:dyDescent="0.2">
      <c r="B51" s="330"/>
      <c r="C51" s="231"/>
      <c r="D51" s="37"/>
      <c r="E51" s="37"/>
      <c r="F51" s="37"/>
      <c r="G51" s="37"/>
      <c r="H51" s="37"/>
      <c r="I51" s="334"/>
      <c r="J51" s="21"/>
      <c r="K51" s="21"/>
      <c r="L51" s="21"/>
      <c r="M51" s="21"/>
      <c r="N51" s="21"/>
      <c r="O51" s="334"/>
      <c r="P51" s="23"/>
      <c r="Q51" s="23"/>
    </row>
    <row r="52" spans="2:17" x14ac:dyDescent="0.2">
      <c r="D52" s="37"/>
      <c r="E52" s="37"/>
      <c r="F52" s="37"/>
      <c r="G52" s="37"/>
      <c r="H52" s="37"/>
      <c r="I52" s="334"/>
      <c r="J52" s="21"/>
      <c r="K52" s="21"/>
      <c r="L52" s="21"/>
      <c r="M52" s="21"/>
      <c r="N52" s="21"/>
      <c r="O52" s="334"/>
      <c r="P52" s="23"/>
      <c r="Q52" s="23"/>
    </row>
  </sheetData>
  <pageMargins left="0.70866141732283472" right="0.51181102362204722" top="0.55118110236220474" bottom="0.55118110236220474" header="0.31496062992125984" footer="0.31496062992125984"/>
  <pageSetup paperSize="9" scale="90" orientation="landscape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313"/>
  <sheetViews>
    <sheetView workbookViewId="0">
      <pane xSplit="2" ySplit="18" topLeftCell="C19" activePane="bottomRight" state="frozen"/>
      <selection pane="topRight" activeCell="C1" sqref="C1"/>
      <selection pane="bottomLeft" activeCell="A19" sqref="A19"/>
      <selection pane="bottomRight" activeCell="G27" sqref="G27"/>
    </sheetView>
  </sheetViews>
  <sheetFormatPr defaultRowHeight="12.75" x14ac:dyDescent="0.2"/>
  <cols>
    <col min="1" max="1" width="3.42578125" style="2" customWidth="1"/>
    <col min="2" max="2" width="11.85546875" style="2" customWidth="1"/>
    <col min="3" max="3" width="3.85546875" style="2" customWidth="1"/>
    <col min="4" max="4" width="8.5703125" style="1" customWidth="1"/>
    <col min="5" max="5" width="12.28515625" style="1" customWidth="1"/>
    <col min="6" max="6" width="11.5703125" style="1" customWidth="1"/>
    <col min="7" max="7" width="11.140625" style="1" customWidth="1"/>
    <col min="8" max="8" width="12.85546875" style="1" customWidth="1"/>
    <col min="9" max="9" width="11.28515625" style="124" customWidth="1"/>
    <col min="10" max="10" width="9.140625" style="352" customWidth="1"/>
    <col min="11" max="11" width="9.85546875" style="1" customWidth="1"/>
    <col min="12" max="12" width="10.28515625" style="1" customWidth="1"/>
    <col min="13" max="13" width="10.140625" style="342" customWidth="1"/>
    <col min="14" max="14" width="10" style="342" customWidth="1"/>
    <col min="15" max="15" width="12.5703125" style="4" customWidth="1"/>
    <col min="16" max="16" width="9.7109375" style="4" customWidth="1"/>
    <col min="17" max="17" width="3" style="1" customWidth="1"/>
    <col min="18" max="18" width="14.42578125" style="1" customWidth="1"/>
    <col min="19" max="19" width="12.28515625" style="1" customWidth="1"/>
    <col min="20" max="22" width="11.28515625" style="1" customWidth="1"/>
    <col min="23" max="23" width="9.140625" style="1"/>
    <col min="24" max="24" width="12.140625" style="1" customWidth="1"/>
    <col min="25" max="25" width="11.140625" style="1" customWidth="1"/>
    <col min="26" max="26" width="2.28515625" style="1" customWidth="1"/>
    <col min="27" max="27" width="12.140625" style="124" customWidth="1"/>
    <col min="28" max="28" width="10.28515625" style="124" customWidth="1"/>
    <col min="29" max="29" width="8.5703125" customWidth="1"/>
  </cols>
  <sheetData>
    <row r="1" spans="1:34" ht="18" x14ac:dyDescent="0.25">
      <c r="A1" s="32" t="s">
        <v>356</v>
      </c>
      <c r="B1" s="3"/>
    </row>
    <row r="2" spans="1:34" ht="15" x14ac:dyDescent="0.25">
      <c r="A2" s="31" t="s">
        <v>358</v>
      </c>
      <c r="B2" s="3"/>
    </row>
    <row r="3" spans="1:34" x14ac:dyDescent="0.2">
      <c r="A3" s="175" t="s">
        <v>528</v>
      </c>
      <c r="B3" s="12"/>
    </row>
    <row r="4" spans="1:34" x14ac:dyDescent="0.2">
      <c r="A4" s="30" t="s">
        <v>359</v>
      </c>
      <c r="B4" s="12"/>
    </row>
    <row r="5" spans="1:34" x14ac:dyDescent="0.2">
      <c r="A5" s="4" t="s">
        <v>360</v>
      </c>
      <c r="B5" s="12"/>
    </row>
    <row r="6" spans="1:34" x14ac:dyDescent="0.2">
      <c r="A6" s="4" t="s">
        <v>361</v>
      </c>
      <c r="B6" s="12"/>
    </row>
    <row r="7" spans="1:34" x14ac:dyDescent="0.2">
      <c r="A7" s="30" t="s">
        <v>529</v>
      </c>
      <c r="B7" s="12"/>
      <c r="R7" s="39" t="s">
        <v>531</v>
      </c>
      <c r="S7" s="44"/>
      <c r="T7" s="44"/>
      <c r="U7" s="44"/>
      <c r="V7" s="44"/>
      <c r="W7" s="48"/>
      <c r="X7" s="44"/>
      <c r="Y7" s="44"/>
      <c r="Z7" s="45"/>
    </row>
    <row r="8" spans="1:34" x14ac:dyDescent="0.2">
      <c r="A8" s="4"/>
      <c r="B8" s="12"/>
      <c r="R8" s="49" t="s">
        <v>532</v>
      </c>
      <c r="S8" s="40"/>
      <c r="T8" s="40"/>
      <c r="U8" s="40"/>
      <c r="V8" s="40"/>
      <c r="W8" s="41"/>
      <c r="X8" s="40"/>
      <c r="Y8" s="40"/>
      <c r="Z8" s="42"/>
    </row>
    <row r="9" spans="1:34" x14ac:dyDescent="0.2">
      <c r="A9" s="30" t="s">
        <v>530</v>
      </c>
      <c r="B9" s="12"/>
      <c r="I9" s="340"/>
      <c r="J9" s="341"/>
      <c r="AA9" s="343"/>
      <c r="AB9" s="19"/>
    </row>
    <row r="10" spans="1:34" x14ac:dyDescent="0.2">
      <c r="A10" s="29" t="s">
        <v>363</v>
      </c>
      <c r="B10" s="12"/>
      <c r="F10" s="344"/>
      <c r="H10" s="2"/>
      <c r="I10" s="17"/>
      <c r="J10" s="345"/>
      <c r="S10" s="344"/>
      <c r="U10" s="2"/>
      <c r="V10" s="2"/>
      <c r="AA10" s="343"/>
      <c r="AB10" s="19"/>
      <c r="AD10" s="92" t="s">
        <v>398</v>
      </c>
      <c r="AE10" s="43"/>
      <c r="AF10" s="43"/>
      <c r="AG10" s="43"/>
      <c r="AH10" s="93"/>
    </row>
    <row r="11" spans="1:34" x14ac:dyDescent="0.2">
      <c r="A11" s="29"/>
      <c r="B11" s="12"/>
      <c r="F11" s="344"/>
      <c r="H11" s="2"/>
      <c r="I11" s="17"/>
      <c r="J11" s="345"/>
      <c r="S11" s="344"/>
      <c r="U11" s="2"/>
      <c r="V11" s="2"/>
      <c r="AA11" s="343"/>
      <c r="AB11" s="19"/>
      <c r="AD11" s="94" t="s">
        <v>399</v>
      </c>
      <c r="AE11" s="46"/>
      <c r="AF11" s="46"/>
      <c r="AG11" s="46"/>
      <c r="AH11" s="47"/>
    </row>
    <row r="12" spans="1:34" ht="15" x14ac:dyDescent="0.25">
      <c r="E12" s="346" t="s">
        <v>525</v>
      </c>
      <c r="G12" s="347"/>
      <c r="H12" s="347"/>
      <c r="I12" s="348"/>
      <c r="J12" s="349" t="s">
        <v>341</v>
      </c>
      <c r="K12" s="347"/>
      <c r="R12" s="346" t="s">
        <v>526</v>
      </c>
      <c r="T12" s="347"/>
      <c r="U12" s="347"/>
      <c r="W12" s="347"/>
      <c r="AA12" s="343"/>
      <c r="AB12" s="19"/>
      <c r="AD12" s="363" t="s">
        <v>328</v>
      </c>
      <c r="AE12" s="364"/>
      <c r="AF12" s="364"/>
      <c r="AG12" s="365"/>
      <c r="AH12" s="366" t="s">
        <v>333</v>
      </c>
    </row>
    <row r="13" spans="1:34" x14ac:dyDescent="0.2">
      <c r="D13" s="2"/>
      <c r="E13" s="16" t="s">
        <v>1</v>
      </c>
      <c r="F13" s="22" t="s">
        <v>338</v>
      </c>
      <c r="G13" s="26" t="s">
        <v>339</v>
      </c>
      <c r="H13" s="26" t="s">
        <v>340</v>
      </c>
      <c r="I13" s="22" t="s">
        <v>341</v>
      </c>
      <c r="J13" s="349" t="s">
        <v>347</v>
      </c>
      <c r="K13" s="26" t="s">
        <v>507</v>
      </c>
      <c r="L13" s="26" t="s">
        <v>341</v>
      </c>
      <c r="M13" s="26" t="s">
        <v>342</v>
      </c>
      <c r="N13" s="26" t="s">
        <v>343</v>
      </c>
      <c r="O13" s="86" t="s">
        <v>527</v>
      </c>
      <c r="P13" s="350" t="s">
        <v>527</v>
      </c>
      <c r="Q13" s="335"/>
      <c r="R13" s="16" t="s">
        <v>344</v>
      </c>
      <c r="S13" s="26" t="s">
        <v>345</v>
      </c>
      <c r="T13" s="26" t="s">
        <v>340</v>
      </c>
      <c r="U13" s="26" t="s">
        <v>341</v>
      </c>
      <c r="V13" s="351" t="s">
        <v>508</v>
      </c>
      <c r="W13" s="351">
        <v>2015</v>
      </c>
      <c r="X13" s="287" t="s">
        <v>310</v>
      </c>
      <c r="Y13" s="319" t="s">
        <v>310</v>
      </c>
      <c r="Z13" s="335"/>
      <c r="AA13" s="163" t="s">
        <v>357</v>
      </c>
      <c r="AB13" s="320" t="s">
        <v>357</v>
      </c>
      <c r="AD13" s="367" t="s">
        <v>321</v>
      </c>
      <c r="AE13" s="368" t="s">
        <v>322</v>
      </c>
      <c r="AF13" s="368" t="s">
        <v>323</v>
      </c>
      <c r="AG13" s="368" t="s">
        <v>324</v>
      </c>
      <c r="AH13" s="369" t="s">
        <v>325</v>
      </c>
    </row>
    <row r="14" spans="1:34" x14ac:dyDescent="0.2">
      <c r="C14" s="2" t="s">
        <v>2</v>
      </c>
      <c r="D14" s="2" t="s">
        <v>3</v>
      </c>
      <c r="E14" s="16" t="s">
        <v>4</v>
      </c>
      <c r="F14" s="22" t="s">
        <v>346</v>
      </c>
      <c r="G14" s="26" t="s">
        <v>346</v>
      </c>
      <c r="H14" s="26"/>
      <c r="I14" s="22" t="s">
        <v>347</v>
      </c>
      <c r="J14" s="352" t="s">
        <v>509</v>
      </c>
      <c r="K14" s="26" t="s">
        <v>348</v>
      </c>
      <c r="L14" s="26" t="s">
        <v>510</v>
      </c>
      <c r="M14" s="26" t="s">
        <v>511</v>
      </c>
      <c r="N14" s="26" t="s">
        <v>349</v>
      </c>
      <c r="O14" s="86" t="s">
        <v>326</v>
      </c>
      <c r="P14" s="350" t="s">
        <v>326</v>
      </c>
      <c r="Q14" s="335"/>
      <c r="R14" s="16" t="s">
        <v>512</v>
      </c>
      <c r="S14" s="26" t="s">
        <v>350</v>
      </c>
      <c r="T14" s="26"/>
      <c r="U14" s="26" t="s">
        <v>347</v>
      </c>
      <c r="V14" s="351" t="s">
        <v>513</v>
      </c>
      <c r="W14" s="351" t="s">
        <v>351</v>
      </c>
      <c r="X14" s="86" t="s">
        <v>326</v>
      </c>
      <c r="Y14" s="350" t="s">
        <v>326</v>
      </c>
      <c r="Z14" s="335"/>
      <c r="AA14" s="163" t="s">
        <v>313</v>
      </c>
      <c r="AB14" s="320" t="s">
        <v>313</v>
      </c>
      <c r="AD14" s="238" t="s">
        <v>315</v>
      </c>
      <c r="AE14" s="317" t="s">
        <v>315</v>
      </c>
      <c r="AF14" s="317" t="s">
        <v>315</v>
      </c>
      <c r="AG14" s="317" t="s">
        <v>315</v>
      </c>
      <c r="AH14" s="321" t="s">
        <v>315</v>
      </c>
    </row>
    <row r="15" spans="1:34" x14ac:dyDescent="0.2">
      <c r="C15" s="2" t="s">
        <v>5</v>
      </c>
      <c r="D15" s="2" t="s">
        <v>495</v>
      </c>
      <c r="E15" s="16" t="s">
        <v>6</v>
      </c>
      <c r="F15" s="37" t="s">
        <v>514</v>
      </c>
      <c r="G15" s="8"/>
      <c r="H15" s="8"/>
      <c r="I15" s="23"/>
      <c r="J15" s="353" t="s">
        <v>515</v>
      </c>
      <c r="K15" s="25" t="s">
        <v>516</v>
      </c>
      <c r="L15" s="25" t="s">
        <v>352</v>
      </c>
      <c r="M15" s="25" t="s">
        <v>517</v>
      </c>
      <c r="N15" s="26" t="s">
        <v>353</v>
      </c>
      <c r="O15" s="86"/>
      <c r="P15" s="350"/>
      <c r="Q15" s="335"/>
      <c r="R15" s="24"/>
      <c r="S15" s="8" t="s">
        <v>518</v>
      </c>
      <c r="T15" s="8"/>
      <c r="U15" s="8"/>
      <c r="V15" s="26" t="s">
        <v>519</v>
      </c>
      <c r="W15" s="26" t="s">
        <v>354</v>
      </c>
      <c r="X15" s="86"/>
      <c r="Y15" s="350"/>
      <c r="Z15" s="335"/>
      <c r="AA15" s="362" t="s">
        <v>362</v>
      </c>
      <c r="AB15" s="320"/>
      <c r="AD15" s="238" t="s">
        <v>314</v>
      </c>
      <c r="AE15" s="317" t="s">
        <v>314</v>
      </c>
      <c r="AF15" s="317" t="s">
        <v>314</v>
      </c>
      <c r="AG15" s="317" t="s">
        <v>314</v>
      </c>
      <c r="AH15" s="321" t="s">
        <v>314</v>
      </c>
    </row>
    <row r="16" spans="1:34" x14ac:dyDescent="0.2">
      <c r="A16" s="2" t="s">
        <v>7</v>
      </c>
      <c r="B16" s="2" t="s">
        <v>8</v>
      </c>
      <c r="D16" s="2" t="s">
        <v>520</v>
      </c>
      <c r="E16" s="24" t="s">
        <v>355</v>
      </c>
      <c r="F16" s="23"/>
      <c r="G16" s="8"/>
      <c r="H16" s="8"/>
      <c r="I16" s="23">
        <v>2342445132.8407426</v>
      </c>
      <c r="J16" s="353" t="s">
        <v>521</v>
      </c>
      <c r="K16" s="25" t="s">
        <v>522</v>
      </c>
      <c r="L16" s="8"/>
      <c r="M16" s="25"/>
      <c r="N16" s="25" t="s">
        <v>523</v>
      </c>
      <c r="O16" s="86" t="s">
        <v>320</v>
      </c>
      <c r="P16" s="350" t="s">
        <v>312</v>
      </c>
      <c r="Q16" s="335"/>
      <c r="R16" s="24"/>
      <c r="S16" s="8"/>
      <c r="T16" s="8"/>
      <c r="U16" s="8"/>
      <c r="V16" s="8"/>
      <c r="W16" s="26" t="s">
        <v>524</v>
      </c>
      <c r="X16" s="86" t="s">
        <v>320</v>
      </c>
      <c r="Y16" s="350" t="s">
        <v>312</v>
      </c>
      <c r="Z16" s="335"/>
      <c r="AA16" s="163" t="s">
        <v>320</v>
      </c>
      <c r="AB16" s="320" t="s">
        <v>306</v>
      </c>
      <c r="AD16" s="370"/>
      <c r="AE16" s="371" t="s">
        <v>329</v>
      </c>
      <c r="AF16" s="371" t="s">
        <v>327</v>
      </c>
      <c r="AG16" s="371" t="s">
        <v>330</v>
      </c>
      <c r="AH16" s="372" t="s">
        <v>331</v>
      </c>
    </row>
    <row r="17" spans="1:34" x14ac:dyDescent="0.2">
      <c r="A17" s="5"/>
      <c r="B17" s="5" t="s">
        <v>9</v>
      </c>
      <c r="C17" s="5"/>
      <c r="D17" s="5">
        <v>5495333.1296941638</v>
      </c>
      <c r="E17" s="36">
        <v>13784988781.259987</v>
      </c>
      <c r="F17" s="5">
        <v>8660539578.4549999</v>
      </c>
      <c r="G17" s="5">
        <v>1850000000.0000021</v>
      </c>
      <c r="H17" s="5">
        <v>1458770961.5154388</v>
      </c>
      <c r="I17" s="19">
        <v>2352007012.4864106</v>
      </c>
      <c r="J17" s="345">
        <v>-9561879.6456678454</v>
      </c>
      <c r="K17" s="5">
        <v>2.1420419216156006E-7</v>
      </c>
      <c r="L17" s="5">
        <v>-85399765</v>
      </c>
      <c r="M17" s="162">
        <v>325288000</v>
      </c>
      <c r="N17" s="162">
        <v>70000000.00000003</v>
      </c>
      <c r="O17" s="33">
        <v>836655126.55118287</v>
      </c>
      <c r="P17" s="34">
        <v>152.24829993113556</v>
      </c>
      <c r="Q17" s="5"/>
      <c r="R17" s="36">
        <v>31381534000</v>
      </c>
      <c r="S17" s="5">
        <v>19718978642.789997</v>
      </c>
      <c r="T17" s="5">
        <v>2047914385.1398966</v>
      </c>
      <c r="U17" s="5">
        <v>8324320714.4442291</v>
      </c>
      <c r="V17" s="5">
        <v>2089888235.0000019</v>
      </c>
      <c r="W17" s="5">
        <v>24399.405081844732</v>
      </c>
      <c r="X17" s="33">
        <v>799543577.96904647</v>
      </c>
      <c r="Y17" s="34">
        <v>145.49501533377361</v>
      </c>
      <c r="Z17" s="5"/>
      <c r="AA17" s="91">
        <v>37111548.582135722</v>
      </c>
      <c r="AB17" s="354">
        <v>6.7532845973618203</v>
      </c>
      <c r="AD17" s="148">
        <v>1.317669529169806E-13</v>
      </c>
      <c r="AE17" s="373">
        <v>-9.6810576336468603</v>
      </c>
      <c r="AF17" s="373">
        <v>-9.7192109567201417</v>
      </c>
      <c r="AG17" s="373">
        <v>-6.6157444141926076</v>
      </c>
      <c r="AH17" s="374">
        <v>-4.9547222701821703</v>
      </c>
    </row>
    <row r="18" spans="1:34" x14ac:dyDescent="0.2">
      <c r="D18" s="2"/>
      <c r="E18" s="35"/>
      <c r="F18" s="2"/>
      <c r="G18" s="2"/>
      <c r="H18" s="2"/>
      <c r="I18" s="17"/>
      <c r="J18" s="345"/>
      <c r="K18" s="2"/>
      <c r="L18" s="2"/>
      <c r="M18" s="8"/>
      <c r="N18" s="8"/>
      <c r="O18" s="33"/>
      <c r="P18" s="34"/>
      <c r="Q18" s="2"/>
      <c r="R18" s="35"/>
      <c r="S18" s="2"/>
      <c r="T18" s="2"/>
      <c r="U18" s="2"/>
      <c r="V18" s="2"/>
      <c r="W18" s="2"/>
      <c r="X18" s="355"/>
      <c r="Y18" s="34"/>
      <c r="Z18" s="2"/>
      <c r="AA18" s="173"/>
      <c r="AB18" s="354"/>
      <c r="AD18" s="148"/>
      <c r="AE18" s="375"/>
      <c r="AF18" s="188"/>
      <c r="AG18" s="365"/>
      <c r="AH18" s="376"/>
    </row>
    <row r="19" spans="1:34" x14ac:dyDescent="0.2">
      <c r="A19" s="2">
        <v>5</v>
      </c>
      <c r="B19" s="2" t="s">
        <v>10</v>
      </c>
      <c r="C19" s="2">
        <v>14</v>
      </c>
      <c r="D19" s="2">
        <v>9821.7956010103226</v>
      </c>
      <c r="E19" s="35">
        <v>27422198.891290575</v>
      </c>
      <c r="F19" s="2">
        <v>13462623</v>
      </c>
      <c r="G19" s="2">
        <v>2219628.7112303614</v>
      </c>
      <c r="H19" s="2">
        <v>1632412.6995004101</v>
      </c>
      <c r="I19" s="17">
        <v>9549485.7361486722</v>
      </c>
      <c r="J19" s="345">
        <v>-17089.924345757961</v>
      </c>
      <c r="K19" s="2">
        <v>149406.98221129121</v>
      </c>
      <c r="L19" s="2">
        <v>1144765</v>
      </c>
      <c r="M19" s="8">
        <v>-265000</v>
      </c>
      <c r="N19" s="8">
        <v>104419.41620343983</v>
      </c>
      <c r="O19" s="33">
        <v>558452.72965783998</v>
      </c>
      <c r="P19" s="34">
        <v>56.858516746204181</v>
      </c>
      <c r="Q19" s="2"/>
      <c r="R19" s="419">
        <v>65206000</v>
      </c>
      <c r="S19" s="17">
        <v>26437732.5975</v>
      </c>
      <c r="T19" s="17">
        <v>2291683.573354817</v>
      </c>
      <c r="U19" s="17">
        <v>33164897.666230559</v>
      </c>
      <c r="V19" s="17">
        <v>3099393.7112303614</v>
      </c>
      <c r="W19" s="17">
        <v>-3732.2823283839225</v>
      </c>
      <c r="X19" s="33">
        <v>-208560.16935587497</v>
      </c>
      <c r="Y19" s="34">
        <v>-21.234423707048165</v>
      </c>
      <c r="Z19" s="2"/>
      <c r="AA19" s="91">
        <v>767012.89901371498</v>
      </c>
      <c r="AB19" s="354">
        <v>78.092940453252353</v>
      </c>
      <c r="AD19" s="148">
        <v>-71.339655855890385</v>
      </c>
      <c r="AE19" s="254">
        <v>-53.092940453252339</v>
      </c>
      <c r="AF19" s="254">
        <v>-28.092940453252339</v>
      </c>
      <c r="AG19" s="254">
        <v>-3.0929404532523392</v>
      </c>
      <c r="AH19" s="377">
        <v>0</v>
      </c>
    </row>
    <row r="20" spans="1:34" x14ac:dyDescent="0.2">
      <c r="A20" s="2">
        <v>9</v>
      </c>
      <c r="B20" s="2" t="s">
        <v>11</v>
      </c>
      <c r="C20" s="2">
        <v>17</v>
      </c>
      <c r="D20" s="2">
        <v>2620.0788617730141</v>
      </c>
      <c r="E20" s="35">
        <v>6280438.7215731516</v>
      </c>
      <c r="F20" s="2">
        <v>3559662</v>
      </c>
      <c r="G20" s="2">
        <v>541857.39237488562</v>
      </c>
      <c r="H20" s="2">
        <v>203945.8083082044</v>
      </c>
      <c r="I20" s="17">
        <v>2963392.9828827949</v>
      </c>
      <c r="J20" s="345">
        <v>-4558.9372194850448</v>
      </c>
      <c r="K20" s="2">
        <v>-207935.58063553387</v>
      </c>
      <c r="L20" s="2">
        <v>-559170</v>
      </c>
      <c r="M20" s="8">
        <v>-71000</v>
      </c>
      <c r="N20" s="8">
        <v>26034.634033707986</v>
      </c>
      <c r="O20" s="33">
        <v>171789.57817142271</v>
      </c>
      <c r="P20" s="34">
        <v>65.566567738794035</v>
      </c>
      <c r="Q20" s="2"/>
      <c r="R20" s="419">
        <v>16908000</v>
      </c>
      <c r="S20" s="17">
        <v>7101884.5750000002</v>
      </c>
      <c r="T20" s="17">
        <v>286311.94727749971</v>
      </c>
      <c r="U20" s="17">
        <v>9356198.3012834098</v>
      </c>
      <c r="V20" s="17">
        <v>-88312.607625114382</v>
      </c>
      <c r="W20" s="17">
        <v>-995.62996747374541</v>
      </c>
      <c r="X20" s="33">
        <v>-250922.15409673163</v>
      </c>
      <c r="Y20" s="34">
        <v>-95.768931904183972</v>
      </c>
      <c r="Z20" s="2"/>
      <c r="AA20" s="91">
        <v>422711.73226815433</v>
      </c>
      <c r="AB20" s="354">
        <v>161.33549964297799</v>
      </c>
      <c r="AD20" s="148">
        <v>-154.58221504561607</v>
      </c>
      <c r="AE20" s="254">
        <v>-136.33549964297799</v>
      </c>
      <c r="AF20" s="254">
        <v>-111.33549964297799</v>
      </c>
      <c r="AG20" s="254">
        <v>-86.335499642977993</v>
      </c>
      <c r="AH20" s="377">
        <v>-61.335499642977993</v>
      </c>
    </row>
    <row r="21" spans="1:34" x14ac:dyDescent="0.2">
      <c r="A21" s="2">
        <v>10</v>
      </c>
      <c r="B21" s="2" t="s">
        <v>12</v>
      </c>
      <c r="C21" s="2">
        <v>14</v>
      </c>
      <c r="D21" s="2">
        <v>11809.754972219467</v>
      </c>
      <c r="E21" s="35">
        <v>26279724.975128882</v>
      </c>
      <c r="F21" s="2">
        <v>15747537</v>
      </c>
      <c r="G21" s="2">
        <v>2855247.591226473</v>
      </c>
      <c r="H21" s="2">
        <v>1802703.2029554921</v>
      </c>
      <c r="I21" s="17">
        <v>10385370.568984013</v>
      </c>
      <c r="J21" s="345">
        <v>-20548.973651661872</v>
      </c>
      <c r="K21" s="2">
        <v>-1813240.3200917891</v>
      </c>
      <c r="L21" s="2">
        <v>-724360</v>
      </c>
      <c r="M21" s="8">
        <v>1072000</v>
      </c>
      <c r="N21" s="8">
        <v>121403.21312942664</v>
      </c>
      <c r="O21" s="33">
        <v>3146387.3074230738</v>
      </c>
      <c r="P21" s="34">
        <v>266.42274245523635</v>
      </c>
      <c r="Q21" s="2"/>
      <c r="R21" s="419">
        <v>74440000</v>
      </c>
      <c r="S21" s="17">
        <v>31540959.350000001</v>
      </c>
      <c r="T21" s="17">
        <v>2530748.0878527542</v>
      </c>
      <c r="U21" s="17">
        <v>38086936.4477323</v>
      </c>
      <c r="V21" s="17">
        <v>3202887.591226473</v>
      </c>
      <c r="W21" s="17">
        <v>-4487.7068894433978</v>
      </c>
      <c r="X21" s="33">
        <v>926019.18370097165</v>
      </c>
      <c r="Y21" s="34">
        <v>78.411379904094673</v>
      </c>
      <c r="Z21" s="2"/>
      <c r="AA21" s="91">
        <v>2220368.123722102</v>
      </c>
      <c r="AB21" s="354">
        <v>188.01136255114164</v>
      </c>
      <c r="AD21" s="148">
        <v>-181.25807795377972</v>
      </c>
      <c r="AE21" s="254">
        <v>-163.01136255114167</v>
      </c>
      <c r="AF21" s="254">
        <v>-138.01136255114167</v>
      </c>
      <c r="AG21" s="254">
        <v>-113.01136255114167</v>
      </c>
      <c r="AH21" s="377">
        <v>-88.011362551141673</v>
      </c>
    </row>
    <row r="22" spans="1:34" x14ac:dyDescent="0.2">
      <c r="A22" s="2">
        <v>16</v>
      </c>
      <c r="B22" s="2" t="s">
        <v>13</v>
      </c>
      <c r="C22" s="2">
        <v>7</v>
      </c>
      <c r="D22" s="2">
        <v>8290.8880800008774</v>
      </c>
      <c r="E22" s="35">
        <v>18182243.969012126</v>
      </c>
      <c r="F22" s="2">
        <v>12777650</v>
      </c>
      <c r="G22" s="2">
        <v>2878778.8677546522</v>
      </c>
      <c r="H22" s="2">
        <v>1117251.6731228288</v>
      </c>
      <c r="I22" s="17">
        <v>3585066.8038073881</v>
      </c>
      <c r="J22" s="345">
        <v>-14426.145259201527</v>
      </c>
      <c r="K22" s="2">
        <v>415133.15209693316</v>
      </c>
      <c r="L22" s="2">
        <v>-548193</v>
      </c>
      <c r="M22" s="8">
        <v>-195000</v>
      </c>
      <c r="N22" s="8">
        <v>96117.52829174856</v>
      </c>
      <c r="O22" s="33">
        <v>1930134.9108022228</v>
      </c>
      <c r="P22" s="34">
        <v>232.80194982465841</v>
      </c>
      <c r="Q22" s="2"/>
      <c r="R22" s="419">
        <v>46198000</v>
      </c>
      <c r="S22" s="17">
        <v>27013915.1325</v>
      </c>
      <c r="T22" s="17">
        <v>1568468.1376115019</v>
      </c>
      <c r="U22" s="17">
        <v>18058106.382958729</v>
      </c>
      <c r="V22" s="17">
        <v>2135585.8677546522</v>
      </c>
      <c r="W22" s="17">
        <v>-3150.5374704003334</v>
      </c>
      <c r="X22" s="33">
        <v>2581226.0582952797</v>
      </c>
      <c r="Y22" s="34">
        <v>311.33287934758931</v>
      </c>
      <c r="Z22" s="2"/>
      <c r="AA22" s="91">
        <v>-651091.14749305695</v>
      </c>
      <c r="AB22" s="354">
        <v>-78.530929522930919</v>
      </c>
      <c r="AD22" s="148">
        <v>85.284214120292887</v>
      </c>
      <c r="AE22" s="254">
        <v>53.530929522930904</v>
      </c>
      <c r="AF22" s="254">
        <v>28.530929522930904</v>
      </c>
      <c r="AG22" s="254">
        <v>3.5309295229309043</v>
      </c>
      <c r="AH22" s="377">
        <v>0</v>
      </c>
    </row>
    <row r="23" spans="1:34" x14ac:dyDescent="0.2">
      <c r="A23" s="2">
        <v>18</v>
      </c>
      <c r="B23" s="2" t="s">
        <v>14</v>
      </c>
      <c r="C23" s="2">
        <v>1</v>
      </c>
      <c r="D23" s="2">
        <v>5095.786425113678</v>
      </c>
      <c r="E23" s="35">
        <v>12402207.941642283</v>
      </c>
      <c r="F23" s="2">
        <v>8407785</v>
      </c>
      <c r="G23" s="2">
        <v>1184254.8881682344</v>
      </c>
      <c r="H23" s="2">
        <v>767703.89286642242</v>
      </c>
      <c r="I23" s="17">
        <v>4073174.7287808284</v>
      </c>
      <c r="J23" s="345">
        <v>-8866.6683796977995</v>
      </c>
      <c r="K23" s="2">
        <v>-912605.41566293675</v>
      </c>
      <c r="L23" s="2">
        <v>-245390</v>
      </c>
      <c r="M23" s="8">
        <v>51000</v>
      </c>
      <c r="N23" s="8">
        <v>63471.144596628401</v>
      </c>
      <c r="O23" s="33">
        <v>978319.62872719578</v>
      </c>
      <c r="P23" s="34">
        <v>191.98599531285717</v>
      </c>
      <c r="Q23" s="2"/>
      <c r="R23" s="419">
        <v>27121000</v>
      </c>
      <c r="S23" s="17">
        <v>17982051.555</v>
      </c>
      <c r="T23" s="17">
        <v>1077750.9884730498</v>
      </c>
      <c r="U23" s="17">
        <v>7199188.4706879845</v>
      </c>
      <c r="V23" s="17">
        <v>989864.88816823438</v>
      </c>
      <c r="W23" s="17">
        <v>-1936.3988415431977</v>
      </c>
      <c r="X23" s="33">
        <v>129792.30117081299</v>
      </c>
      <c r="Y23" s="34">
        <v>25.470514331439539</v>
      </c>
      <c r="Z23" s="2"/>
      <c r="AA23" s="91">
        <v>848527.32755638275</v>
      </c>
      <c r="AB23" s="354">
        <v>166.51548098141762</v>
      </c>
      <c r="AD23" s="148">
        <v>-159.76219638405567</v>
      </c>
      <c r="AE23" s="254">
        <v>-141.51548098141762</v>
      </c>
      <c r="AF23" s="254">
        <v>-116.51548098141762</v>
      </c>
      <c r="AG23" s="254">
        <v>-91.515480981417625</v>
      </c>
      <c r="AH23" s="377">
        <v>-66.515480981417625</v>
      </c>
    </row>
    <row r="24" spans="1:34" x14ac:dyDescent="0.2">
      <c r="A24" s="2">
        <v>19</v>
      </c>
      <c r="B24" s="2" t="s">
        <v>15</v>
      </c>
      <c r="C24" s="2">
        <v>2</v>
      </c>
      <c r="D24" s="2">
        <v>4006.7092846632004</v>
      </c>
      <c r="E24" s="35">
        <v>8611381.6245098393</v>
      </c>
      <c r="F24" s="2">
        <v>7053534</v>
      </c>
      <c r="G24" s="2">
        <v>768766.35766717512</v>
      </c>
      <c r="H24" s="2">
        <v>466866.80904855492</v>
      </c>
      <c r="I24" s="17">
        <v>3454297.699202877</v>
      </c>
      <c r="J24" s="345">
        <v>-6971.6741553139682</v>
      </c>
      <c r="K24" s="2">
        <v>-171575.01917226042</v>
      </c>
      <c r="L24" s="2">
        <v>-647945</v>
      </c>
      <c r="M24" s="8">
        <v>-159000</v>
      </c>
      <c r="N24" s="8">
        <v>52022.126858747113</v>
      </c>
      <c r="O24" s="33">
        <v>2198613.6749399398</v>
      </c>
      <c r="P24" s="34">
        <v>548.73301723081033</v>
      </c>
      <c r="Q24" s="2"/>
      <c r="R24" s="419">
        <v>19493000</v>
      </c>
      <c r="S24" s="17">
        <v>14132028.439999999</v>
      </c>
      <c r="T24" s="17">
        <v>655416.97731743508</v>
      </c>
      <c r="U24" s="17">
        <v>6424653.0325047579</v>
      </c>
      <c r="V24" s="17">
        <v>-38178.642332824878</v>
      </c>
      <c r="W24" s="17">
        <v>-1522.5495281720162</v>
      </c>
      <c r="X24" s="33">
        <v>1682442.3570175411</v>
      </c>
      <c r="Y24" s="34">
        <v>419.90627157741625</v>
      </c>
      <c r="Z24" s="2"/>
      <c r="AA24" s="91">
        <v>516171.31792239868</v>
      </c>
      <c r="AB24" s="354">
        <v>128.82674565339408</v>
      </c>
      <c r="AD24" s="148">
        <v>-122.0734610560321</v>
      </c>
      <c r="AE24" s="254">
        <v>-103.82674565339408</v>
      </c>
      <c r="AF24" s="254">
        <v>-78.826745653394084</v>
      </c>
      <c r="AG24" s="254">
        <v>-53.826745653394084</v>
      </c>
      <c r="AH24" s="377">
        <v>-28.826745653394084</v>
      </c>
    </row>
    <row r="25" spans="1:34" x14ac:dyDescent="0.2">
      <c r="A25" s="2">
        <v>20</v>
      </c>
      <c r="B25" s="2" t="s">
        <v>16</v>
      </c>
      <c r="C25" s="2">
        <v>6</v>
      </c>
      <c r="D25" s="2">
        <v>16944.810588657856</v>
      </c>
      <c r="E25" s="35">
        <v>34577459.477869488</v>
      </c>
      <c r="F25" s="2">
        <v>29207766</v>
      </c>
      <c r="G25" s="2">
        <v>3435792.1467474583</v>
      </c>
      <c r="H25" s="2">
        <v>1232996.6880475022</v>
      </c>
      <c r="I25" s="17">
        <v>11657905.68583514</v>
      </c>
      <c r="J25" s="345">
        <v>-29483.970424264669</v>
      </c>
      <c r="K25" s="2">
        <v>-2386538.3964448469</v>
      </c>
      <c r="L25" s="2">
        <v>-2572187</v>
      </c>
      <c r="M25" s="8">
        <v>-162000</v>
      </c>
      <c r="N25" s="8">
        <v>210572.98120723056</v>
      </c>
      <c r="O25" s="33">
        <v>6017364.6570987254</v>
      </c>
      <c r="P25" s="34">
        <v>355.11548657419024</v>
      </c>
      <c r="Q25" s="2"/>
      <c r="R25" s="419">
        <v>89112000</v>
      </c>
      <c r="S25" s="17">
        <v>58591247.077500001</v>
      </c>
      <c r="T25" s="17">
        <v>1730958.2661689189</v>
      </c>
      <c r="U25" s="17">
        <v>31661013.634364132</v>
      </c>
      <c r="V25" s="17">
        <v>701605.14674745826</v>
      </c>
      <c r="W25" s="17">
        <v>-6439.0280236899853</v>
      </c>
      <c r="X25" s="33">
        <v>3579263.1528041959</v>
      </c>
      <c r="Y25" s="34">
        <v>211.23063808101838</v>
      </c>
      <c r="Z25" s="2"/>
      <c r="AA25" s="91">
        <v>2438101.5042945296</v>
      </c>
      <c r="AB25" s="354">
        <v>143.88484849317183</v>
      </c>
      <c r="AD25" s="148">
        <v>-137.1315638958099</v>
      </c>
      <c r="AE25" s="254">
        <v>-118.88484849317186</v>
      </c>
      <c r="AF25" s="254">
        <v>-93.884848493171859</v>
      </c>
      <c r="AG25" s="254">
        <v>-68.884848493171859</v>
      </c>
      <c r="AH25" s="377">
        <v>-43.884848493171859</v>
      </c>
    </row>
    <row r="26" spans="1:34" x14ac:dyDescent="0.2">
      <c r="A26" s="2">
        <v>46</v>
      </c>
      <c r="B26" s="2" t="s">
        <v>17</v>
      </c>
      <c r="C26" s="2">
        <v>10</v>
      </c>
      <c r="D26" s="2">
        <v>1436.1046323776245</v>
      </c>
      <c r="E26" s="35">
        <v>3849033.509174413</v>
      </c>
      <c r="F26" s="2">
        <v>1935803</v>
      </c>
      <c r="G26" s="2">
        <v>557722.87588972726</v>
      </c>
      <c r="H26" s="2">
        <v>435640.7954776439</v>
      </c>
      <c r="I26" s="17">
        <v>1332641.6632713184</v>
      </c>
      <c r="J26" s="345">
        <v>-2498.8220603370664</v>
      </c>
      <c r="K26" s="2">
        <v>169665.21459865881</v>
      </c>
      <c r="L26" s="2">
        <v>-353055</v>
      </c>
      <c r="M26" s="8">
        <v>52000</v>
      </c>
      <c r="N26" s="8">
        <v>16404.384965531459</v>
      </c>
      <c r="O26" s="33">
        <v>295290.60296812933</v>
      </c>
      <c r="P26" s="34">
        <v>205.61914244315486</v>
      </c>
      <c r="Q26" s="2"/>
      <c r="R26" s="419">
        <v>9905000</v>
      </c>
      <c r="S26" s="17">
        <v>3959407.54</v>
      </c>
      <c r="T26" s="17">
        <v>611579.93636344606</v>
      </c>
      <c r="U26" s="17">
        <v>5562098.7152712941</v>
      </c>
      <c r="V26" s="17">
        <v>256667.87588972726</v>
      </c>
      <c r="W26" s="17">
        <v>-545.71976030349731</v>
      </c>
      <c r="X26" s="33">
        <v>485299.78728477203</v>
      </c>
      <c r="Y26" s="34">
        <v>337.92787540926349</v>
      </c>
      <c r="Z26" s="2"/>
      <c r="AA26" s="91">
        <v>-190009.1843166427</v>
      </c>
      <c r="AB26" s="354">
        <v>-132.30873296610861</v>
      </c>
      <c r="AD26" s="148">
        <v>139.06201756347056</v>
      </c>
      <c r="AE26" s="254">
        <v>107.30873296610864</v>
      </c>
      <c r="AF26" s="254">
        <v>82.308732966108636</v>
      </c>
      <c r="AG26" s="254">
        <v>57.308732966108636</v>
      </c>
      <c r="AH26" s="377">
        <v>32.308732966108636</v>
      </c>
    </row>
    <row r="27" spans="1:34" x14ac:dyDescent="0.2">
      <c r="A27" s="2">
        <v>47</v>
      </c>
      <c r="B27" s="2" t="s">
        <v>18</v>
      </c>
      <c r="C27" s="2">
        <v>19</v>
      </c>
      <c r="D27" s="2">
        <v>1877.9240566492081</v>
      </c>
      <c r="E27" s="35">
        <v>6541822.1254170081</v>
      </c>
      <c r="F27" s="2">
        <v>2573178</v>
      </c>
      <c r="G27" s="2">
        <v>868192.95873726497</v>
      </c>
      <c r="H27" s="2">
        <v>296966.08919439017</v>
      </c>
      <c r="I27" s="17">
        <v>3453505.6958137448</v>
      </c>
      <c r="J27" s="345">
        <v>-3267.5878585696219</v>
      </c>
      <c r="K27" s="2">
        <v>-125583.90604888796</v>
      </c>
      <c r="L27" s="2">
        <v>64079</v>
      </c>
      <c r="M27" s="8">
        <v>0</v>
      </c>
      <c r="N27" s="8">
        <v>19854.127951704722</v>
      </c>
      <c r="O27" s="33">
        <v>605102.25237263832</v>
      </c>
      <c r="P27" s="34">
        <v>322.21870220477717</v>
      </c>
      <c r="Q27" s="2"/>
      <c r="R27" s="419">
        <v>14827000</v>
      </c>
      <c r="S27" s="17">
        <v>5193893.875</v>
      </c>
      <c r="T27" s="17">
        <v>416899.66554320743</v>
      </c>
      <c r="U27" s="17">
        <v>8840516.9629476443</v>
      </c>
      <c r="V27" s="17">
        <v>932271.95873726497</v>
      </c>
      <c r="W27" s="17">
        <v>-713.61114152669904</v>
      </c>
      <c r="X27" s="33">
        <v>557296.07336964423</v>
      </c>
      <c r="Y27" s="34">
        <v>296.76177340420844</v>
      </c>
      <c r="Z27" s="2"/>
      <c r="AA27" s="91">
        <v>47806.179002994089</v>
      </c>
      <c r="AB27" s="354">
        <v>25.456928800568729</v>
      </c>
      <c r="AD27" s="148">
        <v>-18.70364420320675</v>
      </c>
      <c r="AE27" s="254">
        <v>-0.45692880056873264</v>
      </c>
      <c r="AF27" s="254">
        <v>0</v>
      </c>
      <c r="AG27" s="254">
        <v>0</v>
      </c>
      <c r="AH27" s="377">
        <v>0</v>
      </c>
    </row>
    <row r="28" spans="1:34" x14ac:dyDescent="0.2">
      <c r="A28" s="2">
        <v>49</v>
      </c>
      <c r="B28" s="2" t="s">
        <v>19</v>
      </c>
      <c r="C28" s="2">
        <v>1</v>
      </c>
      <c r="D28" s="2">
        <v>278559.9174323082</v>
      </c>
      <c r="E28" s="35">
        <v>804654473.42571557</v>
      </c>
      <c r="F28" s="2">
        <v>462094091</v>
      </c>
      <c r="G28" s="2">
        <v>120187523.88044496</v>
      </c>
      <c r="H28" s="2">
        <v>105933477.52601334</v>
      </c>
      <c r="I28" s="17">
        <v>118833430.02614278</v>
      </c>
      <c r="J28" s="345">
        <v>-484694.25633221626</v>
      </c>
      <c r="K28" s="2">
        <v>54351655.448082708</v>
      </c>
      <c r="L28" s="2">
        <v>-16243523</v>
      </c>
      <c r="M28" s="8">
        <v>0</v>
      </c>
      <c r="N28" s="8">
        <v>3929312.1443170076</v>
      </c>
      <c r="O28" s="33">
        <v>43946799.342953205</v>
      </c>
      <c r="P28" s="34">
        <v>157.76426037185539</v>
      </c>
      <c r="Q28" s="2"/>
      <c r="R28" s="419">
        <v>1529393000</v>
      </c>
      <c r="S28" s="17">
        <v>1277214820.78</v>
      </c>
      <c r="T28" s="17">
        <v>148716075.52980536</v>
      </c>
      <c r="U28" s="17">
        <v>54541169.068105191</v>
      </c>
      <c r="V28" s="17">
        <v>103944000.88044496</v>
      </c>
      <c r="W28" s="17">
        <v>-105852.76862427712</v>
      </c>
      <c r="X28" s="33">
        <v>55128919.026979893</v>
      </c>
      <c r="Y28" s="34">
        <v>197.90686160142391</v>
      </c>
      <c r="Z28" s="2"/>
      <c r="AA28" s="91">
        <v>-11182119.684026688</v>
      </c>
      <c r="AB28" s="354">
        <v>-40.142601229568548</v>
      </c>
      <c r="AD28" s="148">
        <v>46.895885826930481</v>
      </c>
      <c r="AE28" s="254">
        <v>15.142601229568527</v>
      </c>
      <c r="AF28" s="254">
        <v>0</v>
      </c>
      <c r="AG28" s="254">
        <v>0</v>
      </c>
      <c r="AH28" s="377">
        <v>0</v>
      </c>
    </row>
    <row r="29" spans="1:34" x14ac:dyDescent="0.2">
      <c r="A29" s="2">
        <v>50</v>
      </c>
      <c r="B29" s="2" t="s">
        <v>20</v>
      </c>
      <c r="C29" s="2">
        <v>4</v>
      </c>
      <c r="D29" s="2">
        <v>11965.642277240753</v>
      </c>
      <c r="E29" s="35">
        <v>28808033.679862708</v>
      </c>
      <c r="F29" s="2">
        <v>19101210</v>
      </c>
      <c r="G29" s="2">
        <v>3190394.2393745622</v>
      </c>
      <c r="H29" s="2">
        <v>1513811.4110330895</v>
      </c>
      <c r="I29" s="17">
        <v>6418958.5884068226</v>
      </c>
      <c r="J29" s="345">
        <v>-20820.21756239891</v>
      </c>
      <c r="K29" s="2">
        <v>1238192.972217113</v>
      </c>
      <c r="L29" s="2">
        <v>-1209447</v>
      </c>
      <c r="M29" s="8">
        <v>-148000</v>
      </c>
      <c r="N29" s="8">
        <v>142603.73699101162</v>
      </c>
      <c r="O29" s="33">
        <v>1418870.0505974926</v>
      </c>
      <c r="P29" s="34">
        <v>118.57867866368143</v>
      </c>
      <c r="Q29" s="2"/>
      <c r="R29" s="419">
        <v>67452000</v>
      </c>
      <c r="S29" s="17">
        <v>41270809.945</v>
      </c>
      <c r="T29" s="17">
        <v>2125183.628431296</v>
      </c>
      <c r="U29" s="17">
        <v>24037636.871798612</v>
      </c>
      <c r="V29" s="17">
        <v>1832947.2393745622</v>
      </c>
      <c r="W29" s="17">
        <v>-4546.9440653514866</v>
      </c>
      <c r="X29" s="33">
        <v>1819124.6286698324</v>
      </c>
      <c r="Y29" s="34">
        <v>152.02899990833737</v>
      </c>
      <c r="Z29" s="2"/>
      <c r="AA29" s="91">
        <v>-400254.57807233976</v>
      </c>
      <c r="AB29" s="354">
        <v>-33.450321244655953</v>
      </c>
      <c r="AD29" s="148">
        <v>40.203605842017893</v>
      </c>
      <c r="AE29" s="254">
        <v>8.4503212446559388</v>
      </c>
      <c r="AF29" s="254">
        <v>0</v>
      </c>
      <c r="AG29" s="254">
        <v>0</v>
      </c>
      <c r="AH29" s="377">
        <v>0</v>
      </c>
    </row>
    <row r="30" spans="1:34" x14ac:dyDescent="0.2">
      <c r="A30" s="2">
        <v>51</v>
      </c>
      <c r="B30" s="2" t="s">
        <v>21</v>
      </c>
      <c r="C30" s="2">
        <v>4</v>
      </c>
      <c r="D30" s="2">
        <v>9430.633141040802</v>
      </c>
      <c r="E30" s="35">
        <v>30630050.833651993</v>
      </c>
      <c r="F30" s="2">
        <v>11554660</v>
      </c>
      <c r="G30" s="2">
        <v>20523729.977149613</v>
      </c>
      <c r="H30" s="2">
        <v>1587700.494267385</v>
      </c>
      <c r="I30" s="17">
        <v>3890417.8052195963</v>
      </c>
      <c r="J30" s="345">
        <v>-16409.301665410996</v>
      </c>
      <c r="K30" s="2">
        <v>-2210457.217438099</v>
      </c>
      <c r="L30" s="2">
        <v>-885295</v>
      </c>
      <c r="M30" s="8">
        <v>44000</v>
      </c>
      <c r="N30" s="8">
        <v>90911.84927717461</v>
      </c>
      <c r="O30" s="33">
        <v>3949207.7731582634</v>
      </c>
      <c r="P30" s="34">
        <v>418.76380027676629</v>
      </c>
      <c r="Q30" s="2"/>
      <c r="R30" s="419">
        <v>62531000</v>
      </c>
      <c r="S30" s="17">
        <v>30419083.939999998</v>
      </c>
      <c r="T30" s="17">
        <v>2228913.7687016479</v>
      </c>
      <c r="U30" s="17">
        <v>12393977.161074907</v>
      </c>
      <c r="V30" s="17">
        <v>19682434.977149613</v>
      </c>
      <c r="W30" s="17">
        <v>1124413.5378622303</v>
      </c>
      <c r="X30" s="33">
        <v>1068996.3090639298</v>
      </c>
      <c r="Y30" s="34">
        <v>113.35360978170243</v>
      </c>
      <c r="Z30" s="2"/>
      <c r="AA30" s="91">
        <v>2880211.4640943334</v>
      </c>
      <c r="AB30" s="354">
        <v>305.41019049506383</v>
      </c>
      <c r="AD30" s="148">
        <v>-298.6569058977019</v>
      </c>
      <c r="AE30" s="254">
        <v>-280.41019049506383</v>
      </c>
      <c r="AF30" s="254">
        <v>-255.41019049506383</v>
      </c>
      <c r="AG30" s="254">
        <v>-230.41019049506383</v>
      </c>
      <c r="AH30" s="377">
        <v>-205.41019049506383</v>
      </c>
    </row>
    <row r="31" spans="1:34" x14ac:dyDescent="0.2">
      <c r="A31" s="2">
        <v>52</v>
      </c>
      <c r="B31" s="2" t="s">
        <v>22</v>
      </c>
      <c r="C31" s="2">
        <v>14</v>
      </c>
      <c r="D31" s="2">
        <v>2510.5874509811401</v>
      </c>
      <c r="E31" s="35">
        <v>6763740.0782702975</v>
      </c>
      <c r="F31" s="2">
        <v>3684270</v>
      </c>
      <c r="G31" s="2">
        <v>754717.90568050323</v>
      </c>
      <c r="H31" s="2">
        <v>487395.50928157708</v>
      </c>
      <c r="I31" s="17">
        <v>2139745.9949561199</v>
      </c>
      <c r="J31" s="345">
        <v>-4368.4221647071836</v>
      </c>
      <c r="K31" s="2">
        <v>-309013.17710915121</v>
      </c>
      <c r="L31" s="2">
        <v>117525</v>
      </c>
      <c r="M31" s="8">
        <v>424000</v>
      </c>
      <c r="N31" s="8">
        <v>28857.359846431147</v>
      </c>
      <c r="O31" s="33">
        <v>559390.0922204759</v>
      </c>
      <c r="P31" s="34">
        <v>222.81243061334735</v>
      </c>
      <c r="Q31" s="2"/>
      <c r="R31" s="419">
        <v>17518000</v>
      </c>
      <c r="S31" s="17">
        <v>7314598.6049999995</v>
      </c>
      <c r="T31" s="17">
        <v>684236.45729375479</v>
      </c>
      <c r="U31" s="17">
        <v>8465182.9460010473</v>
      </c>
      <c r="V31" s="17">
        <v>1296242.9056805032</v>
      </c>
      <c r="W31" s="17">
        <v>-954.02323137283327</v>
      </c>
      <c r="X31" s="33">
        <v>243214.93720667867</v>
      </c>
      <c r="Y31" s="34">
        <v>96.875708158116552</v>
      </c>
      <c r="Z31" s="2"/>
      <c r="AA31" s="91">
        <v>316175.15501379722</v>
      </c>
      <c r="AB31" s="354">
        <v>125.93672245523081</v>
      </c>
      <c r="AD31" s="148">
        <v>-119.18343785786884</v>
      </c>
      <c r="AE31" s="254">
        <v>-100.93672245523079</v>
      </c>
      <c r="AF31" s="254">
        <v>-75.936722455230793</v>
      </c>
      <c r="AG31" s="254">
        <v>-50.936722455230793</v>
      </c>
      <c r="AH31" s="377">
        <v>-25.936722455230793</v>
      </c>
    </row>
    <row r="32" spans="1:34" x14ac:dyDescent="0.2">
      <c r="A32" s="2">
        <v>61</v>
      </c>
      <c r="B32" s="2" t="s">
        <v>23</v>
      </c>
      <c r="C32" s="2">
        <v>5</v>
      </c>
      <c r="D32" s="2">
        <v>17279.173705637455</v>
      </c>
      <c r="E32" s="35">
        <v>37238586.385930248</v>
      </c>
      <c r="F32" s="2">
        <v>25992572</v>
      </c>
      <c r="G32" s="2">
        <v>5557465.2487186845</v>
      </c>
      <c r="H32" s="2">
        <v>2827993.3711560029</v>
      </c>
      <c r="I32" s="17">
        <v>4927833.6978217922</v>
      </c>
      <c r="J32" s="345">
        <v>-30065.762247809173</v>
      </c>
      <c r="K32" s="2">
        <v>-499428.97533131851</v>
      </c>
      <c r="L32" s="2">
        <v>635702</v>
      </c>
      <c r="M32" s="8">
        <v>-341000</v>
      </c>
      <c r="N32" s="8">
        <v>199365.31920946599</v>
      </c>
      <c r="O32" s="33">
        <v>2031850.5133965686</v>
      </c>
      <c r="P32" s="34">
        <v>117.58956464067855</v>
      </c>
      <c r="Q32" s="2"/>
      <c r="R32" s="419">
        <v>100811000</v>
      </c>
      <c r="S32" s="17">
        <v>55427924.375</v>
      </c>
      <c r="T32" s="17">
        <v>3970114.8834592826</v>
      </c>
      <c r="U32" s="17">
        <v>38415273.432932287</v>
      </c>
      <c r="V32" s="17">
        <v>5852167.2487186845</v>
      </c>
      <c r="W32" s="17">
        <v>-6566.0860081422334</v>
      </c>
      <c r="X32" s="33">
        <v>2861046.0261183935</v>
      </c>
      <c r="Y32" s="34">
        <v>165.57771076662982</v>
      </c>
      <c r="Z32" s="2"/>
      <c r="AA32" s="91">
        <v>-829195.51272182493</v>
      </c>
      <c r="AB32" s="354">
        <v>-47.988146125951261</v>
      </c>
      <c r="AD32" s="148">
        <v>54.741430723313229</v>
      </c>
      <c r="AE32" s="254">
        <v>22.988146125951275</v>
      </c>
      <c r="AF32" s="254">
        <v>0</v>
      </c>
      <c r="AG32" s="254">
        <v>0</v>
      </c>
      <c r="AH32" s="377">
        <v>0</v>
      </c>
    </row>
    <row r="33" spans="1:34" x14ac:dyDescent="0.2">
      <c r="A33" s="2">
        <v>69</v>
      </c>
      <c r="B33" s="2" t="s">
        <v>24</v>
      </c>
      <c r="C33" s="2">
        <v>17</v>
      </c>
      <c r="D33" s="2">
        <v>7283.3253279924393</v>
      </c>
      <c r="E33" s="35">
        <v>20596262.677452385</v>
      </c>
      <c r="F33" s="2">
        <v>10812296</v>
      </c>
      <c r="G33" s="2">
        <v>2059351.3127381441</v>
      </c>
      <c r="H33" s="2">
        <v>951553.96416298242</v>
      </c>
      <c r="I33" s="17">
        <v>8161540.0119685102</v>
      </c>
      <c r="J33" s="345">
        <v>-12672.986070706844</v>
      </c>
      <c r="K33" s="2">
        <v>-1084048.3467132428</v>
      </c>
      <c r="L33" s="2">
        <v>335289</v>
      </c>
      <c r="M33" s="8">
        <v>601000</v>
      </c>
      <c r="N33" s="8">
        <v>81376.047729612852</v>
      </c>
      <c r="O33" s="33">
        <v>1309422.3263629153</v>
      </c>
      <c r="P33" s="34">
        <v>179.78358337644678</v>
      </c>
      <c r="Q33" s="2"/>
      <c r="R33" s="419">
        <v>48148000</v>
      </c>
      <c r="S33" s="17">
        <v>20982551.5</v>
      </c>
      <c r="T33" s="17">
        <v>1335851.2767637391</v>
      </c>
      <c r="U33" s="17">
        <v>22564705.430944089</v>
      </c>
      <c r="V33" s="17">
        <v>2995640.3127381438</v>
      </c>
      <c r="W33" s="17">
        <v>-2767.6636246371268</v>
      </c>
      <c r="X33" s="33">
        <v>-266483.81592939765</v>
      </c>
      <c r="Y33" s="34">
        <v>-36.588207162078078</v>
      </c>
      <c r="Z33" s="2"/>
      <c r="AA33" s="91">
        <v>1575906.142292313</v>
      </c>
      <c r="AB33" s="354">
        <v>216.37179053852486</v>
      </c>
      <c r="AD33" s="148">
        <v>-209.61850594116291</v>
      </c>
      <c r="AE33" s="254">
        <v>-191.37179053852486</v>
      </c>
      <c r="AF33" s="254">
        <v>-166.37179053852486</v>
      </c>
      <c r="AG33" s="254">
        <v>-141.37179053852486</v>
      </c>
      <c r="AH33" s="377">
        <v>-116.37179053852486</v>
      </c>
    </row>
    <row r="34" spans="1:34" x14ac:dyDescent="0.2">
      <c r="A34" s="2">
        <v>71</v>
      </c>
      <c r="B34" s="2" t="s">
        <v>25</v>
      </c>
      <c r="C34" s="2">
        <v>17</v>
      </c>
      <c r="D34" s="2">
        <v>7048.7990188598633</v>
      </c>
      <c r="E34" s="35">
        <v>18975961.545520931</v>
      </c>
      <c r="F34" s="2">
        <v>9939535</v>
      </c>
      <c r="G34" s="2">
        <v>1729024.0160629053</v>
      </c>
      <c r="H34" s="2">
        <v>1060559.7489996466</v>
      </c>
      <c r="I34" s="17">
        <v>9026734.4129031971</v>
      </c>
      <c r="J34" s="345">
        <v>-12264.910292816163</v>
      </c>
      <c r="K34" s="2">
        <v>-933479.51553079102</v>
      </c>
      <c r="L34" s="2">
        <v>1150048</v>
      </c>
      <c r="M34" s="8">
        <v>714000</v>
      </c>
      <c r="N34" s="8">
        <v>76092.795985310746</v>
      </c>
      <c r="O34" s="33">
        <v>3774288.0026065223</v>
      </c>
      <c r="P34" s="34">
        <v>535.45121552025887</v>
      </c>
      <c r="Q34" s="2"/>
      <c r="R34" s="419">
        <v>45835000</v>
      </c>
      <c r="S34" s="17">
        <v>19271190.48</v>
      </c>
      <c r="T34" s="17">
        <v>1488880.4504446869</v>
      </c>
      <c r="U34" s="17">
        <v>23706414.806170586</v>
      </c>
      <c r="V34" s="17">
        <v>3593072.0160629051</v>
      </c>
      <c r="W34" s="17">
        <v>-2678.5436271667481</v>
      </c>
      <c r="X34" s="33">
        <v>2227236.2963053449</v>
      </c>
      <c r="Y34" s="34">
        <v>315.97386878901227</v>
      </c>
      <c r="Z34" s="2"/>
      <c r="AA34" s="91">
        <v>1547051.7063011774</v>
      </c>
      <c r="AB34" s="354">
        <v>219.47734673124666</v>
      </c>
      <c r="AD34" s="148">
        <v>-212.72406213388467</v>
      </c>
      <c r="AE34" s="254">
        <v>-194.4773467312466</v>
      </c>
      <c r="AF34" s="254">
        <v>-169.4773467312466</v>
      </c>
      <c r="AG34" s="254">
        <v>-144.4773467312466</v>
      </c>
      <c r="AH34" s="377">
        <v>-119.4773467312466</v>
      </c>
    </row>
    <row r="35" spans="1:34" x14ac:dyDescent="0.2">
      <c r="A35" s="2">
        <v>72</v>
      </c>
      <c r="B35" s="2" t="s">
        <v>26</v>
      </c>
      <c r="C35" s="2">
        <v>17</v>
      </c>
      <c r="D35" s="2">
        <v>993.00100362300873</v>
      </c>
      <c r="E35" s="35">
        <v>2848655.9022002365</v>
      </c>
      <c r="F35" s="2">
        <v>1588428</v>
      </c>
      <c r="G35" s="2">
        <v>352324.66045557131</v>
      </c>
      <c r="H35" s="2">
        <v>76230.556504623833</v>
      </c>
      <c r="I35" s="17">
        <v>1416419.898601207</v>
      </c>
      <c r="J35" s="345">
        <v>-1727.8217463040353</v>
      </c>
      <c r="K35" s="2">
        <v>-54302.392557553947</v>
      </c>
      <c r="L35" s="2">
        <v>-227387</v>
      </c>
      <c r="M35" s="8">
        <v>0</v>
      </c>
      <c r="N35" s="8">
        <v>11515.221169965604</v>
      </c>
      <c r="O35" s="33">
        <v>312845.22022727318</v>
      </c>
      <c r="P35" s="34">
        <v>315.05025582637211</v>
      </c>
      <c r="Q35" s="2"/>
      <c r="R35" s="419">
        <v>7016000</v>
      </c>
      <c r="S35" s="17">
        <v>3434048.625</v>
      </c>
      <c r="T35" s="17">
        <v>107017.24764994009</v>
      </c>
      <c r="U35" s="17">
        <v>3569044.8480690876</v>
      </c>
      <c r="V35" s="17">
        <v>124937.66045557131</v>
      </c>
      <c r="W35" s="17">
        <v>-377.34038137674332</v>
      </c>
      <c r="X35" s="33">
        <v>219425.72155597649</v>
      </c>
      <c r="Y35" s="34">
        <v>220.97230592455787</v>
      </c>
      <c r="Z35" s="2"/>
      <c r="AA35" s="91">
        <v>93419.498671296693</v>
      </c>
      <c r="AB35" s="354">
        <v>94.07794990181425</v>
      </c>
      <c r="AD35" s="148">
        <v>-87.324665304452282</v>
      </c>
      <c r="AE35" s="254">
        <v>-69.077949901814236</v>
      </c>
      <c r="AF35" s="254">
        <v>-44.077949901814236</v>
      </c>
      <c r="AG35" s="254">
        <v>-19.077949901814236</v>
      </c>
      <c r="AH35" s="377">
        <v>0</v>
      </c>
    </row>
    <row r="36" spans="1:34" x14ac:dyDescent="0.2">
      <c r="A36" s="2">
        <v>74</v>
      </c>
      <c r="B36" s="2" t="s">
        <v>27</v>
      </c>
      <c r="C36" s="2">
        <v>16</v>
      </c>
      <c r="D36" s="2">
        <v>1197.2506573200226</v>
      </c>
      <c r="E36" s="35">
        <v>2965171.5907848394</v>
      </c>
      <c r="F36" s="2">
        <v>1662014</v>
      </c>
      <c r="G36" s="2">
        <v>371456.57768007379</v>
      </c>
      <c r="H36" s="2">
        <v>325562.08459878503</v>
      </c>
      <c r="I36" s="17">
        <v>986712.91630363686</v>
      </c>
      <c r="J36" s="345">
        <v>-2083.2161437368391</v>
      </c>
      <c r="K36" s="2">
        <v>33812.947954453608</v>
      </c>
      <c r="L36" s="2">
        <v>-303068</v>
      </c>
      <c r="M36" s="8">
        <v>-35000</v>
      </c>
      <c r="N36" s="8">
        <v>13748.992618851027</v>
      </c>
      <c r="O36" s="33">
        <v>87984.712227224372</v>
      </c>
      <c r="P36" s="34">
        <v>73.488965480439276</v>
      </c>
      <c r="Q36" s="2"/>
      <c r="R36" s="419">
        <v>8071000</v>
      </c>
      <c r="S36" s="17">
        <v>3170536.7</v>
      </c>
      <c r="T36" s="17">
        <v>457044.52165222785</v>
      </c>
      <c r="U36" s="17">
        <v>4404729.8463222608</v>
      </c>
      <c r="V36" s="17">
        <v>33388.577680073795</v>
      </c>
      <c r="W36" s="17">
        <v>-454.95524978160859</v>
      </c>
      <c r="X36" s="33">
        <v>-4845.3990956555308</v>
      </c>
      <c r="Y36" s="34">
        <v>-4.0471049784192061</v>
      </c>
      <c r="Z36" s="2"/>
      <c r="AA36" s="91">
        <v>92830.111322879908</v>
      </c>
      <c r="AB36" s="354">
        <v>77.536070458858489</v>
      </c>
      <c r="AD36" s="148">
        <v>-70.782785861496535</v>
      </c>
      <c r="AE36" s="254">
        <v>-52.536070458858489</v>
      </c>
      <c r="AF36" s="254">
        <v>-27.536070458858489</v>
      </c>
      <c r="AG36" s="254">
        <v>-2.5360704588584895</v>
      </c>
      <c r="AH36" s="377">
        <v>0</v>
      </c>
    </row>
    <row r="37" spans="1:34" x14ac:dyDescent="0.2">
      <c r="A37" s="2">
        <v>75</v>
      </c>
      <c r="B37" s="2" t="s">
        <v>28</v>
      </c>
      <c r="C37" s="2">
        <v>8</v>
      </c>
      <c r="D37" s="2">
        <v>20540.976165354252</v>
      </c>
      <c r="E37" s="35">
        <v>44846790.981038451</v>
      </c>
      <c r="F37" s="2">
        <v>35579764</v>
      </c>
      <c r="G37" s="2">
        <v>7071492.4227111889</v>
      </c>
      <c r="H37" s="2">
        <v>4229113.7042723522</v>
      </c>
      <c r="I37" s="17">
        <v>5548128.3248489071</v>
      </c>
      <c r="J37" s="345">
        <v>-35741.298527716397</v>
      </c>
      <c r="K37" s="2">
        <v>-1816673.871571077</v>
      </c>
      <c r="L37" s="2">
        <v>-1959658</v>
      </c>
      <c r="M37" s="8">
        <v>1512000</v>
      </c>
      <c r="N37" s="8">
        <v>275376.61071790819</v>
      </c>
      <c r="O37" s="33">
        <v>5557010.9114131033</v>
      </c>
      <c r="P37" s="34">
        <v>270.53295163186647</v>
      </c>
      <c r="Q37" s="2"/>
      <c r="R37" s="419">
        <v>120071000</v>
      </c>
      <c r="S37" s="17">
        <v>74970206.879999995</v>
      </c>
      <c r="T37" s="17">
        <v>5937095.6920984518</v>
      </c>
      <c r="U37" s="17">
        <v>37994350.794218116</v>
      </c>
      <c r="V37" s="17">
        <v>6623834.4227111889</v>
      </c>
      <c r="W37" s="17">
        <v>-7805.5709428346154</v>
      </c>
      <c r="X37" s="33">
        <v>5462293.3599705854</v>
      </c>
      <c r="Y37" s="34">
        <v>265.92180021043231</v>
      </c>
      <c r="Z37" s="2"/>
      <c r="AA37" s="91">
        <v>94717.551442517899</v>
      </c>
      <c r="AB37" s="354">
        <v>4.6111514214341325</v>
      </c>
      <c r="AD37" s="148">
        <v>2.1421331759278246</v>
      </c>
      <c r="AE37" s="254">
        <v>0</v>
      </c>
      <c r="AF37" s="254">
        <v>0</v>
      </c>
      <c r="AG37" s="254">
        <v>0</v>
      </c>
      <c r="AH37" s="377">
        <v>0</v>
      </c>
    </row>
    <row r="38" spans="1:34" x14ac:dyDescent="0.2">
      <c r="A38" s="2">
        <v>77</v>
      </c>
      <c r="B38" s="2" t="s">
        <v>29</v>
      </c>
      <c r="C38" s="2">
        <v>13</v>
      </c>
      <c r="D38" s="2">
        <v>5117.4350308179855</v>
      </c>
      <c r="E38" s="35">
        <v>12367447.615621764</v>
      </c>
      <c r="F38" s="2">
        <v>7310544</v>
      </c>
      <c r="G38" s="2">
        <v>1350421.4322422801</v>
      </c>
      <c r="H38" s="2">
        <v>687849.16578500962</v>
      </c>
      <c r="I38" s="17">
        <v>4417593.9653075049</v>
      </c>
      <c r="J38" s="345">
        <v>-8904.3369536232949</v>
      </c>
      <c r="K38" s="2">
        <v>-347729.22771462455</v>
      </c>
      <c r="L38" s="2">
        <v>-77279</v>
      </c>
      <c r="M38" s="8">
        <v>0</v>
      </c>
      <c r="N38" s="8">
        <v>55328.623367515145</v>
      </c>
      <c r="O38" s="33">
        <v>1020377.0064122956</v>
      </c>
      <c r="P38" s="34">
        <v>199.39227372060952</v>
      </c>
      <c r="Q38" s="2"/>
      <c r="R38" s="419">
        <v>34263000</v>
      </c>
      <c r="S38" s="17">
        <v>14174160.359999999</v>
      </c>
      <c r="T38" s="17">
        <v>965645.90232466813</v>
      </c>
      <c r="U38" s="17">
        <v>18518039.391981229</v>
      </c>
      <c r="V38" s="17">
        <v>1273142.4322422801</v>
      </c>
      <c r="W38" s="17">
        <v>-1944.6253117108345</v>
      </c>
      <c r="X38" s="33">
        <v>669932.71185989026</v>
      </c>
      <c r="Y38" s="34">
        <v>130.91181574860292</v>
      </c>
      <c r="Z38" s="2"/>
      <c r="AA38" s="91">
        <v>350444.29455240536</v>
      </c>
      <c r="AB38" s="354">
        <v>68.480457972006604</v>
      </c>
      <c r="AD38" s="148">
        <v>-61.72717337464465</v>
      </c>
      <c r="AE38" s="254">
        <v>-43.480457972006604</v>
      </c>
      <c r="AF38" s="254">
        <v>-18.480457972006604</v>
      </c>
      <c r="AG38" s="254">
        <v>0</v>
      </c>
      <c r="AH38" s="377">
        <v>0</v>
      </c>
    </row>
    <row r="39" spans="1:34" x14ac:dyDescent="0.2">
      <c r="A39" s="2">
        <v>78</v>
      </c>
      <c r="B39" s="2" t="s">
        <v>30</v>
      </c>
      <c r="C39" s="2">
        <v>1</v>
      </c>
      <c r="D39" s="2">
        <v>8565.4192929267883</v>
      </c>
      <c r="E39" s="35">
        <v>20138625.934498418</v>
      </c>
      <c r="F39" s="2">
        <v>17906345</v>
      </c>
      <c r="G39" s="2">
        <v>2777865.0679888828</v>
      </c>
      <c r="H39" s="2">
        <v>2489408.5464295773</v>
      </c>
      <c r="I39" s="17">
        <v>1681603.1643051167</v>
      </c>
      <c r="J39" s="345">
        <v>-14903.829569692612</v>
      </c>
      <c r="K39" s="2">
        <v>-2128623.7947523585</v>
      </c>
      <c r="L39" s="2">
        <v>-670557</v>
      </c>
      <c r="M39" s="8">
        <v>1800000</v>
      </c>
      <c r="N39" s="8">
        <v>141086.95870244942</v>
      </c>
      <c r="O39" s="33">
        <v>3843598.1786055565</v>
      </c>
      <c r="P39" s="34">
        <v>448.73438732643825</v>
      </c>
      <c r="Q39" s="2"/>
      <c r="R39" s="419">
        <v>52950000</v>
      </c>
      <c r="S39" s="17">
        <v>36324892.155000001</v>
      </c>
      <c r="T39" s="17">
        <v>3494788.2205080339</v>
      </c>
      <c r="U39" s="17">
        <v>12434714.233898379</v>
      </c>
      <c r="V39" s="17">
        <v>3907308.0679888828</v>
      </c>
      <c r="W39" s="17">
        <v>-3254.8593313121796</v>
      </c>
      <c r="X39" s="33">
        <v>3214957.5367266038</v>
      </c>
      <c r="Y39" s="34">
        <v>375.34152465618047</v>
      </c>
      <c r="Z39" s="2"/>
      <c r="AA39" s="91">
        <v>628640.64187895274</v>
      </c>
      <c r="AB39" s="354">
        <v>73.392862670257841</v>
      </c>
      <c r="AD39" s="148">
        <v>-66.639578072895858</v>
      </c>
      <c r="AE39" s="254">
        <v>-48.392862670257784</v>
      </c>
      <c r="AF39" s="254">
        <v>-23.392862670257784</v>
      </c>
      <c r="AG39" s="254">
        <v>0</v>
      </c>
      <c r="AH39" s="377">
        <v>0</v>
      </c>
    </row>
    <row r="40" spans="1:34" x14ac:dyDescent="0.2">
      <c r="A40" s="2">
        <v>79</v>
      </c>
      <c r="B40" s="2" t="s">
        <v>31</v>
      </c>
      <c r="C40" s="2">
        <v>4</v>
      </c>
      <c r="D40" s="2">
        <v>7203.2638325691223</v>
      </c>
      <c r="E40" s="35">
        <v>23088031.070489828</v>
      </c>
      <c r="F40" s="2">
        <v>12245269</v>
      </c>
      <c r="G40" s="2">
        <v>1959420.4733204008</v>
      </c>
      <c r="H40" s="2">
        <v>5643331.1748353783</v>
      </c>
      <c r="I40" s="17">
        <v>246856.08662318261</v>
      </c>
      <c r="J40" s="345">
        <v>-12533.679068670273</v>
      </c>
      <c r="K40" s="2">
        <v>2586601.2565403404</v>
      </c>
      <c r="L40" s="2">
        <v>-648482</v>
      </c>
      <c r="M40" s="8">
        <v>-6106000</v>
      </c>
      <c r="N40" s="8">
        <v>123743.80717859998</v>
      </c>
      <c r="O40" s="33">
        <v>-7049824.951060595</v>
      </c>
      <c r="P40" s="34">
        <v>-978.69870032876452</v>
      </c>
      <c r="Q40" s="2"/>
      <c r="R40" s="419">
        <v>45231000</v>
      </c>
      <c r="S40" s="17">
        <v>26079188.802499998</v>
      </c>
      <c r="T40" s="17">
        <v>7922463.0856702831</v>
      </c>
      <c r="U40" s="17">
        <v>10349204.061999541</v>
      </c>
      <c r="V40" s="17">
        <v>-4795061.5266795997</v>
      </c>
      <c r="W40" s="17">
        <v>-2737.2402563762666</v>
      </c>
      <c r="X40" s="33">
        <v>-5672468.3362534046</v>
      </c>
      <c r="Y40" s="34">
        <v>-787.48584920708879</v>
      </c>
      <c r="Z40" s="2"/>
      <c r="AA40" s="91">
        <v>-1377356.6148071904</v>
      </c>
      <c r="AB40" s="354">
        <v>-191.21285112167564</v>
      </c>
      <c r="AD40" s="148">
        <v>197.96613571903765</v>
      </c>
      <c r="AE40" s="254">
        <v>166.21285112167573</v>
      </c>
      <c r="AF40" s="254">
        <v>141.21285112167573</v>
      </c>
      <c r="AG40" s="254">
        <v>116.21285112167573</v>
      </c>
      <c r="AH40" s="377">
        <v>91.212851121675726</v>
      </c>
    </row>
    <row r="41" spans="1:34" x14ac:dyDescent="0.2">
      <c r="A41" s="2">
        <v>81</v>
      </c>
      <c r="B41" s="2" t="s">
        <v>32</v>
      </c>
      <c r="C41" s="2">
        <v>7</v>
      </c>
      <c r="D41" s="2">
        <v>2878.5594666004181</v>
      </c>
      <c r="E41" s="35">
        <v>6134936.0594300069</v>
      </c>
      <c r="F41" s="2">
        <v>3965001</v>
      </c>
      <c r="G41" s="2">
        <v>1370486.5221896011</v>
      </c>
      <c r="H41" s="2">
        <v>975672.99148648651</v>
      </c>
      <c r="I41" s="17">
        <v>1066983.4038709076</v>
      </c>
      <c r="J41" s="345">
        <v>-5008.6934718847278</v>
      </c>
      <c r="K41" s="2">
        <v>-689064.10555909132</v>
      </c>
      <c r="L41" s="2">
        <v>-343640</v>
      </c>
      <c r="M41" s="8">
        <v>-117000</v>
      </c>
      <c r="N41" s="8">
        <v>34176.950893836722</v>
      </c>
      <c r="O41" s="33">
        <v>122672.00997985061</v>
      </c>
      <c r="P41" s="34">
        <v>42.61576368430088</v>
      </c>
      <c r="Q41" s="2"/>
      <c r="R41" s="419">
        <v>19103000</v>
      </c>
      <c r="S41" s="17">
        <v>7778552.1349999998</v>
      </c>
      <c r="T41" s="17">
        <v>1369711.0836247653</v>
      </c>
      <c r="U41" s="17">
        <v>8787004.9877635501</v>
      </c>
      <c r="V41" s="17">
        <v>909846.52218960109</v>
      </c>
      <c r="W41" s="17">
        <v>-1093.8525973081589</v>
      </c>
      <c r="X41" s="33">
        <v>-256791.41882477253</v>
      </c>
      <c r="Y41" s="34">
        <v>-89.20830776792792</v>
      </c>
      <c r="Z41" s="2"/>
      <c r="AA41" s="91">
        <v>379463.42880462314</v>
      </c>
      <c r="AB41" s="354">
        <v>131.82407145222879</v>
      </c>
      <c r="AD41" s="148">
        <v>-125.07078685486684</v>
      </c>
      <c r="AE41" s="254">
        <v>-106.82407145222879</v>
      </c>
      <c r="AF41" s="254">
        <v>-81.824071452228793</v>
      </c>
      <c r="AG41" s="254">
        <v>-56.824071452228793</v>
      </c>
      <c r="AH41" s="377">
        <v>-31.824071452228793</v>
      </c>
    </row>
    <row r="42" spans="1:34" x14ac:dyDescent="0.2">
      <c r="A42" s="2">
        <v>82</v>
      </c>
      <c r="B42" s="2" t="s">
        <v>33</v>
      </c>
      <c r="C42" s="2">
        <v>5</v>
      </c>
      <c r="D42" s="2">
        <v>9700.7941972017288</v>
      </c>
      <c r="E42" s="35">
        <v>22306756.655047525</v>
      </c>
      <c r="F42" s="2">
        <v>16568207</v>
      </c>
      <c r="G42" s="2">
        <v>2210425.3311634813</v>
      </c>
      <c r="H42" s="2">
        <v>1006826.9417718985</v>
      </c>
      <c r="I42" s="17">
        <v>4735625.8320657099</v>
      </c>
      <c r="J42" s="345">
        <v>-16879.381903131009</v>
      </c>
      <c r="K42" s="2">
        <v>474736.72895751701</v>
      </c>
      <c r="L42" s="2">
        <v>-2107459</v>
      </c>
      <c r="M42" s="8">
        <v>-45000</v>
      </c>
      <c r="N42" s="8">
        <v>121574.72300752487</v>
      </c>
      <c r="O42" s="33">
        <v>641301.52001547441</v>
      </c>
      <c r="P42" s="34">
        <v>66.10814609390053</v>
      </c>
      <c r="Q42" s="2"/>
      <c r="R42" s="419">
        <v>47600000</v>
      </c>
      <c r="S42" s="17">
        <v>36160775.089999996</v>
      </c>
      <c r="T42" s="17">
        <v>1413446.9576081284</v>
      </c>
      <c r="U42" s="17">
        <v>10485027.154466093</v>
      </c>
      <c r="V42" s="17">
        <v>57966.331163481344</v>
      </c>
      <c r="W42" s="17">
        <v>-3686.3017949366572</v>
      </c>
      <c r="X42" s="33">
        <v>520901.83503263234</v>
      </c>
      <c r="Y42" s="34">
        <v>53.696823625316227</v>
      </c>
      <c r="Z42" s="2"/>
      <c r="AA42" s="91">
        <v>120399.68498284207</v>
      </c>
      <c r="AB42" s="354">
        <v>12.411322468584306</v>
      </c>
      <c r="AD42" s="148">
        <v>-5.6580378712223478</v>
      </c>
      <c r="AE42" s="254">
        <v>0</v>
      </c>
      <c r="AF42" s="254">
        <v>0</v>
      </c>
      <c r="AG42" s="254">
        <v>0</v>
      </c>
      <c r="AH42" s="377">
        <v>0</v>
      </c>
    </row>
    <row r="43" spans="1:34" x14ac:dyDescent="0.2">
      <c r="A43" s="2">
        <v>86</v>
      </c>
      <c r="B43" s="2" t="s">
        <v>34</v>
      </c>
      <c r="C43" s="2">
        <v>5</v>
      </c>
      <c r="D43" s="2">
        <v>8643.9411378502846</v>
      </c>
      <c r="E43" s="35">
        <v>18691380.831859507</v>
      </c>
      <c r="F43" s="2">
        <v>15228508</v>
      </c>
      <c r="G43" s="2">
        <v>1742660.4431369076</v>
      </c>
      <c r="H43" s="2">
        <v>837398.8637092649</v>
      </c>
      <c r="I43" s="17">
        <v>6562920.4828850795</v>
      </c>
      <c r="J43" s="345">
        <v>-15040.457579859494</v>
      </c>
      <c r="K43" s="2">
        <v>-1114658.5374697386</v>
      </c>
      <c r="L43" s="2">
        <v>-1148230</v>
      </c>
      <c r="M43" s="8">
        <v>-364000</v>
      </c>
      <c r="N43" s="8">
        <v>111135.38575750971</v>
      </c>
      <c r="O43" s="33">
        <v>3149313.3485796563</v>
      </c>
      <c r="P43" s="34">
        <v>364.33766708444739</v>
      </c>
      <c r="Q43" s="2"/>
      <c r="R43" s="419">
        <v>45152000</v>
      </c>
      <c r="S43" s="17">
        <v>31227282.105</v>
      </c>
      <c r="T43" s="17">
        <v>1175593.1700946861</v>
      </c>
      <c r="U43" s="17">
        <v>14340988.365957405</v>
      </c>
      <c r="V43" s="17">
        <v>230430.44313690765</v>
      </c>
      <c r="W43" s="17">
        <v>-3284.6976323831082</v>
      </c>
      <c r="X43" s="33">
        <v>1825578.7818213883</v>
      </c>
      <c r="Y43" s="34">
        <v>211.19750270250023</v>
      </c>
      <c r="Z43" s="2"/>
      <c r="AA43" s="91">
        <v>1323734.566758268</v>
      </c>
      <c r="AB43" s="354">
        <v>153.14016438194716</v>
      </c>
      <c r="AD43" s="148">
        <v>-146.3868797845852</v>
      </c>
      <c r="AE43" s="254">
        <v>-128.14016438194716</v>
      </c>
      <c r="AF43" s="254">
        <v>-103.14016438194716</v>
      </c>
      <c r="AG43" s="254">
        <v>-78.140164381947159</v>
      </c>
      <c r="AH43" s="377">
        <v>-53.140164381947159</v>
      </c>
    </row>
    <row r="44" spans="1:34" x14ac:dyDescent="0.2">
      <c r="A44" s="2">
        <v>90</v>
      </c>
      <c r="B44" s="2" t="s">
        <v>35</v>
      </c>
      <c r="C44" s="2">
        <v>12</v>
      </c>
      <c r="D44" s="2">
        <v>3450.6937391757965</v>
      </c>
      <c r="E44" s="35">
        <v>8082864.6400456354</v>
      </c>
      <c r="F44" s="2">
        <v>4596803</v>
      </c>
      <c r="G44" s="2">
        <v>1415160.1468440555</v>
      </c>
      <c r="H44" s="2">
        <v>1566379.5355251639</v>
      </c>
      <c r="I44" s="17">
        <v>1661328.8805306097</v>
      </c>
      <c r="J44" s="345">
        <v>-6004.2071061658862</v>
      </c>
      <c r="K44" s="2">
        <v>-307159.8258824427</v>
      </c>
      <c r="L44" s="2">
        <v>-216121</v>
      </c>
      <c r="M44" s="8">
        <v>439000</v>
      </c>
      <c r="N44" s="8">
        <v>42633.613800335232</v>
      </c>
      <c r="O44" s="33">
        <v>1109155.5036659203</v>
      </c>
      <c r="P44" s="34">
        <v>321.42971457410295</v>
      </c>
      <c r="Q44" s="2"/>
      <c r="R44" s="419">
        <v>25996000</v>
      </c>
      <c r="S44" s="17">
        <v>9382673.1500000004</v>
      </c>
      <c r="T44" s="17">
        <v>2198982.0664227586</v>
      </c>
      <c r="U44" s="17">
        <v>13406637.913249724</v>
      </c>
      <c r="V44" s="17">
        <v>1638039.1468440555</v>
      </c>
      <c r="W44" s="17">
        <v>-1311.2636208868028</v>
      </c>
      <c r="X44" s="33">
        <v>631643.54013742495</v>
      </c>
      <c r="Y44" s="34">
        <v>183.04827605138146</v>
      </c>
      <c r="Z44" s="2"/>
      <c r="AA44" s="91">
        <v>477511.9635284954</v>
      </c>
      <c r="AB44" s="354">
        <v>138.38143852272148</v>
      </c>
      <c r="AD44" s="148">
        <v>-131.62815392535953</v>
      </c>
      <c r="AE44" s="254">
        <v>-113.38143852272148</v>
      </c>
      <c r="AF44" s="254">
        <v>-88.381438522721481</v>
      </c>
      <c r="AG44" s="254">
        <v>-63.381438522721481</v>
      </c>
      <c r="AH44" s="377">
        <v>-38.381438522721481</v>
      </c>
    </row>
    <row r="45" spans="1:34" x14ac:dyDescent="0.2">
      <c r="A45" s="2">
        <v>91</v>
      </c>
      <c r="B45" s="2" t="s">
        <v>36</v>
      </c>
      <c r="C45" s="2">
        <v>1</v>
      </c>
      <c r="D45" s="2">
        <v>642285.03141880035</v>
      </c>
      <c r="E45" s="35">
        <v>1656605653.5724015</v>
      </c>
      <c r="F45" s="2">
        <v>964948980</v>
      </c>
      <c r="G45" s="2">
        <v>267928009.52983397</v>
      </c>
      <c r="H45" s="2">
        <v>456484662.15576184</v>
      </c>
      <c r="I45" s="17">
        <v>7907587.1246151254</v>
      </c>
      <c r="J45" s="345">
        <v>-1117575.9546687126</v>
      </c>
      <c r="K45" s="2">
        <v>120035184.98342822</v>
      </c>
      <c r="L45" s="2">
        <v>14284678</v>
      </c>
      <c r="M45" s="8">
        <v>87524000</v>
      </c>
      <c r="N45" s="8">
        <v>9832720.7726144157</v>
      </c>
      <c r="O45" s="33">
        <v>271222593.03918362</v>
      </c>
      <c r="P45" s="34">
        <v>422.27761783589443</v>
      </c>
      <c r="Q45" s="2"/>
      <c r="R45" s="419">
        <v>3484455000</v>
      </c>
      <c r="S45" s="17">
        <v>2637086010.5999999</v>
      </c>
      <c r="T45" s="17">
        <v>640841866.8091352</v>
      </c>
      <c r="U45" s="17">
        <v>138922487.95870996</v>
      </c>
      <c r="V45" s="17">
        <v>369736687.52983397</v>
      </c>
      <c r="W45" s="17">
        <v>-244068.31193914413</v>
      </c>
      <c r="X45" s="33">
        <v>302376121.2096175</v>
      </c>
      <c r="Y45" s="34">
        <v>470.7818280330651</v>
      </c>
      <c r="Z45" s="2"/>
      <c r="AA45" s="91">
        <v>-31153528.170433879</v>
      </c>
      <c r="AB45" s="354">
        <v>-48.5042101971707</v>
      </c>
      <c r="AD45" s="148">
        <v>55.257494794532647</v>
      </c>
      <c r="AE45" s="254">
        <v>23.504210197170664</v>
      </c>
      <c r="AF45" s="254">
        <v>0</v>
      </c>
      <c r="AG45" s="254">
        <v>0</v>
      </c>
      <c r="AH45" s="377">
        <v>0</v>
      </c>
    </row>
    <row r="46" spans="1:34" x14ac:dyDescent="0.2">
      <c r="A46" s="2">
        <v>92</v>
      </c>
      <c r="B46" s="2" t="s">
        <v>37</v>
      </c>
      <c r="C46" s="2">
        <v>1</v>
      </c>
      <c r="D46" s="2">
        <v>221808.23755478859</v>
      </c>
      <c r="E46" s="35">
        <v>648822551.88294971</v>
      </c>
      <c r="F46" s="2">
        <v>342391201</v>
      </c>
      <c r="G46" s="2">
        <v>80798262.922570616</v>
      </c>
      <c r="H46" s="2">
        <v>58400642.651768848</v>
      </c>
      <c r="I46" s="17">
        <v>92405448.175661609</v>
      </c>
      <c r="J46" s="345">
        <v>-385946.33334533212</v>
      </c>
      <c r="K46" s="2">
        <v>-6110711.2868837919</v>
      </c>
      <c r="L46" s="2">
        <v>15564072</v>
      </c>
      <c r="M46" s="8">
        <v>22213000</v>
      </c>
      <c r="N46" s="8">
        <v>2772464.4821213065</v>
      </c>
      <c r="O46" s="33">
        <v>-40774118.271056414</v>
      </c>
      <c r="P46" s="34">
        <v>-183.82598735082979</v>
      </c>
      <c r="Q46" s="2"/>
      <c r="R46" s="419">
        <v>1240854000</v>
      </c>
      <c r="S46" s="17">
        <v>845337800.58000004</v>
      </c>
      <c r="T46" s="17">
        <v>81986493.660201848</v>
      </c>
      <c r="U46" s="17">
        <v>159613663.00788668</v>
      </c>
      <c r="V46" s="17">
        <v>118575334.92257062</v>
      </c>
      <c r="W46" s="17">
        <v>-84287.13027081966</v>
      </c>
      <c r="X46" s="33">
        <v>-35256420.69906988</v>
      </c>
      <c r="Y46" s="34">
        <v>-158.95000604006529</v>
      </c>
      <c r="Z46" s="2"/>
      <c r="AA46" s="91">
        <v>-5517697.5719865337</v>
      </c>
      <c r="AB46" s="354">
        <v>-24.875981310764502</v>
      </c>
      <c r="AD46" s="148">
        <v>31.629265908126456</v>
      </c>
      <c r="AE46" s="254">
        <v>0</v>
      </c>
      <c r="AF46" s="254">
        <v>0</v>
      </c>
      <c r="AG46" s="254">
        <v>0</v>
      </c>
      <c r="AH46" s="377">
        <v>0</v>
      </c>
    </row>
    <row r="47" spans="1:34" x14ac:dyDescent="0.2">
      <c r="A47" s="2">
        <v>97</v>
      </c>
      <c r="B47" s="2" t="s">
        <v>38</v>
      </c>
      <c r="C47" s="2">
        <v>10</v>
      </c>
      <c r="D47" s="2">
        <v>2252.1250272989273</v>
      </c>
      <c r="E47" s="35">
        <v>5320805.9417428672</v>
      </c>
      <c r="F47" s="2">
        <v>2794071</v>
      </c>
      <c r="G47" s="2">
        <v>1340681.1220569534</v>
      </c>
      <c r="H47" s="2">
        <v>684054.75663701189</v>
      </c>
      <c r="I47" s="17">
        <v>937505.79268068576</v>
      </c>
      <c r="J47" s="345">
        <v>-3918.6975475001336</v>
      </c>
      <c r="K47" s="2">
        <v>81163.105731707765</v>
      </c>
      <c r="L47" s="2">
        <v>-471014</v>
      </c>
      <c r="M47" s="8">
        <v>81000</v>
      </c>
      <c r="N47" s="8">
        <v>24059.821269730699</v>
      </c>
      <c r="O47" s="33">
        <v>146796.95908572245</v>
      </c>
      <c r="P47" s="34">
        <v>65.181531800560165</v>
      </c>
      <c r="Q47" s="2"/>
      <c r="R47" s="419">
        <v>14681000</v>
      </c>
      <c r="S47" s="17">
        <v>6106570.6000000006</v>
      </c>
      <c r="T47" s="17">
        <v>960319.07221748075</v>
      </c>
      <c r="U47" s="17">
        <v>7244575.7331885202</v>
      </c>
      <c r="V47" s="17">
        <v>950667.12205695338</v>
      </c>
      <c r="W47" s="17">
        <v>-855.80751037359244</v>
      </c>
      <c r="X47" s="33">
        <v>581988.33497332921</v>
      </c>
      <c r="Y47" s="34">
        <v>258.41741818007921</v>
      </c>
      <c r="Z47" s="2"/>
      <c r="AA47" s="91">
        <v>-435191.37588760676</v>
      </c>
      <c r="AB47" s="354">
        <v>-193.23588637951906</v>
      </c>
      <c r="AD47" s="148">
        <v>199.98917097688104</v>
      </c>
      <c r="AE47" s="254">
        <v>168.23588637951906</v>
      </c>
      <c r="AF47" s="254">
        <v>143.23588637951906</v>
      </c>
      <c r="AG47" s="254">
        <v>118.23588637951906</v>
      </c>
      <c r="AH47" s="377">
        <v>93.235886379519059</v>
      </c>
    </row>
    <row r="48" spans="1:34" x14ac:dyDescent="0.2">
      <c r="A48" s="2">
        <v>98</v>
      </c>
      <c r="B48" s="2" t="s">
        <v>39</v>
      </c>
      <c r="C48" s="2">
        <v>7</v>
      </c>
      <c r="D48" s="2">
        <v>23791.000010371208</v>
      </c>
      <c r="E48" s="35">
        <v>56839988.718881965</v>
      </c>
      <c r="F48" s="2">
        <v>41479828</v>
      </c>
      <c r="G48" s="2">
        <v>5553263.1509192223</v>
      </c>
      <c r="H48" s="2">
        <v>2200723.8999837101</v>
      </c>
      <c r="I48" s="17">
        <v>15278908.252793981</v>
      </c>
      <c r="J48" s="345">
        <v>-41396.340018045899</v>
      </c>
      <c r="K48" s="2">
        <v>-366289.55055747053</v>
      </c>
      <c r="L48" s="2">
        <v>-4557727</v>
      </c>
      <c r="M48" s="8">
        <v>-400000</v>
      </c>
      <c r="N48" s="8">
        <v>302158.79045528255</v>
      </c>
      <c r="O48" s="33">
        <v>2609480.4846947119</v>
      </c>
      <c r="P48" s="34">
        <v>109.68351408335762</v>
      </c>
      <c r="Q48" s="2"/>
      <c r="R48" s="419">
        <v>129220000</v>
      </c>
      <c r="S48" s="17">
        <v>87835336.149999991</v>
      </c>
      <c r="T48" s="17">
        <v>3089514.5649292655</v>
      </c>
      <c r="U48" s="17">
        <v>39498292.694677778</v>
      </c>
      <c r="V48" s="17">
        <v>595536.15091922227</v>
      </c>
      <c r="W48" s="17">
        <v>-9040.5800039410587</v>
      </c>
      <c r="X48" s="33">
        <v>1807720.1405301928</v>
      </c>
      <c r="Y48" s="34">
        <v>75.9833609239693</v>
      </c>
      <c r="Z48" s="2"/>
      <c r="AA48" s="91">
        <v>801760.34416451911</v>
      </c>
      <c r="AB48" s="354">
        <v>33.700153159388329</v>
      </c>
      <c r="AD48" s="148">
        <v>-26.946868562026367</v>
      </c>
      <c r="AE48" s="254">
        <v>-8.7001531593883215</v>
      </c>
      <c r="AF48" s="254">
        <v>0</v>
      </c>
      <c r="AG48" s="254">
        <v>0</v>
      </c>
      <c r="AH48" s="377">
        <v>0</v>
      </c>
    </row>
    <row r="49" spans="1:34" x14ac:dyDescent="0.2">
      <c r="A49" s="2">
        <v>99</v>
      </c>
      <c r="B49" s="2" t="s">
        <v>40</v>
      </c>
      <c r="C49" s="2">
        <v>4</v>
      </c>
      <c r="D49" s="2">
        <v>1741.8537876605988</v>
      </c>
      <c r="E49" s="35">
        <v>3624068.2639311757</v>
      </c>
      <c r="F49" s="2">
        <v>2607742</v>
      </c>
      <c r="G49" s="2">
        <v>511927.59206541284</v>
      </c>
      <c r="H49" s="2">
        <v>536283.73814613244</v>
      </c>
      <c r="I49" s="17">
        <v>1234569.400983725</v>
      </c>
      <c r="J49" s="345">
        <v>-3030.8255905294418</v>
      </c>
      <c r="K49" s="2">
        <v>-581612.11462614138</v>
      </c>
      <c r="L49" s="2">
        <v>-399871</v>
      </c>
      <c r="M49" s="8">
        <v>-20000</v>
      </c>
      <c r="N49" s="8">
        <v>21748.695308926868</v>
      </c>
      <c r="O49" s="33">
        <v>283689.22235635063</v>
      </c>
      <c r="P49" s="34">
        <v>162.86626602417655</v>
      </c>
      <c r="Q49" s="2"/>
      <c r="R49" s="419">
        <v>10599000</v>
      </c>
      <c r="S49" s="17">
        <v>5022426.12</v>
      </c>
      <c r="T49" s="17">
        <v>752868.82645726379</v>
      </c>
      <c r="U49" s="17">
        <v>4703397.8429729501</v>
      </c>
      <c r="V49" s="17">
        <v>92056.592065412842</v>
      </c>
      <c r="W49" s="17">
        <v>-661.90443931102755</v>
      </c>
      <c r="X49" s="33">
        <v>-27588.71406506233</v>
      </c>
      <c r="Y49" s="34">
        <v>-15.838708312088251</v>
      </c>
      <c r="Z49" s="2"/>
      <c r="AA49" s="91">
        <v>311277.93642141297</v>
      </c>
      <c r="AB49" s="354">
        <v>178.70497433626483</v>
      </c>
      <c r="AD49" s="148">
        <v>-171.95168973890284</v>
      </c>
      <c r="AE49" s="254">
        <v>-153.7049743362648</v>
      </c>
      <c r="AF49" s="254">
        <v>-128.7049743362648</v>
      </c>
      <c r="AG49" s="254">
        <v>-103.7049743362648</v>
      </c>
      <c r="AH49" s="377">
        <v>-78.704974336264797</v>
      </c>
    </row>
    <row r="50" spans="1:34" x14ac:dyDescent="0.2">
      <c r="A50" s="2">
        <v>102</v>
      </c>
      <c r="B50" s="2" t="s">
        <v>41</v>
      </c>
      <c r="C50" s="2">
        <v>4</v>
      </c>
      <c r="D50" s="2">
        <v>10356.911404132843</v>
      </c>
      <c r="E50" s="35">
        <v>25104530.306506492</v>
      </c>
      <c r="F50" s="2">
        <v>15039600</v>
      </c>
      <c r="G50" s="2">
        <v>2314186.8016737695</v>
      </c>
      <c r="H50" s="2">
        <v>1304236.3514614934</v>
      </c>
      <c r="I50" s="17">
        <v>5625230.6640810259</v>
      </c>
      <c r="J50" s="345">
        <v>-18021.025843191146</v>
      </c>
      <c r="K50" s="2">
        <v>-40305.117262777581</v>
      </c>
      <c r="L50" s="2">
        <v>517282</v>
      </c>
      <c r="M50" s="8">
        <v>-205000</v>
      </c>
      <c r="N50" s="8">
        <v>113057.95390736636</v>
      </c>
      <c r="O50" s="33">
        <v>-454262.67848880589</v>
      </c>
      <c r="P50" s="34">
        <v>-43.860824985674398</v>
      </c>
      <c r="Q50" s="2"/>
      <c r="R50" s="419">
        <v>61260000</v>
      </c>
      <c r="S50" s="17">
        <v>31431744.674999997</v>
      </c>
      <c r="T50" s="17">
        <v>1830968.9843329801</v>
      </c>
      <c r="U50" s="17">
        <v>24491673.855875295</v>
      </c>
      <c r="V50" s="17">
        <v>2626468.8016737695</v>
      </c>
      <c r="W50" s="17">
        <v>-3935.6263335704803</v>
      </c>
      <c r="X50" s="33">
        <v>-875208.05678438547</v>
      </c>
      <c r="Y50" s="34">
        <v>-84.504735305077602</v>
      </c>
      <c r="Z50" s="2"/>
      <c r="AA50" s="91">
        <v>420945.37829557958</v>
      </c>
      <c r="AB50" s="354">
        <v>40.643910319403204</v>
      </c>
      <c r="AD50" s="148">
        <v>-33.89062572204125</v>
      </c>
      <c r="AE50" s="254">
        <v>-15.643910319403204</v>
      </c>
      <c r="AF50" s="254">
        <v>0</v>
      </c>
      <c r="AG50" s="254">
        <v>0</v>
      </c>
      <c r="AH50" s="377">
        <v>0</v>
      </c>
    </row>
    <row r="51" spans="1:34" x14ac:dyDescent="0.2">
      <c r="A51" s="2">
        <v>103</v>
      </c>
      <c r="B51" s="2" t="s">
        <v>42</v>
      </c>
      <c r="C51" s="2">
        <v>5</v>
      </c>
      <c r="D51" s="2">
        <v>2326.5047698616982</v>
      </c>
      <c r="E51" s="35">
        <v>4705038.7126619108</v>
      </c>
      <c r="F51" s="2">
        <v>3648522</v>
      </c>
      <c r="G51" s="2">
        <v>565645.5150209628</v>
      </c>
      <c r="H51" s="2">
        <v>302639.97884920443</v>
      </c>
      <c r="I51" s="17">
        <v>1725635.2802764408</v>
      </c>
      <c r="J51" s="345">
        <v>-4048.1182995593549</v>
      </c>
      <c r="K51" s="2">
        <v>-689842.1925105307</v>
      </c>
      <c r="L51" s="2">
        <v>-379362</v>
      </c>
      <c r="M51" s="8">
        <v>123000</v>
      </c>
      <c r="N51" s="8">
        <v>27332.033879874612</v>
      </c>
      <c r="O51" s="33">
        <v>614483.78455448151</v>
      </c>
      <c r="P51" s="34">
        <v>264.1231569841184</v>
      </c>
      <c r="Q51" s="2"/>
      <c r="R51" s="419">
        <v>13769000</v>
      </c>
      <c r="S51" s="17">
        <v>7084393.9000000004</v>
      </c>
      <c r="T51" s="17">
        <v>424865.02854420902</v>
      </c>
      <c r="U51" s="17">
        <v>5985692.2570090005</v>
      </c>
      <c r="V51" s="17">
        <v>309283.5150209628</v>
      </c>
      <c r="W51" s="17">
        <v>-884.07181254744535</v>
      </c>
      <c r="X51" s="33">
        <v>36118.772386720106</v>
      </c>
      <c r="Y51" s="34">
        <v>15.524907945435775</v>
      </c>
      <c r="Z51" s="2"/>
      <c r="AA51" s="91">
        <v>578365.01216776145</v>
      </c>
      <c r="AB51" s="354">
        <v>248.59824903868264</v>
      </c>
      <c r="AD51" s="148">
        <v>-241.84496444132066</v>
      </c>
      <c r="AE51" s="254">
        <v>-223.59824903868261</v>
      </c>
      <c r="AF51" s="254">
        <v>-198.59824903868261</v>
      </c>
      <c r="AG51" s="254">
        <v>-173.59824903868261</v>
      </c>
      <c r="AH51" s="377">
        <v>-148.59824903868261</v>
      </c>
    </row>
    <row r="52" spans="1:34" x14ac:dyDescent="0.2">
      <c r="A52" s="2">
        <v>105</v>
      </c>
      <c r="B52" s="2" t="s">
        <v>43</v>
      </c>
      <c r="C52" s="2">
        <v>18</v>
      </c>
      <c r="D52" s="2">
        <v>2353.2546461820602</v>
      </c>
      <c r="E52" s="35">
        <v>5897850.1249996517</v>
      </c>
      <c r="F52" s="2">
        <v>3381923</v>
      </c>
      <c r="G52" s="2">
        <v>888039.33522094169</v>
      </c>
      <c r="H52" s="2">
        <v>562056.28235451411</v>
      </c>
      <c r="I52" s="17">
        <v>2410789.8112164442</v>
      </c>
      <c r="J52" s="345">
        <v>-4094.663084356785</v>
      </c>
      <c r="K52" s="2">
        <v>481098.73696582136</v>
      </c>
      <c r="L52" s="2">
        <v>-484258</v>
      </c>
      <c r="M52" s="8">
        <v>-30000</v>
      </c>
      <c r="N52" s="8">
        <v>27282.347811575561</v>
      </c>
      <c r="O52" s="33">
        <v>1334986.7254852876</v>
      </c>
      <c r="P52" s="34">
        <v>567.29378082868379</v>
      </c>
      <c r="Q52" s="2"/>
      <c r="R52" s="419">
        <v>17906000</v>
      </c>
      <c r="S52" s="17">
        <v>6585152.3899999997</v>
      </c>
      <c r="T52" s="17">
        <v>789049.94427384576</v>
      </c>
      <c r="U52" s="17">
        <v>11549163.321767695</v>
      </c>
      <c r="V52" s="17">
        <v>373781.33522094169</v>
      </c>
      <c r="W52" s="17">
        <v>-894.23676554918291</v>
      </c>
      <c r="X52" s="33">
        <v>1392041.2280280299</v>
      </c>
      <c r="Y52" s="34">
        <v>591.53871438711019</v>
      </c>
      <c r="Z52" s="2"/>
      <c r="AA52" s="91">
        <v>-57054.502542742295</v>
      </c>
      <c r="AB52" s="354">
        <v>-24.244933558426407</v>
      </c>
      <c r="AD52" s="148">
        <v>30.998218155788322</v>
      </c>
      <c r="AE52" s="254">
        <v>0</v>
      </c>
      <c r="AF52" s="254">
        <v>0</v>
      </c>
      <c r="AG52" s="254">
        <v>0</v>
      </c>
      <c r="AH52" s="377">
        <v>0</v>
      </c>
    </row>
    <row r="53" spans="1:34" x14ac:dyDescent="0.2">
      <c r="A53" s="2">
        <v>106</v>
      </c>
      <c r="B53" s="2" t="s">
        <v>44</v>
      </c>
      <c r="C53" s="2">
        <v>1</v>
      </c>
      <c r="D53" s="2">
        <v>46784.449956774712</v>
      </c>
      <c r="E53" s="35">
        <v>106944223.83145687</v>
      </c>
      <c r="F53" s="2">
        <v>78445015</v>
      </c>
      <c r="G53" s="2">
        <v>13773952.303844955</v>
      </c>
      <c r="H53" s="2">
        <v>9215934.4898889568</v>
      </c>
      <c r="I53" s="17">
        <v>9635682.6239530481</v>
      </c>
      <c r="J53" s="345">
        <v>-81404.942924788003</v>
      </c>
      <c r="K53" s="2">
        <v>2323732.3586713364</v>
      </c>
      <c r="L53" s="2">
        <v>-2766437</v>
      </c>
      <c r="M53" s="8">
        <v>-1393000</v>
      </c>
      <c r="N53" s="8">
        <v>606391.7536727906</v>
      </c>
      <c r="O53" s="33">
        <v>2815642.7556494325</v>
      </c>
      <c r="P53" s="34">
        <v>60.183303603032059</v>
      </c>
      <c r="Q53" s="2"/>
      <c r="R53" s="419">
        <v>250064000</v>
      </c>
      <c r="S53" s="17">
        <v>181558412.35500002</v>
      </c>
      <c r="T53" s="17">
        <v>12937908.220180027</v>
      </c>
      <c r="U53" s="17">
        <v>52412134.229906119</v>
      </c>
      <c r="V53" s="17">
        <v>9614515.3038449548</v>
      </c>
      <c r="W53" s="17">
        <v>-17778.090983574391</v>
      </c>
      <c r="X53" s="33">
        <v>6476748.1999146985</v>
      </c>
      <c r="Y53" s="34">
        <v>138.43805379562491</v>
      </c>
      <c r="Z53" s="2"/>
      <c r="AA53" s="91">
        <v>-3661105.4442652659</v>
      </c>
      <c r="AB53" s="354">
        <v>-78.254750192592837</v>
      </c>
      <c r="AD53" s="148">
        <v>85.008034789954806</v>
      </c>
      <c r="AE53" s="254">
        <v>53.254750192592851</v>
      </c>
      <c r="AF53" s="254">
        <v>28.254750192592851</v>
      </c>
      <c r="AG53" s="254">
        <v>3.2547501925928515</v>
      </c>
      <c r="AH53" s="377">
        <v>0</v>
      </c>
    </row>
    <row r="54" spans="1:34" x14ac:dyDescent="0.2">
      <c r="A54" s="2">
        <v>108</v>
      </c>
      <c r="B54" s="2" t="s">
        <v>45</v>
      </c>
      <c r="C54" s="2">
        <v>6</v>
      </c>
      <c r="D54" s="2">
        <v>10718.031188488007</v>
      </c>
      <c r="E54" s="35">
        <v>47148379.489291117</v>
      </c>
      <c r="F54" s="2">
        <v>18457104</v>
      </c>
      <c r="G54" s="2">
        <v>2197418.2894099099</v>
      </c>
      <c r="H54" s="2">
        <v>1287166.8348095128</v>
      </c>
      <c r="I54" s="17">
        <v>7853228.1031434964</v>
      </c>
      <c r="J54" s="345">
        <v>-18649.374267969131</v>
      </c>
      <c r="K54" s="2">
        <v>10578927.951195851</v>
      </c>
      <c r="L54" s="2">
        <v>-1196759</v>
      </c>
      <c r="M54" s="8">
        <v>-290000</v>
      </c>
      <c r="N54" s="8">
        <v>136580.3483327732</v>
      </c>
      <c r="O54" s="33">
        <v>-8143362.3366675451</v>
      </c>
      <c r="P54" s="34">
        <v>-759.78154881785986</v>
      </c>
      <c r="Q54" s="2"/>
      <c r="R54" s="419">
        <v>62574000</v>
      </c>
      <c r="S54" s="17">
        <v>36406520.219999999</v>
      </c>
      <c r="T54" s="17">
        <v>1807005.7237381425</v>
      </c>
      <c r="U54" s="17">
        <v>22046391.493565656</v>
      </c>
      <c r="V54" s="17">
        <v>710659.28940990986</v>
      </c>
      <c r="W54" s="17">
        <v>-4072.8518516254426</v>
      </c>
      <c r="X54" s="33">
        <v>-1599350.4214346651</v>
      </c>
      <c r="Y54" s="34">
        <v>-149.22054184284247</v>
      </c>
      <c r="Z54" s="2"/>
      <c r="AA54" s="91">
        <v>-6544011.91523288</v>
      </c>
      <c r="AB54" s="354">
        <v>-610.56100697501745</v>
      </c>
      <c r="AD54" s="148">
        <v>617.31429157237937</v>
      </c>
      <c r="AE54" s="254">
        <v>585.56100697501734</v>
      </c>
      <c r="AF54" s="254">
        <v>560.56100697501734</v>
      </c>
      <c r="AG54" s="254">
        <v>535.56100697501734</v>
      </c>
      <c r="AH54" s="377">
        <v>510.56100697501734</v>
      </c>
    </row>
    <row r="55" spans="1:34" x14ac:dyDescent="0.2">
      <c r="A55" s="2">
        <v>109</v>
      </c>
      <c r="B55" s="2" t="s">
        <v>46</v>
      </c>
      <c r="C55" s="2">
        <v>5</v>
      </c>
      <c r="D55" s="2">
        <v>68123.345262050629</v>
      </c>
      <c r="E55" s="35">
        <v>151136085.58032149</v>
      </c>
      <c r="F55" s="2">
        <v>118152516</v>
      </c>
      <c r="G55" s="2">
        <v>28141748.078023512</v>
      </c>
      <c r="H55" s="2">
        <v>12371855.78038913</v>
      </c>
      <c r="I55" s="17">
        <v>15332938.729370082</v>
      </c>
      <c r="J55" s="345">
        <v>-118534.62075596809</v>
      </c>
      <c r="K55" s="2">
        <v>-8071963.1170200165</v>
      </c>
      <c r="L55" s="2">
        <v>-12500199</v>
      </c>
      <c r="M55" s="8">
        <v>410000</v>
      </c>
      <c r="N55" s="8">
        <v>902898.07675513136</v>
      </c>
      <c r="O55" s="33">
        <v>3485174.3464404047</v>
      </c>
      <c r="P55" s="34">
        <v>51.159765173509257</v>
      </c>
      <c r="Q55" s="2"/>
      <c r="R55" s="419">
        <v>385100000</v>
      </c>
      <c r="S55" s="17">
        <v>253533334.39749998</v>
      </c>
      <c r="T55" s="17">
        <v>17368388.932841357</v>
      </c>
      <c r="U55" s="17">
        <v>98665952.427252337</v>
      </c>
      <c r="V55" s="17">
        <v>16051549.078023512</v>
      </c>
      <c r="W55" s="17">
        <v>-25886.87119957924</v>
      </c>
      <c r="X55" s="33">
        <v>545111.70681676385</v>
      </c>
      <c r="Y55" s="34">
        <v>8.0018340954907341</v>
      </c>
      <c r="Z55" s="2"/>
      <c r="AA55" s="91">
        <v>2940062.639623641</v>
      </c>
      <c r="AB55" s="354">
        <v>43.157931078018528</v>
      </c>
      <c r="AD55" s="148">
        <v>-36.404646480656567</v>
      </c>
      <c r="AE55" s="254">
        <v>-18.157931078018521</v>
      </c>
      <c r="AF55" s="254">
        <v>0</v>
      </c>
      <c r="AG55" s="254">
        <v>0</v>
      </c>
      <c r="AH55" s="377">
        <v>0</v>
      </c>
    </row>
    <row r="56" spans="1:34" x14ac:dyDescent="0.2">
      <c r="A56" s="2">
        <v>111</v>
      </c>
      <c r="B56" s="2" t="s">
        <v>47</v>
      </c>
      <c r="C56" s="2">
        <v>7</v>
      </c>
      <c r="D56" s="2">
        <v>19204.067915439606</v>
      </c>
      <c r="E56" s="35">
        <v>41477831.186241686</v>
      </c>
      <c r="F56" s="2">
        <v>30323921</v>
      </c>
      <c r="G56" s="2">
        <v>6538778.5457410179</v>
      </c>
      <c r="H56" s="2">
        <v>2382440.9563803426</v>
      </c>
      <c r="I56" s="17">
        <v>3691794.7559315432</v>
      </c>
      <c r="J56" s="345">
        <v>-33415.078172864916</v>
      </c>
      <c r="K56" s="2">
        <v>2813196.2646801649</v>
      </c>
      <c r="L56" s="2">
        <v>-2049905</v>
      </c>
      <c r="M56" s="8">
        <v>2895000</v>
      </c>
      <c r="N56" s="8">
        <v>226245.19011483088</v>
      </c>
      <c r="O56" s="33">
        <v>5310225.4484333545</v>
      </c>
      <c r="P56" s="34">
        <v>276.51565656899504</v>
      </c>
      <c r="Q56" s="2"/>
      <c r="R56" s="419">
        <v>110823000</v>
      </c>
      <c r="S56" s="17">
        <v>65090984.144999996</v>
      </c>
      <c r="T56" s="17">
        <v>3344620.3928060038</v>
      </c>
      <c r="U56" s="17">
        <v>43763447.464064784</v>
      </c>
      <c r="V56" s="17">
        <v>7383873.5457410179</v>
      </c>
      <c r="W56" s="17">
        <v>-7297.5458078670499</v>
      </c>
      <c r="X56" s="33">
        <v>8767223.0934196692</v>
      </c>
      <c r="Y56" s="34">
        <v>456.52947760984711</v>
      </c>
      <c r="Z56" s="2"/>
      <c r="AA56" s="91">
        <v>-3456997.6449863147</v>
      </c>
      <c r="AB56" s="354">
        <v>-180.01382104085209</v>
      </c>
      <c r="AD56" s="148">
        <v>186.76710563821405</v>
      </c>
      <c r="AE56" s="254">
        <v>155.01382104085206</v>
      </c>
      <c r="AF56" s="254">
        <v>130.01382104085206</v>
      </c>
      <c r="AG56" s="254">
        <v>105.01382104085206</v>
      </c>
      <c r="AH56" s="377">
        <v>80.013821040852065</v>
      </c>
    </row>
    <row r="57" spans="1:34" x14ac:dyDescent="0.2">
      <c r="A57" s="2">
        <v>139</v>
      </c>
      <c r="B57" s="2" t="s">
        <v>48</v>
      </c>
      <c r="C57" s="2">
        <v>17</v>
      </c>
      <c r="D57" s="2">
        <v>9683.0677415132523</v>
      </c>
      <c r="E57" s="35">
        <v>30839558.362245806</v>
      </c>
      <c r="F57" s="2">
        <v>13647253</v>
      </c>
      <c r="G57" s="2">
        <v>3647112.7178695844</v>
      </c>
      <c r="H57" s="2">
        <v>1087346.4307804739</v>
      </c>
      <c r="I57" s="17">
        <v>13206635.096349021</v>
      </c>
      <c r="J57" s="345">
        <v>-16848.53787023306</v>
      </c>
      <c r="K57" s="2">
        <v>-1991366.4530950028</v>
      </c>
      <c r="L57" s="2">
        <v>-414141</v>
      </c>
      <c r="M57" s="8">
        <v>-267000</v>
      </c>
      <c r="N57" s="8">
        <v>101926.11009224413</v>
      </c>
      <c r="O57" s="33">
        <v>-1838640.9981197156</v>
      </c>
      <c r="P57" s="34">
        <v>-189.88207530936637</v>
      </c>
      <c r="Q57" s="2"/>
      <c r="R57" s="419">
        <v>64016000</v>
      </c>
      <c r="S57" s="17">
        <v>27941621.462499999</v>
      </c>
      <c r="T57" s="17">
        <v>1526485.2783418181</v>
      </c>
      <c r="U57" s="17">
        <v>27522584.54093349</v>
      </c>
      <c r="V57" s="17">
        <v>2965971.7178695844</v>
      </c>
      <c r="W57" s="17">
        <v>-3679.5657417750358</v>
      </c>
      <c r="X57" s="33">
        <v>-4055657.434613327</v>
      </c>
      <c r="Y57" s="34">
        <v>-418.84013856744082</v>
      </c>
      <c r="Z57" s="2"/>
      <c r="AA57" s="91">
        <v>2217016.4364936114</v>
      </c>
      <c r="AB57" s="354">
        <v>228.95806325807447</v>
      </c>
      <c r="AD57" s="148">
        <v>-222.20477866071252</v>
      </c>
      <c r="AE57" s="254">
        <v>-203.95806325807445</v>
      </c>
      <c r="AF57" s="254">
        <v>-178.95806325807445</v>
      </c>
      <c r="AG57" s="254">
        <v>-153.95806325807445</v>
      </c>
      <c r="AH57" s="377">
        <v>-128.95806325807445</v>
      </c>
    </row>
    <row r="58" spans="1:34" x14ac:dyDescent="0.2">
      <c r="A58" s="2">
        <v>140</v>
      </c>
      <c r="B58" s="2" t="s">
        <v>49</v>
      </c>
      <c r="C58" s="2">
        <v>11</v>
      </c>
      <c r="D58" s="2">
        <v>21762.077882885933</v>
      </c>
      <c r="E58" s="35">
        <v>54779034.090400428</v>
      </c>
      <c r="F58" s="2">
        <v>31904496</v>
      </c>
      <c r="G58" s="2">
        <v>5979501.2821406377</v>
      </c>
      <c r="H58" s="2">
        <v>4460079.597715226</v>
      </c>
      <c r="I58" s="17">
        <v>10648541.091328137</v>
      </c>
      <c r="J58" s="345">
        <v>-37866.015516221523</v>
      </c>
      <c r="K58" s="2">
        <v>3537739.5684680212</v>
      </c>
      <c r="L58" s="2">
        <v>-1315693</v>
      </c>
      <c r="M58" s="8">
        <v>990000</v>
      </c>
      <c r="N58" s="8">
        <v>251550.763442378</v>
      </c>
      <c r="O58" s="33">
        <v>1639315.1971777454</v>
      </c>
      <c r="P58" s="34">
        <v>75.328983105373894</v>
      </c>
      <c r="Q58" s="2"/>
      <c r="R58" s="419">
        <v>131392000</v>
      </c>
      <c r="S58" s="17">
        <v>68377251.274999991</v>
      </c>
      <c r="T58" s="17">
        <v>6261340.1335747056</v>
      </c>
      <c r="U58" s="17">
        <v>54639987.034689203</v>
      </c>
      <c r="V58" s="17">
        <v>5653808.2821406377</v>
      </c>
      <c r="W58" s="17">
        <v>-8269.5895954966545</v>
      </c>
      <c r="X58" s="33">
        <v>3548656.3150000274</v>
      </c>
      <c r="Y58" s="34">
        <v>163.06606079149964</v>
      </c>
      <c r="Z58" s="2"/>
      <c r="AA58" s="91">
        <v>-1909341.117822282</v>
      </c>
      <c r="AB58" s="354">
        <v>-87.737077686125744</v>
      </c>
      <c r="AD58" s="148">
        <v>94.490362283487698</v>
      </c>
      <c r="AE58" s="254">
        <v>62.737077686125744</v>
      </c>
      <c r="AF58" s="254">
        <v>37.737077686125744</v>
      </c>
      <c r="AG58" s="254">
        <v>12.737077686125744</v>
      </c>
      <c r="AH58" s="377">
        <v>0</v>
      </c>
    </row>
    <row r="59" spans="1:34" x14ac:dyDescent="0.2">
      <c r="A59" s="2">
        <v>142</v>
      </c>
      <c r="B59" s="2" t="s">
        <v>50</v>
      </c>
      <c r="C59" s="2">
        <v>7</v>
      </c>
      <c r="D59" s="2">
        <v>6869.0086653232574</v>
      </c>
      <c r="E59" s="35">
        <v>14919771.68422278</v>
      </c>
      <c r="F59" s="2">
        <v>10349957</v>
      </c>
      <c r="G59" s="2">
        <v>2547578.1990456991</v>
      </c>
      <c r="H59" s="2">
        <v>1105090.7748792516</v>
      </c>
      <c r="I59" s="17">
        <v>3251228.2079591611</v>
      </c>
      <c r="J59" s="345">
        <v>-11952.075077662468</v>
      </c>
      <c r="K59" s="2">
        <v>-371336.94006757066</v>
      </c>
      <c r="L59" s="2">
        <v>-603964</v>
      </c>
      <c r="M59" s="8">
        <v>-75000</v>
      </c>
      <c r="N59" s="8">
        <v>79239.918675713459</v>
      </c>
      <c r="O59" s="33">
        <v>1351069.4011918083</v>
      </c>
      <c r="P59" s="34">
        <v>196.69059496349124</v>
      </c>
      <c r="Q59" s="2"/>
      <c r="R59" s="419">
        <v>39426000</v>
      </c>
      <c r="S59" s="17">
        <v>21838042.2075</v>
      </c>
      <c r="T59" s="17">
        <v>1551395.9041312216</v>
      </c>
      <c r="U59" s="17">
        <v>15221275.996233119</v>
      </c>
      <c r="V59" s="17">
        <v>1868614.1990456991</v>
      </c>
      <c r="W59" s="17">
        <v>-2610.2232928228377</v>
      </c>
      <c r="X59" s="33">
        <v>1055938.5302028609</v>
      </c>
      <c r="Y59" s="34">
        <v>153.72502520393431</v>
      </c>
      <c r="Z59" s="2"/>
      <c r="AA59" s="91">
        <v>295130.87098894734</v>
      </c>
      <c r="AB59" s="354">
        <v>42.965569759556914</v>
      </c>
      <c r="AD59" s="148">
        <v>-36.212285162194974</v>
      </c>
      <c r="AE59" s="254">
        <v>-17.965569759556928</v>
      </c>
      <c r="AF59" s="254">
        <v>0</v>
      </c>
      <c r="AG59" s="254">
        <v>0</v>
      </c>
      <c r="AH59" s="377">
        <v>0</v>
      </c>
    </row>
    <row r="60" spans="1:34" x14ac:dyDescent="0.2">
      <c r="A60" s="2">
        <v>143</v>
      </c>
      <c r="B60" s="2" t="s">
        <v>51</v>
      </c>
      <c r="C60" s="2">
        <v>6</v>
      </c>
      <c r="D60" s="2">
        <v>7108.279408633709</v>
      </c>
      <c r="E60" s="35">
        <v>16967532.745080169</v>
      </c>
      <c r="F60" s="2">
        <v>10826278</v>
      </c>
      <c r="G60" s="2">
        <v>3012136.2214968358</v>
      </c>
      <c r="H60" s="2">
        <v>1289033.9157631563</v>
      </c>
      <c r="I60" s="17">
        <v>3611850.1332483017</v>
      </c>
      <c r="J60" s="345">
        <v>-12368.406171022654</v>
      </c>
      <c r="K60" s="2">
        <v>-337530.29755802674</v>
      </c>
      <c r="L60" s="2">
        <v>-61496</v>
      </c>
      <c r="M60" s="8">
        <v>-400000</v>
      </c>
      <c r="N60" s="8">
        <v>83807.274295378869</v>
      </c>
      <c r="O60" s="33">
        <v>1044178.0959944502</v>
      </c>
      <c r="P60" s="34">
        <v>146.89603995112972</v>
      </c>
      <c r="Q60" s="2"/>
      <c r="R60" s="419">
        <v>42850000</v>
      </c>
      <c r="S60" s="17">
        <v>22084842.512499999</v>
      </c>
      <c r="T60" s="17">
        <v>1809626.8493596828</v>
      </c>
      <c r="U60" s="17">
        <v>17427449.163444392</v>
      </c>
      <c r="V60" s="17">
        <v>2550640.2214968358</v>
      </c>
      <c r="W60" s="17">
        <v>-2701.1461752808095</v>
      </c>
      <c r="X60" s="33">
        <v>1025259.8929761952</v>
      </c>
      <c r="Y60" s="34">
        <v>144.23460784770441</v>
      </c>
      <c r="Z60" s="2"/>
      <c r="AA60" s="91">
        <v>18918.20301825495</v>
      </c>
      <c r="AB60" s="354">
        <v>2.6614321034253265</v>
      </c>
      <c r="AD60" s="148">
        <v>4.0918524939366421</v>
      </c>
      <c r="AE60" s="254">
        <v>0</v>
      </c>
      <c r="AF60" s="254">
        <v>0</v>
      </c>
      <c r="AG60" s="254">
        <v>0</v>
      </c>
      <c r="AH60" s="377">
        <v>0</v>
      </c>
    </row>
    <row r="61" spans="1:34" x14ac:dyDescent="0.2">
      <c r="A61" s="2">
        <v>145</v>
      </c>
      <c r="B61" s="2" t="s">
        <v>52</v>
      </c>
      <c r="C61" s="2">
        <v>14</v>
      </c>
      <c r="D61" s="2">
        <v>12238.06544470787</v>
      </c>
      <c r="E61" s="35">
        <v>30236814.070056312</v>
      </c>
      <c r="F61" s="2">
        <v>18009899</v>
      </c>
      <c r="G61" s="2">
        <v>2377902.686583715</v>
      </c>
      <c r="H61" s="2">
        <v>1113966.8126716884</v>
      </c>
      <c r="I61" s="17">
        <v>11219860.734054303</v>
      </c>
      <c r="J61" s="345">
        <v>-21294.233873791694</v>
      </c>
      <c r="K61" s="2">
        <v>1006499.6001170068</v>
      </c>
      <c r="L61" s="2">
        <v>-499973</v>
      </c>
      <c r="M61" s="8">
        <v>-312000</v>
      </c>
      <c r="N61" s="8">
        <v>132288.71686459074</v>
      </c>
      <c r="O61" s="33">
        <v>2790336.2463611998</v>
      </c>
      <c r="P61" s="34">
        <v>228.00468415274165</v>
      </c>
      <c r="Q61" s="2"/>
      <c r="R61" s="419">
        <v>67717000</v>
      </c>
      <c r="S61" s="17">
        <v>38031725.234999999</v>
      </c>
      <c r="T61" s="17">
        <v>1563856.6439990436</v>
      </c>
      <c r="U61" s="17">
        <v>28666095.192400876</v>
      </c>
      <c r="V61" s="17">
        <v>1565929.686583715</v>
      </c>
      <c r="W61" s="17">
        <v>-4650.4648689889909</v>
      </c>
      <c r="X61" s="33">
        <v>2115257.2228526138</v>
      </c>
      <c r="Y61" s="34">
        <v>172.8424506642362</v>
      </c>
      <c r="Z61" s="2"/>
      <c r="AA61" s="91">
        <v>675079.02350858599</v>
      </c>
      <c r="AB61" s="354">
        <v>55.162233488505464</v>
      </c>
      <c r="AD61" s="148">
        <v>-48.408948891143496</v>
      </c>
      <c r="AE61" s="254">
        <v>-30.16223348850545</v>
      </c>
      <c r="AF61" s="254">
        <v>-5.1622334885054499</v>
      </c>
      <c r="AG61" s="254">
        <v>0</v>
      </c>
      <c r="AH61" s="377">
        <v>0</v>
      </c>
    </row>
    <row r="62" spans="1:34" x14ac:dyDescent="0.2">
      <c r="A62" s="2">
        <v>146</v>
      </c>
      <c r="B62" s="2" t="s">
        <v>53</v>
      </c>
      <c r="C62" s="2">
        <v>12</v>
      </c>
      <c r="D62" s="2">
        <v>5144.0296753644943</v>
      </c>
      <c r="E62" s="35">
        <v>14506240.624030288</v>
      </c>
      <c r="F62" s="2">
        <v>7006958</v>
      </c>
      <c r="G62" s="2">
        <v>1431786.8095045823</v>
      </c>
      <c r="H62" s="2">
        <v>2417665.315279671</v>
      </c>
      <c r="I62" s="17">
        <v>3301537.8579424215</v>
      </c>
      <c r="J62" s="345">
        <v>-8950.6116351342207</v>
      </c>
      <c r="K62" s="2">
        <v>631632.38635221985</v>
      </c>
      <c r="L62" s="2">
        <v>-149407</v>
      </c>
      <c r="M62" s="8">
        <v>350000</v>
      </c>
      <c r="N62" s="8">
        <v>65194.523822914933</v>
      </c>
      <c r="O62" s="33">
        <v>540176.65723638795</v>
      </c>
      <c r="P62" s="34">
        <v>105.01040843978262</v>
      </c>
      <c r="Q62" s="2"/>
      <c r="R62" s="419">
        <v>40180000</v>
      </c>
      <c r="S62" s="17">
        <v>14492578.522499999</v>
      </c>
      <c r="T62" s="17">
        <v>3394070.5622982224</v>
      </c>
      <c r="U62" s="17">
        <v>21240517.597250454</v>
      </c>
      <c r="V62" s="17">
        <v>1632379.8095045823</v>
      </c>
      <c r="W62" s="17">
        <v>-1954.7312766385078</v>
      </c>
      <c r="X62" s="33">
        <v>581501.22282990033</v>
      </c>
      <c r="Y62" s="34">
        <v>113.04390906117712</v>
      </c>
      <c r="Z62" s="2"/>
      <c r="AA62" s="91">
        <v>-41324.56559351238</v>
      </c>
      <c r="AB62" s="354">
        <v>-8.0335006213944933</v>
      </c>
      <c r="AD62" s="148">
        <v>14.786785218756449</v>
      </c>
      <c r="AE62" s="254">
        <v>0</v>
      </c>
      <c r="AF62" s="254">
        <v>0</v>
      </c>
      <c r="AG62" s="254">
        <v>0</v>
      </c>
      <c r="AH62" s="377">
        <v>0</v>
      </c>
    </row>
    <row r="63" spans="1:34" x14ac:dyDescent="0.2">
      <c r="A63" s="2">
        <v>148</v>
      </c>
      <c r="B63" s="2" t="s">
        <v>54</v>
      </c>
      <c r="C63" s="2">
        <v>19</v>
      </c>
      <c r="D63" s="2">
        <v>6820.9852740764618</v>
      </c>
      <c r="E63" s="35">
        <v>20402901.459357541</v>
      </c>
      <c r="F63" s="2">
        <v>8641839</v>
      </c>
      <c r="G63" s="2">
        <v>4392076.3731736224</v>
      </c>
      <c r="H63" s="2">
        <v>1929857.2655701772</v>
      </c>
      <c r="I63" s="17">
        <v>8986885.6668596528</v>
      </c>
      <c r="J63" s="345">
        <v>-11868.514376893043</v>
      </c>
      <c r="K63" s="2">
        <v>-1375155.7789205303</v>
      </c>
      <c r="L63" s="2">
        <v>-342607</v>
      </c>
      <c r="M63" s="8">
        <v>633000</v>
      </c>
      <c r="N63" s="8">
        <v>73129.36347460626</v>
      </c>
      <c r="O63" s="33">
        <v>2524254.9164230935</v>
      </c>
      <c r="P63" s="34">
        <v>370.07189064264168</v>
      </c>
      <c r="Q63" s="2"/>
      <c r="R63" s="419">
        <v>50620000</v>
      </c>
      <c r="S63" s="17">
        <v>20784318.699999999</v>
      </c>
      <c r="T63" s="17">
        <v>2709254.9548163498</v>
      </c>
      <c r="U63" s="17">
        <v>23596411.692177929</v>
      </c>
      <c r="V63" s="17">
        <v>4682469.3731736224</v>
      </c>
      <c r="W63" s="17">
        <v>-2591.9744041490553</v>
      </c>
      <c r="X63" s="33">
        <v>1155046.6945720541</v>
      </c>
      <c r="Y63" s="34">
        <v>169.33722155388224</v>
      </c>
      <c r="Z63" s="2"/>
      <c r="AA63" s="91">
        <v>1369208.2218510394</v>
      </c>
      <c r="AB63" s="354">
        <v>200.7346690887594</v>
      </c>
      <c r="AD63" s="148">
        <v>-193.98138449139748</v>
      </c>
      <c r="AE63" s="254">
        <v>-175.73466908875943</v>
      </c>
      <c r="AF63" s="254">
        <v>-150.73466908875943</v>
      </c>
      <c r="AG63" s="254">
        <v>-125.73466908875943</v>
      </c>
      <c r="AH63" s="377">
        <v>-100.73466908875943</v>
      </c>
    </row>
    <row r="64" spans="1:34" x14ac:dyDescent="0.2">
      <c r="A64" s="2">
        <v>149</v>
      </c>
      <c r="B64" s="2" t="s">
        <v>55</v>
      </c>
      <c r="C64" s="2">
        <v>1</v>
      </c>
      <c r="D64" s="2">
        <v>5577.9214034080505</v>
      </c>
      <c r="E64" s="35">
        <v>14861785.315183431</v>
      </c>
      <c r="F64" s="2">
        <v>10417980</v>
      </c>
      <c r="G64" s="2">
        <v>3181473.3660960915</v>
      </c>
      <c r="H64" s="2">
        <v>820627.0822105296</v>
      </c>
      <c r="I64" s="17">
        <v>3147388.7757097287</v>
      </c>
      <c r="J64" s="345">
        <v>-9705.5832419300077</v>
      </c>
      <c r="K64" s="2">
        <v>201554.07683606318</v>
      </c>
      <c r="L64" s="2">
        <v>-1139378</v>
      </c>
      <c r="M64" s="8">
        <v>-97000</v>
      </c>
      <c r="N64" s="8">
        <v>77742.697256629035</v>
      </c>
      <c r="O64" s="33">
        <v>1738897.0996836834</v>
      </c>
      <c r="P64" s="34">
        <v>311.74643275203482</v>
      </c>
      <c r="Q64" s="2"/>
      <c r="R64" s="419">
        <v>31706000</v>
      </c>
      <c r="S64" s="17">
        <v>22554671.427499998</v>
      </c>
      <c r="T64" s="17">
        <v>1152047.8888258557</v>
      </c>
      <c r="U64" s="17">
        <v>7831255.5742375385</v>
      </c>
      <c r="V64" s="17">
        <v>1945095.3660960915</v>
      </c>
      <c r="W64" s="17">
        <v>-2119.6101332950593</v>
      </c>
      <c r="X64" s="33">
        <v>1779189.8667927766</v>
      </c>
      <c r="Y64" s="34">
        <v>318.97004961484589</v>
      </c>
      <c r="Z64" s="2"/>
      <c r="AA64" s="91">
        <v>-40292.767109093256</v>
      </c>
      <c r="AB64" s="354">
        <v>-7.2236168628110828</v>
      </c>
      <c r="AD64" s="148">
        <v>13.976901460173053</v>
      </c>
      <c r="AE64" s="254">
        <v>0</v>
      </c>
      <c r="AF64" s="254">
        <v>0</v>
      </c>
      <c r="AG64" s="254">
        <v>0</v>
      </c>
      <c r="AH64" s="377">
        <v>0</v>
      </c>
    </row>
    <row r="65" spans="1:34" x14ac:dyDescent="0.2">
      <c r="A65" s="2">
        <v>151</v>
      </c>
      <c r="B65" s="2" t="s">
        <v>56</v>
      </c>
      <c r="C65" s="2">
        <v>14</v>
      </c>
      <c r="D65" s="2">
        <v>2043.6961987018585</v>
      </c>
      <c r="E65" s="35">
        <v>6089511.0465409812</v>
      </c>
      <c r="F65" s="2">
        <v>2982380</v>
      </c>
      <c r="G65" s="2">
        <v>461504.41699035076</v>
      </c>
      <c r="H65" s="2">
        <v>477081.85270656674</v>
      </c>
      <c r="I65" s="17">
        <v>1808113.9216898361</v>
      </c>
      <c r="J65" s="345">
        <v>-3556.0313857412339</v>
      </c>
      <c r="K65" s="2">
        <v>-134724.31874262888</v>
      </c>
      <c r="L65" s="2">
        <v>-470927</v>
      </c>
      <c r="M65" s="8">
        <v>1629000</v>
      </c>
      <c r="N65" s="8">
        <v>23930.714324156626</v>
      </c>
      <c r="O65" s="33">
        <v>683292.50904155895</v>
      </c>
      <c r="P65" s="34">
        <v>334.34152760844864</v>
      </c>
      <c r="Q65" s="2"/>
      <c r="R65" s="419">
        <v>15773000</v>
      </c>
      <c r="S65" s="17">
        <v>5767052.8600000003</v>
      </c>
      <c r="T65" s="17">
        <v>669757.49779937719</v>
      </c>
      <c r="U65" s="17">
        <v>8028213.3553747097</v>
      </c>
      <c r="V65" s="17">
        <v>1619577.4169903507</v>
      </c>
      <c r="W65" s="17">
        <v>-776.60455550670622</v>
      </c>
      <c r="X65" s="33">
        <v>312377.73471994372</v>
      </c>
      <c r="Y65" s="34">
        <v>152.84939851547597</v>
      </c>
      <c r="Z65" s="2"/>
      <c r="AA65" s="91">
        <v>370914.77432161523</v>
      </c>
      <c r="AB65" s="354">
        <v>181.49212909297268</v>
      </c>
      <c r="AD65" s="148">
        <v>-174.73884449561072</v>
      </c>
      <c r="AE65" s="254">
        <v>-156.49212909297268</v>
      </c>
      <c r="AF65" s="254">
        <v>-131.49212909297268</v>
      </c>
      <c r="AG65" s="254">
        <v>-106.49212909297268</v>
      </c>
      <c r="AH65" s="377">
        <v>-81.492129092972675</v>
      </c>
    </row>
    <row r="66" spans="1:34" x14ac:dyDescent="0.2">
      <c r="A66" s="2">
        <v>152</v>
      </c>
      <c r="B66" s="2" t="s">
        <v>57</v>
      </c>
      <c r="C66" s="2">
        <v>14</v>
      </c>
      <c r="D66" s="2">
        <v>4688.4006726145744</v>
      </c>
      <c r="E66" s="35">
        <v>11530009.215728056</v>
      </c>
      <c r="F66" s="2">
        <v>7304909</v>
      </c>
      <c r="G66" s="2">
        <v>921795.9349947056</v>
      </c>
      <c r="H66" s="2">
        <v>449411.4474772535</v>
      </c>
      <c r="I66" s="17">
        <v>3733553.4221811746</v>
      </c>
      <c r="J66" s="345">
        <v>-8157.8171703493599</v>
      </c>
      <c r="K66" s="2">
        <v>114501.3890882588</v>
      </c>
      <c r="L66" s="2">
        <v>-203109</v>
      </c>
      <c r="M66" s="8">
        <v>-56000</v>
      </c>
      <c r="N66" s="8">
        <v>53640.258313981285</v>
      </c>
      <c r="O66" s="33">
        <v>780535.41915696859</v>
      </c>
      <c r="P66" s="34">
        <v>166.48223427578523</v>
      </c>
      <c r="Q66" s="2"/>
      <c r="R66" s="419">
        <v>28280000</v>
      </c>
      <c r="S66" s="17">
        <v>14713688.07</v>
      </c>
      <c r="T66" s="17">
        <v>630912.04336772813</v>
      </c>
      <c r="U66" s="17">
        <v>12563818.928891189</v>
      </c>
      <c r="V66" s="17">
        <v>662686.9349947056</v>
      </c>
      <c r="W66" s="17">
        <v>-1781.5922555935383</v>
      </c>
      <c r="X66" s="33">
        <v>292887.56950921682</v>
      </c>
      <c r="Y66" s="34">
        <v>62.470678161105752</v>
      </c>
      <c r="Z66" s="2"/>
      <c r="AA66" s="91">
        <v>487647.84964775178</v>
      </c>
      <c r="AB66" s="354">
        <v>104.01155611467946</v>
      </c>
      <c r="AD66" s="148">
        <v>-97.258271517317525</v>
      </c>
      <c r="AE66" s="254">
        <v>-79.011556114679479</v>
      </c>
      <c r="AF66" s="254">
        <v>-54.011556114679479</v>
      </c>
      <c r="AG66" s="254">
        <v>-29.011556114679479</v>
      </c>
      <c r="AH66" s="377">
        <v>-4.0115561146794789</v>
      </c>
    </row>
    <row r="67" spans="1:34" x14ac:dyDescent="0.2">
      <c r="A67" s="2">
        <v>153</v>
      </c>
      <c r="B67" s="2" t="s">
        <v>58</v>
      </c>
      <c r="C67" s="2">
        <v>9</v>
      </c>
      <c r="D67" s="2">
        <v>27384.983525753021</v>
      </c>
      <c r="E67" s="35">
        <v>67577489.692348495</v>
      </c>
      <c r="F67" s="2">
        <v>43492061</v>
      </c>
      <c r="G67" s="2">
        <v>10408572.748741332</v>
      </c>
      <c r="H67" s="2">
        <v>2817728.8751623956</v>
      </c>
      <c r="I67" s="17">
        <v>5314170.6831895001</v>
      </c>
      <c r="J67" s="345">
        <v>-47649.871334810254</v>
      </c>
      <c r="K67" s="2">
        <v>8179125.6279376009</v>
      </c>
      <c r="L67" s="2">
        <v>-1803195</v>
      </c>
      <c r="M67" s="8">
        <v>-253000</v>
      </c>
      <c r="N67" s="8">
        <v>320346.45823517116</v>
      </c>
      <c r="O67" s="33">
        <v>850670.82958269119</v>
      </c>
      <c r="P67" s="34">
        <v>31.063404832167041</v>
      </c>
      <c r="Q67" s="2"/>
      <c r="R67" s="419">
        <v>158880000</v>
      </c>
      <c r="S67" s="17">
        <v>97645108.600000009</v>
      </c>
      <c r="T67" s="17">
        <v>3955704.938679684</v>
      </c>
      <c r="U67" s="17">
        <v>56431451.637963347</v>
      </c>
      <c r="V67" s="17">
        <v>8352377.7487413324</v>
      </c>
      <c r="W67" s="17">
        <v>-10406.293739786148</v>
      </c>
      <c r="X67" s="33">
        <v>7515049.2191241588</v>
      </c>
      <c r="Y67" s="34">
        <v>274.42226547468823</v>
      </c>
      <c r="Z67" s="2"/>
      <c r="AA67" s="91">
        <v>-6664378.3895414677</v>
      </c>
      <c r="AB67" s="354">
        <v>-243.35886064252117</v>
      </c>
      <c r="AD67" s="148">
        <v>250.11214523988318</v>
      </c>
      <c r="AE67" s="254">
        <v>218.35886064252119</v>
      </c>
      <c r="AF67" s="254">
        <v>193.35886064252119</v>
      </c>
      <c r="AG67" s="254">
        <v>168.35886064252119</v>
      </c>
      <c r="AH67" s="377">
        <v>143.35886064252119</v>
      </c>
    </row>
    <row r="68" spans="1:34" x14ac:dyDescent="0.2">
      <c r="A68" s="2">
        <v>165</v>
      </c>
      <c r="B68" s="2" t="s">
        <v>59</v>
      </c>
      <c r="C68" s="2">
        <v>5</v>
      </c>
      <c r="D68" s="2">
        <v>16717.920929193497</v>
      </c>
      <c r="E68" s="35">
        <v>36964525.677041933</v>
      </c>
      <c r="F68" s="2">
        <v>29425332</v>
      </c>
      <c r="G68" s="2">
        <v>3754216.4719313765</v>
      </c>
      <c r="H68" s="2">
        <v>1603529.7638478852</v>
      </c>
      <c r="I68" s="17">
        <v>7822446.2557916027</v>
      </c>
      <c r="J68" s="345">
        <v>-29089.182416796684</v>
      </c>
      <c r="K68" s="2">
        <v>-382209.94969622337</v>
      </c>
      <c r="L68" s="2">
        <v>-2245030</v>
      </c>
      <c r="M68" s="8">
        <v>-382000</v>
      </c>
      <c r="N68" s="8">
        <v>214641.13734725816</v>
      </c>
      <c r="O68" s="33">
        <v>2817310.8197631761</v>
      </c>
      <c r="P68" s="34">
        <v>168.52040583847219</v>
      </c>
      <c r="Q68" s="2"/>
      <c r="R68" s="419">
        <v>87883000</v>
      </c>
      <c r="S68" s="17">
        <v>62116887.109999999</v>
      </c>
      <c r="T68" s="17">
        <v>2251135.8924862393</v>
      </c>
      <c r="U68" s="17">
        <v>24197319.733576022</v>
      </c>
      <c r="V68" s="17">
        <v>1127186.4719313765</v>
      </c>
      <c r="W68" s="17">
        <v>-6352.8099530935287</v>
      </c>
      <c r="X68" s="33">
        <v>1815882.017946735</v>
      </c>
      <c r="Y68" s="34">
        <v>108.61889020995247</v>
      </c>
      <c r="Z68" s="2"/>
      <c r="AA68" s="91">
        <v>1001428.8018164411</v>
      </c>
      <c r="AB68" s="354">
        <v>59.901515628519718</v>
      </c>
      <c r="AD68" s="148">
        <v>-53.148231031157763</v>
      </c>
      <c r="AE68" s="254">
        <v>-34.901515628519718</v>
      </c>
      <c r="AF68" s="254">
        <v>-9.9015156285197179</v>
      </c>
      <c r="AG68" s="254">
        <v>0</v>
      </c>
      <c r="AH68" s="377">
        <v>0</v>
      </c>
    </row>
    <row r="69" spans="1:34" x14ac:dyDescent="0.2">
      <c r="A69" s="2">
        <v>167</v>
      </c>
      <c r="B69" s="2" t="s">
        <v>60</v>
      </c>
      <c r="C69" s="2">
        <v>12</v>
      </c>
      <c r="D69" s="2">
        <v>76221.768284320831</v>
      </c>
      <c r="E69" s="35">
        <v>185229130.74795288</v>
      </c>
      <c r="F69" s="2">
        <v>108259873</v>
      </c>
      <c r="G69" s="2">
        <v>21429804.110389993</v>
      </c>
      <c r="H69" s="2">
        <v>16397055.623437334</v>
      </c>
      <c r="I69" s="17">
        <v>28241910.201404061</v>
      </c>
      <c r="J69" s="345">
        <v>-132625.87681471824</v>
      </c>
      <c r="K69" s="2">
        <v>7848839.8021465624</v>
      </c>
      <c r="L69" s="2">
        <v>-2493974</v>
      </c>
      <c r="M69" s="8">
        <v>7103000</v>
      </c>
      <c r="N69" s="8">
        <v>862310.2304424491</v>
      </c>
      <c r="O69" s="33">
        <v>2287062.3430527747</v>
      </c>
      <c r="P69" s="34">
        <v>30.00536978519867</v>
      </c>
      <c r="Q69" s="2"/>
      <c r="R69" s="419">
        <v>414881000</v>
      </c>
      <c r="S69" s="17">
        <v>232561370.80499998</v>
      </c>
      <c r="T69" s="17">
        <v>23019217.526987344</v>
      </c>
      <c r="U69" s="17">
        <v>143837524.20175707</v>
      </c>
      <c r="V69" s="17">
        <v>26038830.110389993</v>
      </c>
      <c r="W69" s="17">
        <v>-28964.271948041915</v>
      </c>
      <c r="X69" s="33">
        <v>10604906.916082444</v>
      </c>
      <c r="Y69" s="34">
        <v>139.13226043935694</v>
      </c>
      <c r="Z69" s="2"/>
      <c r="AA69" s="91">
        <v>-8317844.573029669</v>
      </c>
      <c r="AB69" s="354">
        <v>-109.12689065415829</v>
      </c>
      <c r="AD69" s="148">
        <v>115.88017525152023</v>
      </c>
      <c r="AE69" s="254">
        <v>84.126890654158274</v>
      </c>
      <c r="AF69" s="254">
        <v>59.126890654158274</v>
      </c>
      <c r="AG69" s="254">
        <v>34.126890654158274</v>
      </c>
      <c r="AH69" s="377">
        <v>9.1268906541582737</v>
      </c>
    </row>
    <row r="70" spans="1:34" x14ac:dyDescent="0.2">
      <c r="A70" s="2">
        <v>169</v>
      </c>
      <c r="B70" s="2" t="s">
        <v>61</v>
      </c>
      <c r="C70" s="2">
        <v>5</v>
      </c>
      <c r="D70" s="2">
        <v>5303.6640214920044</v>
      </c>
      <c r="E70" s="35">
        <v>11575592.348368708</v>
      </c>
      <c r="F70" s="2">
        <v>8994183</v>
      </c>
      <c r="G70" s="2">
        <v>925147.3601434459</v>
      </c>
      <c r="H70" s="2">
        <v>828334.64446279255</v>
      </c>
      <c r="I70" s="17">
        <v>3263663.0703403037</v>
      </c>
      <c r="J70" s="345">
        <v>-9228.3753973960884</v>
      </c>
      <c r="K70" s="2">
        <v>42955.692729988441</v>
      </c>
      <c r="L70" s="2">
        <v>-970845</v>
      </c>
      <c r="M70" s="8">
        <v>-119000</v>
      </c>
      <c r="N70" s="8">
        <v>67946.944843379039</v>
      </c>
      <c r="O70" s="33">
        <v>1447564.9887538068</v>
      </c>
      <c r="P70" s="34">
        <v>272.93678160755439</v>
      </c>
      <c r="Q70" s="2"/>
      <c r="R70" s="419">
        <v>28373000</v>
      </c>
      <c r="S70" s="17">
        <v>18513508.024999999</v>
      </c>
      <c r="T70" s="17">
        <v>1162868.2492711809</v>
      </c>
      <c r="U70" s="17">
        <v>10267500.33734208</v>
      </c>
      <c r="V70" s="17">
        <v>-164697.6398565541</v>
      </c>
      <c r="W70" s="17">
        <v>-2015.3923281669618</v>
      </c>
      <c r="X70" s="33">
        <v>1408194.364084871</v>
      </c>
      <c r="Y70" s="34">
        <v>265.51349376175676</v>
      </c>
      <c r="Z70" s="2"/>
      <c r="AA70" s="91">
        <v>39370.624668935779</v>
      </c>
      <c r="AB70" s="354">
        <v>7.4232878457976303</v>
      </c>
      <c r="AD70" s="148">
        <v>-0.67000324843570525</v>
      </c>
      <c r="AE70" s="254">
        <v>0</v>
      </c>
      <c r="AF70" s="254">
        <v>0</v>
      </c>
      <c r="AG70" s="254">
        <v>0</v>
      </c>
      <c r="AH70" s="377">
        <v>0</v>
      </c>
    </row>
    <row r="71" spans="1:34" x14ac:dyDescent="0.2">
      <c r="A71" s="2">
        <v>171</v>
      </c>
      <c r="B71" s="2" t="s">
        <v>62</v>
      </c>
      <c r="C71" s="2">
        <v>11</v>
      </c>
      <c r="D71" s="2">
        <v>4996.3302457332611</v>
      </c>
      <c r="E71" s="35">
        <v>11482578.485487618</v>
      </c>
      <c r="F71" s="2">
        <v>7470736</v>
      </c>
      <c r="G71" s="2">
        <v>1232648.723029884</v>
      </c>
      <c r="H71" s="2">
        <v>1048230.8003413028</v>
      </c>
      <c r="I71" s="17">
        <v>2872790.3773992369</v>
      </c>
      <c r="J71" s="345">
        <v>-8693.6146275758747</v>
      </c>
      <c r="K71" s="2">
        <v>-159922.89634051581</v>
      </c>
      <c r="L71" s="2">
        <v>-366229</v>
      </c>
      <c r="M71" s="8">
        <v>-1000</v>
      </c>
      <c r="N71" s="8">
        <v>58929.674474209118</v>
      </c>
      <c r="O71" s="33">
        <v>664911.5787889231</v>
      </c>
      <c r="P71" s="34">
        <v>133.07998992995724</v>
      </c>
      <c r="Q71" s="2"/>
      <c r="R71" s="419">
        <v>30338000</v>
      </c>
      <c r="S71" s="17">
        <v>15698220.287499998</v>
      </c>
      <c r="T71" s="17">
        <v>1471572.2972272385</v>
      </c>
      <c r="U71" s="17">
        <v>12490909.610884521</v>
      </c>
      <c r="V71" s="17">
        <v>865419.72302988404</v>
      </c>
      <c r="W71" s="17">
        <v>-1898.6054933786393</v>
      </c>
      <c r="X71" s="33">
        <v>190020.52413502039</v>
      </c>
      <c r="Y71" s="34">
        <v>38.032018459406899</v>
      </c>
      <c r="Z71" s="2"/>
      <c r="AA71" s="91">
        <v>474891.05465390271</v>
      </c>
      <c r="AB71" s="354">
        <v>95.047971470550323</v>
      </c>
      <c r="AD71" s="148">
        <v>-88.294686873188382</v>
      </c>
      <c r="AE71" s="254">
        <v>-70.047971470550337</v>
      </c>
      <c r="AF71" s="254">
        <v>-45.047971470550337</v>
      </c>
      <c r="AG71" s="254">
        <v>-20.047971470550337</v>
      </c>
      <c r="AH71" s="377">
        <v>0</v>
      </c>
    </row>
    <row r="72" spans="1:34" x14ac:dyDescent="0.2">
      <c r="A72" s="2">
        <v>172</v>
      </c>
      <c r="B72" s="2" t="s">
        <v>63</v>
      </c>
      <c r="C72" s="2">
        <v>13</v>
      </c>
      <c r="D72" s="2">
        <v>4615.5822271108627</v>
      </c>
      <c r="E72" s="35">
        <v>10704821.678936712</v>
      </c>
      <c r="F72" s="2">
        <v>6374271</v>
      </c>
      <c r="G72" s="2">
        <v>1802356.6263564315</v>
      </c>
      <c r="H72" s="2">
        <v>1158090.1120675497</v>
      </c>
      <c r="I72" s="17">
        <v>2388621.8573075263</v>
      </c>
      <c r="J72" s="345">
        <v>-8031.1130751729015</v>
      </c>
      <c r="K72" s="2">
        <v>-48439.345104222724</v>
      </c>
      <c r="L72" s="2">
        <v>-135296</v>
      </c>
      <c r="M72" s="8">
        <v>-20000</v>
      </c>
      <c r="N72" s="8">
        <v>52104.861864064187</v>
      </c>
      <c r="O72" s="33">
        <v>858856.32047946379</v>
      </c>
      <c r="P72" s="34">
        <v>186.07756903013023</v>
      </c>
      <c r="Q72" s="2"/>
      <c r="R72" s="419">
        <v>30950000</v>
      </c>
      <c r="S72" s="17">
        <v>13055870.07</v>
      </c>
      <c r="T72" s="17">
        <v>1625799.7056149316</v>
      </c>
      <c r="U72" s="17">
        <v>15410039.236221362</v>
      </c>
      <c r="V72" s="17">
        <v>1647060.6263564315</v>
      </c>
      <c r="W72" s="17">
        <v>-1753.9212463021279</v>
      </c>
      <c r="X72" s="33">
        <v>790523.55943902652</v>
      </c>
      <c r="Y72" s="34">
        <v>171.2727713517211</v>
      </c>
      <c r="Z72" s="2"/>
      <c r="AA72" s="91">
        <v>68332.761040437268</v>
      </c>
      <c r="AB72" s="354">
        <v>14.804797678409114</v>
      </c>
      <c r="AD72" s="148">
        <v>-8.051513081047176</v>
      </c>
      <c r="AE72" s="254">
        <v>0</v>
      </c>
      <c r="AF72" s="254">
        <v>0</v>
      </c>
      <c r="AG72" s="254">
        <v>0</v>
      </c>
      <c r="AH72" s="377">
        <v>0</v>
      </c>
    </row>
    <row r="73" spans="1:34" x14ac:dyDescent="0.2">
      <c r="A73" s="2">
        <v>176</v>
      </c>
      <c r="B73" s="2" t="s">
        <v>64</v>
      </c>
      <c r="C73" s="2">
        <v>12</v>
      </c>
      <c r="D73" s="2">
        <v>4836.712854385376</v>
      </c>
      <c r="E73" s="35">
        <v>10139303.216517277</v>
      </c>
      <c r="F73" s="2">
        <v>6056072</v>
      </c>
      <c r="G73" s="2">
        <v>1265255.9599195225</v>
      </c>
      <c r="H73" s="2">
        <v>1273420.1066536719</v>
      </c>
      <c r="I73" s="17">
        <v>3490357.2504688343</v>
      </c>
      <c r="J73" s="345">
        <v>-8415.8803666305539</v>
      </c>
      <c r="K73" s="2">
        <v>-637986.91276562575</v>
      </c>
      <c r="L73" s="2">
        <v>-245897</v>
      </c>
      <c r="M73" s="8">
        <v>405000</v>
      </c>
      <c r="N73" s="8">
        <v>50701.522148094475</v>
      </c>
      <c r="O73" s="33">
        <v>1509203.8295405917</v>
      </c>
      <c r="P73" s="34">
        <v>312.03089266964008</v>
      </c>
      <c r="Q73" s="2"/>
      <c r="R73" s="419">
        <v>34619000</v>
      </c>
      <c r="S73" s="17">
        <v>12429164.362499999</v>
      </c>
      <c r="T73" s="17">
        <v>1787707.2025297766</v>
      </c>
      <c r="U73" s="17">
        <v>20187518.97480531</v>
      </c>
      <c r="V73" s="17">
        <v>1424358.9599195225</v>
      </c>
      <c r="W73" s="17">
        <v>-1837.9508846664428</v>
      </c>
      <c r="X73" s="33">
        <v>1211587.4506392742</v>
      </c>
      <c r="Y73" s="34">
        <v>250.49811454917068</v>
      </c>
      <c r="Z73" s="2"/>
      <c r="AA73" s="91">
        <v>297616.37890131748</v>
      </c>
      <c r="AB73" s="354">
        <v>61.532778120469381</v>
      </c>
      <c r="AD73" s="148">
        <v>-54.779493523107419</v>
      </c>
      <c r="AE73" s="254">
        <v>-36.532778120469402</v>
      </c>
      <c r="AF73" s="254">
        <v>-11.532778120469402</v>
      </c>
      <c r="AG73" s="254">
        <v>0</v>
      </c>
      <c r="AH73" s="377">
        <v>0</v>
      </c>
    </row>
    <row r="74" spans="1:34" x14ac:dyDescent="0.2">
      <c r="A74" s="2">
        <v>177</v>
      </c>
      <c r="B74" s="2" t="s">
        <v>65</v>
      </c>
      <c r="C74" s="2">
        <v>6</v>
      </c>
      <c r="D74" s="2">
        <v>1942.2709325551987</v>
      </c>
      <c r="E74" s="35">
        <v>4420105.1750412853</v>
      </c>
      <c r="F74" s="2">
        <v>2962433</v>
      </c>
      <c r="G74" s="2">
        <v>593796.7162598836</v>
      </c>
      <c r="H74" s="2">
        <v>808577.63406841189</v>
      </c>
      <c r="I74" s="17">
        <v>1163906.8417902577</v>
      </c>
      <c r="J74" s="345">
        <v>-3379.5514226460455</v>
      </c>
      <c r="K74" s="2">
        <v>-262737.98923557065</v>
      </c>
      <c r="L74" s="2">
        <v>-420499</v>
      </c>
      <c r="M74" s="8">
        <v>-42000</v>
      </c>
      <c r="N74" s="8">
        <v>26085.842839008277</v>
      </c>
      <c r="O74" s="33">
        <v>406078.31925805937</v>
      </c>
      <c r="P74" s="34">
        <v>209.07398265175797</v>
      </c>
      <c r="Q74" s="2"/>
      <c r="R74" s="419">
        <v>11642000</v>
      </c>
      <c r="S74" s="17">
        <v>6133401.79</v>
      </c>
      <c r="T74" s="17">
        <v>1135132.1160046</v>
      </c>
      <c r="U74" s="17">
        <v>4549595.8769502118</v>
      </c>
      <c r="V74" s="17">
        <v>131297.7162598836</v>
      </c>
      <c r="W74" s="17">
        <v>-738.06295437097549</v>
      </c>
      <c r="X74" s="33">
        <v>308165.56216906675</v>
      </c>
      <c r="Y74" s="34">
        <v>158.66250017120555</v>
      </c>
      <c r="Z74" s="2"/>
      <c r="AA74" s="91">
        <v>97912.757088992628</v>
      </c>
      <c r="AB74" s="354">
        <v>50.411482480552429</v>
      </c>
      <c r="AD74" s="148">
        <v>-43.658197883190468</v>
      </c>
      <c r="AE74" s="254">
        <v>-25.411482480552422</v>
      </c>
      <c r="AF74" s="254">
        <v>-0.4114824805524222</v>
      </c>
      <c r="AG74" s="254">
        <v>0</v>
      </c>
      <c r="AH74" s="377">
        <v>0</v>
      </c>
    </row>
    <row r="75" spans="1:34" x14ac:dyDescent="0.2">
      <c r="A75" s="2">
        <v>178</v>
      </c>
      <c r="B75" s="2" t="s">
        <v>66</v>
      </c>
      <c r="C75" s="2">
        <v>10</v>
      </c>
      <c r="D75" s="2">
        <v>6336.092586517334</v>
      </c>
      <c r="E75" s="35">
        <v>16498872.104811851</v>
      </c>
      <c r="F75" s="2">
        <v>8480472</v>
      </c>
      <c r="G75" s="2">
        <v>1560770.0541624241</v>
      </c>
      <c r="H75" s="2">
        <v>1861722.8879019641</v>
      </c>
      <c r="I75" s="17">
        <v>3394043.7858057767</v>
      </c>
      <c r="J75" s="345">
        <v>-11024.80110054016</v>
      </c>
      <c r="K75" s="2">
        <v>2069785.6028454367</v>
      </c>
      <c r="L75" s="2">
        <v>-512564</v>
      </c>
      <c r="M75" s="8">
        <v>183000</v>
      </c>
      <c r="N75" s="8">
        <v>71541.795193810933</v>
      </c>
      <c r="O75" s="33">
        <v>598875.21999701858</v>
      </c>
      <c r="P75" s="34">
        <v>94.518066429675301</v>
      </c>
      <c r="Q75" s="2"/>
      <c r="R75" s="419">
        <v>41268000</v>
      </c>
      <c r="S75" s="17">
        <v>17465028.467499997</v>
      </c>
      <c r="T75" s="17">
        <v>2613603.6320039365</v>
      </c>
      <c r="U75" s="17">
        <v>21439348.212100975</v>
      </c>
      <c r="V75" s="17">
        <v>1231206.0541624241</v>
      </c>
      <c r="W75" s="17">
        <v>-2407.7151828765868</v>
      </c>
      <c r="X75" s="33">
        <v>1483594.0809502066</v>
      </c>
      <c r="Y75" s="34">
        <v>234.14968463484396</v>
      </c>
      <c r="Z75" s="2"/>
      <c r="AA75" s="91">
        <v>-884718.86095318804</v>
      </c>
      <c r="AB75" s="354">
        <v>-139.63161820516868</v>
      </c>
      <c r="AD75" s="148">
        <v>146.38490280253063</v>
      </c>
      <c r="AE75" s="254">
        <v>114.63161820516865</v>
      </c>
      <c r="AF75" s="254">
        <v>89.63161820516865</v>
      </c>
      <c r="AG75" s="254">
        <v>64.63161820516865</v>
      </c>
      <c r="AH75" s="377">
        <v>39.63161820516865</v>
      </c>
    </row>
    <row r="76" spans="1:34" x14ac:dyDescent="0.2">
      <c r="A76" s="2">
        <v>179</v>
      </c>
      <c r="B76" s="2" t="s">
        <v>67</v>
      </c>
      <c r="C76" s="2">
        <v>13</v>
      </c>
      <c r="D76" s="2">
        <v>139918.86605095863</v>
      </c>
      <c r="E76" s="35">
        <v>294310763.84809375</v>
      </c>
      <c r="F76" s="2">
        <v>203257925</v>
      </c>
      <c r="G76" s="2">
        <v>49494811.520637661</v>
      </c>
      <c r="H76" s="2">
        <v>20644336.8612644</v>
      </c>
      <c r="I76" s="17">
        <v>53740666.234289274</v>
      </c>
      <c r="J76" s="345">
        <v>-243458.82692866802</v>
      </c>
      <c r="K76" s="2">
        <v>-6894371.082733497</v>
      </c>
      <c r="L76" s="2">
        <v>-21872815</v>
      </c>
      <c r="M76" s="8">
        <v>3076000</v>
      </c>
      <c r="N76" s="8">
        <v>1548836.5801583845</v>
      </c>
      <c r="O76" s="33">
        <v>8441167.4385938048</v>
      </c>
      <c r="P76" s="34">
        <v>60.329015499021558</v>
      </c>
      <c r="Q76" s="2"/>
      <c r="R76" s="419">
        <v>698383000</v>
      </c>
      <c r="S76" s="17">
        <v>457303065.80000001</v>
      </c>
      <c r="T76" s="17">
        <v>28981817.94483833</v>
      </c>
      <c r="U76" s="17">
        <v>192911443.73099512</v>
      </c>
      <c r="V76" s="17">
        <v>30697996.520637661</v>
      </c>
      <c r="W76" s="17">
        <v>-53169.169099364284</v>
      </c>
      <c r="X76" s="33">
        <v>11564493.165570412</v>
      </c>
      <c r="Y76" s="34">
        <v>82.651421441327344</v>
      </c>
      <c r="Z76" s="2"/>
      <c r="AA76" s="91">
        <v>-3123325.726976607</v>
      </c>
      <c r="AB76" s="354">
        <v>-22.322405942305792</v>
      </c>
      <c r="AD76" s="148">
        <v>29.07569053966774</v>
      </c>
      <c r="AE76" s="254">
        <v>0</v>
      </c>
      <c r="AF76" s="254">
        <v>0</v>
      </c>
      <c r="AG76" s="254">
        <v>0</v>
      </c>
      <c r="AH76" s="377">
        <v>0</v>
      </c>
    </row>
    <row r="77" spans="1:34" x14ac:dyDescent="0.2">
      <c r="A77" s="2">
        <v>181</v>
      </c>
      <c r="B77" s="2" t="s">
        <v>68</v>
      </c>
      <c r="C77" s="2">
        <v>4</v>
      </c>
      <c r="D77" s="2">
        <v>1902.3885415792465</v>
      </c>
      <c r="E77" s="35">
        <v>3744035.531592601</v>
      </c>
      <c r="F77" s="2">
        <v>2863938</v>
      </c>
      <c r="G77" s="2">
        <v>426561.68322971236</v>
      </c>
      <c r="H77" s="2">
        <v>211058.48376236137</v>
      </c>
      <c r="I77" s="17">
        <v>1728031.0308616012</v>
      </c>
      <c r="J77" s="345">
        <v>-3310.156062347889</v>
      </c>
      <c r="K77" s="2">
        <v>-475383.85214872396</v>
      </c>
      <c r="L77" s="2">
        <v>-438025</v>
      </c>
      <c r="M77" s="8">
        <v>-47000</v>
      </c>
      <c r="N77" s="8">
        <v>21271.187697338333</v>
      </c>
      <c r="O77" s="33">
        <v>543105.84574734047</v>
      </c>
      <c r="P77" s="34">
        <v>285.48628940778167</v>
      </c>
      <c r="Q77" s="2"/>
      <c r="R77" s="419">
        <v>11230000</v>
      </c>
      <c r="S77" s="17">
        <v>5377857.6749999998</v>
      </c>
      <c r="T77" s="17">
        <v>296297.16823656479</v>
      </c>
      <c r="U77" s="17">
        <v>5772935.6116287541</v>
      </c>
      <c r="V77" s="17">
        <v>-58463.316770287638</v>
      </c>
      <c r="W77" s="17">
        <v>-722.90764580011364</v>
      </c>
      <c r="X77" s="33">
        <v>159350.04574083068</v>
      </c>
      <c r="Y77" s="34">
        <v>83.763144204258097</v>
      </c>
      <c r="Z77" s="2"/>
      <c r="AA77" s="91">
        <v>383755.80000650976</v>
      </c>
      <c r="AB77" s="354">
        <v>201.72314520352356</v>
      </c>
      <c r="AD77" s="148">
        <v>-194.9698606061616</v>
      </c>
      <c r="AE77" s="254">
        <v>-176.72314520352359</v>
      </c>
      <c r="AF77" s="254">
        <v>-151.72314520352359</v>
      </c>
      <c r="AG77" s="254">
        <v>-126.72314520352359</v>
      </c>
      <c r="AH77" s="377">
        <v>-101.72314520352359</v>
      </c>
    </row>
    <row r="78" spans="1:34" x14ac:dyDescent="0.2">
      <c r="A78" s="2">
        <v>182</v>
      </c>
      <c r="B78" s="2" t="s">
        <v>69</v>
      </c>
      <c r="C78" s="2">
        <v>13</v>
      </c>
      <c r="D78" s="2">
        <v>21039.752798736095</v>
      </c>
      <c r="E78" s="35">
        <v>46831949.302030236</v>
      </c>
      <c r="F78" s="2">
        <v>35650661</v>
      </c>
      <c r="G78" s="2">
        <v>6303512.4132400118</v>
      </c>
      <c r="H78" s="2">
        <v>6394783.7756821346</v>
      </c>
      <c r="I78" s="17">
        <v>3503576.7535619619</v>
      </c>
      <c r="J78" s="345">
        <v>-36609.169869800804</v>
      </c>
      <c r="K78" s="2">
        <v>-3326345.2071323907</v>
      </c>
      <c r="L78" s="2">
        <v>-1828215</v>
      </c>
      <c r="M78" s="8">
        <v>1769000</v>
      </c>
      <c r="N78" s="8">
        <v>290847.99035195413</v>
      </c>
      <c r="O78" s="33">
        <v>1889263.2538036332</v>
      </c>
      <c r="P78" s="34">
        <v>89.794935894737577</v>
      </c>
      <c r="Q78" s="2"/>
      <c r="R78" s="419">
        <v>133136000</v>
      </c>
      <c r="S78" s="17">
        <v>75108041.530000001</v>
      </c>
      <c r="T78" s="17">
        <v>8977399.4887271225</v>
      </c>
      <c r="U78" s="17">
        <v>43541702.442260996</v>
      </c>
      <c r="V78" s="17">
        <v>6244297.4132400118</v>
      </c>
      <c r="W78" s="17">
        <v>-7995.1060635197164</v>
      </c>
      <c r="X78" s="33">
        <v>743435.98029165447</v>
      </c>
      <c r="Y78" s="34">
        <v>35.33482486240591</v>
      </c>
      <c r="Z78" s="2"/>
      <c r="AA78" s="91">
        <v>1145827.2735119788</v>
      </c>
      <c r="AB78" s="354">
        <v>54.460111032331675</v>
      </c>
      <c r="AD78" s="148">
        <v>-47.706826434969713</v>
      </c>
      <c r="AE78" s="254">
        <v>-29.460111032331668</v>
      </c>
      <c r="AF78" s="254">
        <v>-4.4601110323316675</v>
      </c>
      <c r="AG78" s="254">
        <v>0</v>
      </c>
      <c r="AH78" s="377">
        <v>0</v>
      </c>
    </row>
    <row r="79" spans="1:34" x14ac:dyDescent="0.2">
      <c r="A79" s="2">
        <v>186</v>
      </c>
      <c r="B79" s="2" t="s">
        <v>70</v>
      </c>
      <c r="C79" s="2">
        <v>1</v>
      </c>
      <c r="D79" s="2">
        <v>41841.301357030869</v>
      </c>
      <c r="E79" s="35">
        <v>90927078.812489003</v>
      </c>
      <c r="F79" s="2">
        <v>73195581</v>
      </c>
      <c r="G79" s="2">
        <v>13394400.546563582</v>
      </c>
      <c r="H79" s="2">
        <v>3809763.5876303352</v>
      </c>
      <c r="I79" s="17">
        <v>9482339.8787754774</v>
      </c>
      <c r="J79" s="345">
        <v>-72803.864361233704</v>
      </c>
      <c r="K79" s="2">
        <v>-12404191.938741712</v>
      </c>
      <c r="L79" s="2">
        <v>-582385</v>
      </c>
      <c r="M79" s="8">
        <v>486000</v>
      </c>
      <c r="N79" s="8">
        <v>532681.95494570432</v>
      </c>
      <c r="O79" s="33">
        <v>-3085692.6476768553</v>
      </c>
      <c r="P79" s="34">
        <v>-73.747530492579813</v>
      </c>
      <c r="Q79" s="2"/>
      <c r="R79" s="419">
        <v>226323000</v>
      </c>
      <c r="S79" s="17">
        <v>170762457.3775</v>
      </c>
      <c r="T79" s="17">
        <v>5348385.6348396167</v>
      </c>
      <c r="U79" s="17">
        <v>25784613.215759948</v>
      </c>
      <c r="V79" s="17">
        <v>13298015.546563582</v>
      </c>
      <c r="W79" s="17">
        <v>-15899.69451567173</v>
      </c>
      <c r="X79" s="33">
        <v>-11113628.530821148</v>
      </c>
      <c r="Y79" s="34">
        <v>-265.61383538214574</v>
      </c>
      <c r="Z79" s="2"/>
      <c r="AA79" s="91">
        <v>8027935.883144293</v>
      </c>
      <c r="AB79" s="354">
        <v>191.86630488956592</v>
      </c>
      <c r="AD79" s="148">
        <v>-185.11302029220394</v>
      </c>
      <c r="AE79" s="254">
        <v>-166.86630488956592</v>
      </c>
      <c r="AF79" s="254">
        <v>-141.86630488956592</v>
      </c>
      <c r="AG79" s="254">
        <v>-116.86630488956592</v>
      </c>
      <c r="AH79" s="377">
        <v>-91.866304889565924</v>
      </c>
    </row>
    <row r="80" spans="1:34" x14ac:dyDescent="0.2">
      <c r="A80" s="2">
        <v>202</v>
      </c>
      <c r="B80" s="2" t="s">
        <v>71</v>
      </c>
      <c r="C80" s="2">
        <v>2</v>
      </c>
      <c r="D80" s="2">
        <v>32989.530160188675</v>
      </c>
      <c r="E80" s="35">
        <v>73247514.326367229</v>
      </c>
      <c r="F80" s="2">
        <v>57429277</v>
      </c>
      <c r="G80" s="2">
        <v>7315203.24801216</v>
      </c>
      <c r="H80" s="2">
        <v>4046725.029725038</v>
      </c>
      <c r="I80" s="17">
        <v>12374170.406008087</v>
      </c>
      <c r="J80" s="345">
        <v>-57401.782478728295</v>
      </c>
      <c r="K80" s="2">
        <v>-2075279.029300743</v>
      </c>
      <c r="L80" s="2">
        <v>-2451229</v>
      </c>
      <c r="M80" s="8">
        <v>-398000</v>
      </c>
      <c r="N80" s="8">
        <v>425258.23524073057</v>
      </c>
      <c r="O80" s="33">
        <v>3361209.7808393091</v>
      </c>
      <c r="P80" s="34">
        <v>101.8871673684996</v>
      </c>
      <c r="Q80" s="2"/>
      <c r="R80" s="419">
        <v>171467000</v>
      </c>
      <c r="S80" s="17">
        <v>133593512.8125</v>
      </c>
      <c r="T80" s="17">
        <v>5681047.0044387951</v>
      </c>
      <c r="U80" s="17">
        <v>28962085.408641264</v>
      </c>
      <c r="V80" s="17">
        <v>4465974.24801216</v>
      </c>
      <c r="W80" s="17">
        <v>-12536.021460871696</v>
      </c>
      <c r="X80" s="33">
        <v>1248155.4950530636</v>
      </c>
      <c r="Y80" s="34">
        <v>37.834897586972033</v>
      </c>
      <c r="Z80" s="2"/>
      <c r="AA80" s="91">
        <v>2113054.2857862455</v>
      </c>
      <c r="AB80" s="354">
        <v>64.052269781527571</v>
      </c>
      <c r="AD80" s="148">
        <v>-57.298985184165616</v>
      </c>
      <c r="AE80" s="254">
        <v>-39.052269781527571</v>
      </c>
      <c r="AF80" s="254">
        <v>-14.052269781527571</v>
      </c>
      <c r="AG80" s="254">
        <v>0</v>
      </c>
      <c r="AH80" s="377">
        <v>0</v>
      </c>
    </row>
    <row r="81" spans="1:34" x14ac:dyDescent="0.2">
      <c r="A81" s="2">
        <v>204</v>
      </c>
      <c r="B81" s="2" t="s">
        <v>72</v>
      </c>
      <c r="C81" s="2">
        <v>11</v>
      </c>
      <c r="D81" s="2">
        <v>3115.7453103065491</v>
      </c>
      <c r="E81" s="35">
        <v>6017771.115796579</v>
      </c>
      <c r="F81" s="2">
        <v>4042850</v>
      </c>
      <c r="G81" s="2">
        <v>1167208.5893358379</v>
      </c>
      <c r="H81" s="2">
        <v>839128.52843833365</v>
      </c>
      <c r="I81" s="17">
        <v>2636011.2503290889</v>
      </c>
      <c r="J81" s="345">
        <v>-5421.3968399333953</v>
      </c>
      <c r="K81" s="2">
        <v>-853316.11009750597</v>
      </c>
      <c r="L81" s="2">
        <v>-626149</v>
      </c>
      <c r="M81" s="8">
        <v>67000</v>
      </c>
      <c r="N81" s="8">
        <v>33770.926946143671</v>
      </c>
      <c r="O81" s="33">
        <v>1283311.6723153852</v>
      </c>
      <c r="P81" s="34">
        <v>411.87951661848894</v>
      </c>
      <c r="Q81" s="2"/>
      <c r="R81" s="419">
        <v>22586000</v>
      </c>
      <c r="S81" s="17">
        <v>7839209.8424999993</v>
      </c>
      <c r="T81" s="17">
        <v>1178021.3821811464</v>
      </c>
      <c r="U81" s="17">
        <v>13265390.888751224</v>
      </c>
      <c r="V81" s="17">
        <v>608059.58933583787</v>
      </c>
      <c r="W81" s="17">
        <v>-1183.9832179164887</v>
      </c>
      <c r="X81" s="33">
        <v>305865.68598612311</v>
      </c>
      <c r="Y81" s="34">
        <v>98.16774335641378</v>
      </c>
      <c r="Z81" s="2"/>
      <c r="AA81" s="91">
        <v>977445.98632926214</v>
      </c>
      <c r="AB81" s="354">
        <v>313.71177326207516</v>
      </c>
      <c r="AD81" s="148">
        <v>-306.95848866471317</v>
      </c>
      <c r="AE81" s="254">
        <v>-288.71177326207516</v>
      </c>
      <c r="AF81" s="254">
        <v>-263.71177326207516</v>
      </c>
      <c r="AG81" s="254">
        <v>-238.71177326207516</v>
      </c>
      <c r="AH81" s="377">
        <v>-213.71177326207516</v>
      </c>
    </row>
    <row r="82" spans="1:34" x14ac:dyDescent="0.2">
      <c r="A82" s="2">
        <v>205</v>
      </c>
      <c r="B82" s="2" t="s">
        <v>73</v>
      </c>
      <c r="C82" s="2">
        <v>18</v>
      </c>
      <c r="D82" s="2">
        <v>37451.178596496582</v>
      </c>
      <c r="E82" s="35">
        <v>118834066.41692051</v>
      </c>
      <c r="F82" s="2">
        <v>61358481</v>
      </c>
      <c r="G82" s="2">
        <v>10307610.762826441</v>
      </c>
      <c r="H82" s="2">
        <v>4095087.3716579671</v>
      </c>
      <c r="I82" s="17">
        <v>19973287.002320603</v>
      </c>
      <c r="J82" s="345">
        <v>-65165.05075790405</v>
      </c>
      <c r="K82" s="2">
        <v>-1216450.1150087006</v>
      </c>
      <c r="L82" s="2">
        <v>24364424</v>
      </c>
      <c r="M82" s="8">
        <v>4408000</v>
      </c>
      <c r="N82" s="8">
        <v>452772.92043944355</v>
      </c>
      <c r="O82" s="33">
        <v>4843981.4745573401</v>
      </c>
      <c r="P82" s="34">
        <v>129.34122919726954</v>
      </c>
      <c r="Q82" s="2"/>
      <c r="R82" s="419">
        <v>248120000</v>
      </c>
      <c r="S82" s="17">
        <v>128583361.57999998</v>
      </c>
      <c r="T82" s="17">
        <v>5748941.1004664619</v>
      </c>
      <c r="U82" s="17">
        <v>78725588.740114912</v>
      </c>
      <c r="V82" s="17">
        <v>39080034.762826443</v>
      </c>
      <c r="W82" s="17">
        <v>-14231.447866668701</v>
      </c>
      <c r="X82" s="33">
        <v>4032157.6312744524</v>
      </c>
      <c r="Y82" s="34">
        <v>107.66437218751898</v>
      </c>
      <c r="Z82" s="2"/>
      <c r="AA82" s="91">
        <v>811823.84328288771</v>
      </c>
      <c r="AB82" s="354">
        <v>21.676857009750577</v>
      </c>
      <c r="AD82" s="148">
        <v>-14.923572412388609</v>
      </c>
      <c r="AE82" s="254">
        <v>0</v>
      </c>
      <c r="AF82" s="254">
        <v>0</v>
      </c>
      <c r="AG82" s="254">
        <v>0</v>
      </c>
      <c r="AH82" s="377">
        <v>0</v>
      </c>
    </row>
    <row r="83" spans="1:34" x14ac:dyDescent="0.2">
      <c r="A83" s="2">
        <v>208</v>
      </c>
      <c r="B83" s="2" t="s">
        <v>74</v>
      </c>
      <c r="C83" s="2">
        <v>17</v>
      </c>
      <c r="D83" s="2">
        <v>12602.908660292625</v>
      </c>
      <c r="E83" s="35">
        <v>33437868.82152456</v>
      </c>
      <c r="F83" s="2">
        <v>15827930</v>
      </c>
      <c r="G83" s="2">
        <v>3875148.6843384276</v>
      </c>
      <c r="H83" s="2">
        <v>1627721.2920881766</v>
      </c>
      <c r="I83" s="17">
        <v>11577529.343297489</v>
      </c>
      <c r="J83" s="345">
        <v>-21929.061068909166</v>
      </c>
      <c r="K83" s="2">
        <v>1606143.0959195662</v>
      </c>
      <c r="L83" s="2">
        <v>-856633</v>
      </c>
      <c r="M83" s="8">
        <v>-78000</v>
      </c>
      <c r="N83" s="8">
        <v>120748.89742930471</v>
      </c>
      <c r="O83" s="33">
        <v>240790.43047949672</v>
      </c>
      <c r="P83" s="34">
        <v>19.105941094228786</v>
      </c>
      <c r="Q83" s="2"/>
      <c r="R83" s="419">
        <v>70884000</v>
      </c>
      <c r="S83" s="17">
        <v>34700863.200000003</v>
      </c>
      <c r="T83" s="17">
        <v>2285097.4806922069</v>
      </c>
      <c r="U83" s="17">
        <v>31842033.364131872</v>
      </c>
      <c r="V83" s="17">
        <v>2940515.6843384276</v>
      </c>
      <c r="W83" s="17">
        <v>-4789.1052909111977</v>
      </c>
      <c r="X83" s="33">
        <v>889298.83445341047</v>
      </c>
      <c r="Y83" s="34">
        <v>70.56298338932514</v>
      </c>
      <c r="Z83" s="2"/>
      <c r="AA83" s="91">
        <v>-648508.40397391375</v>
      </c>
      <c r="AB83" s="354">
        <v>-51.45704229509635</v>
      </c>
      <c r="AD83" s="148">
        <v>58.210326892458312</v>
      </c>
      <c r="AE83" s="254">
        <v>26.457042295096358</v>
      </c>
      <c r="AF83" s="254">
        <v>1.4570422950963575</v>
      </c>
      <c r="AG83" s="254">
        <v>0</v>
      </c>
      <c r="AH83" s="377">
        <v>0</v>
      </c>
    </row>
    <row r="84" spans="1:34" x14ac:dyDescent="0.2">
      <c r="A84" s="2">
        <v>211</v>
      </c>
      <c r="B84" s="2" t="s">
        <v>75</v>
      </c>
      <c r="C84" s="2">
        <v>6</v>
      </c>
      <c r="D84" s="2">
        <v>31349.194707393646</v>
      </c>
      <c r="E84" s="35">
        <v>79338369.702274829</v>
      </c>
      <c r="F84" s="2">
        <v>56699715</v>
      </c>
      <c r="G84" s="2">
        <v>7306749.3945765747</v>
      </c>
      <c r="H84" s="2">
        <v>3236194.8307246375</v>
      </c>
      <c r="I84" s="17">
        <v>18462334.69149169</v>
      </c>
      <c r="J84" s="345">
        <v>-54547.598790864948</v>
      </c>
      <c r="K84" s="2">
        <v>3288992.855580742</v>
      </c>
      <c r="L84" s="2">
        <v>-3959840</v>
      </c>
      <c r="M84" s="8">
        <v>-584000</v>
      </c>
      <c r="N84" s="8">
        <v>414604.69777844968</v>
      </c>
      <c r="O84" s="33">
        <v>5471834.1690863967</v>
      </c>
      <c r="P84" s="34">
        <v>174.54464844023173</v>
      </c>
      <c r="Q84" s="2"/>
      <c r="R84" s="419">
        <v>161959000</v>
      </c>
      <c r="S84" s="17">
        <v>120579780.48999999</v>
      </c>
      <c r="T84" s="17">
        <v>4543173.7550296858</v>
      </c>
      <c r="U84" s="17">
        <v>41427736.758795306</v>
      </c>
      <c r="V84" s="17">
        <v>2762909.3945765747</v>
      </c>
      <c r="W84" s="17">
        <v>-11912.693988809586</v>
      </c>
      <c r="X84" s="33">
        <v>7366513.0923903976</v>
      </c>
      <c r="Y84" s="34">
        <v>234.98253021003504</v>
      </c>
      <c r="Z84" s="2"/>
      <c r="AA84" s="91">
        <v>-1894678.9233040009</v>
      </c>
      <c r="AB84" s="354">
        <v>-60.437881769803312</v>
      </c>
      <c r="AD84" s="148">
        <v>67.191166367165266</v>
      </c>
      <c r="AE84" s="254">
        <v>35.437881769803312</v>
      </c>
      <c r="AF84" s="254">
        <v>10.437881769803312</v>
      </c>
      <c r="AG84" s="254">
        <v>0</v>
      </c>
      <c r="AH84" s="377">
        <v>0</v>
      </c>
    </row>
    <row r="85" spans="1:34" x14ac:dyDescent="0.2">
      <c r="A85" s="2">
        <v>213</v>
      </c>
      <c r="B85" s="2" t="s">
        <v>76</v>
      </c>
      <c r="C85" s="2">
        <v>10</v>
      </c>
      <c r="D85" s="2">
        <v>5540.3516311645508</v>
      </c>
      <c r="E85" s="35">
        <v>13610382.044916604</v>
      </c>
      <c r="F85" s="2">
        <v>7260313</v>
      </c>
      <c r="G85" s="2">
        <v>1946987.6592095704</v>
      </c>
      <c r="H85" s="2">
        <v>1993117.5977017751</v>
      </c>
      <c r="I85" s="17">
        <v>2420615.2687866143</v>
      </c>
      <c r="J85" s="345">
        <v>-9640.2118382263179</v>
      </c>
      <c r="K85" s="2">
        <v>1198346.2521494986</v>
      </c>
      <c r="L85" s="2">
        <v>-527161</v>
      </c>
      <c r="M85" s="8">
        <v>-417000</v>
      </c>
      <c r="N85" s="8">
        <v>64010.303792991072</v>
      </c>
      <c r="O85" s="33">
        <v>319206.82488561794</v>
      </c>
      <c r="P85" s="34">
        <v>57.614903554149045</v>
      </c>
      <c r="Q85" s="2"/>
      <c r="R85" s="419">
        <v>36350000</v>
      </c>
      <c r="S85" s="17">
        <v>15055998.914999999</v>
      </c>
      <c r="T85" s="17">
        <v>2798063.7860851344</v>
      </c>
      <c r="U85" s="17">
        <v>18725976.237387478</v>
      </c>
      <c r="V85" s="17">
        <v>1002826.6592095704</v>
      </c>
      <c r="W85" s="17">
        <v>-2105.3336198425295</v>
      </c>
      <c r="X85" s="33">
        <v>1234970.931302028</v>
      </c>
      <c r="Y85" s="34">
        <v>222.90479260473293</v>
      </c>
      <c r="Z85" s="2"/>
      <c r="AA85" s="91">
        <v>-915764.10641641007</v>
      </c>
      <c r="AB85" s="354">
        <v>-165.28988905058389</v>
      </c>
      <c r="AD85" s="148">
        <v>172.04317364794585</v>
      </c>
      <c r="AE85" s="254">
        <v>140.28988905058389</v>
      </c>
      <c r="AF85" s="254">
        <v>115.28988905058389</v>
      </c>
      <c r="AG85" s="254">
        <v>90.289889050583895</v>
      </c>
      <c r="AH85" s="377">
        <v>65.289889050583895</v>
      </c>
    </row>
    <row r="86" spans="1:34" x14ac:dyDescent="0.2">
      <c r="A86" s="2">
        <v>214</v>
      </c>
      <c r="B86" s="2" t="s">
        <v>77</v>
      </c>
      <c r="C86" s="2">
        <v>4</v>
      </c>
      <c r="D86" s="2">
        <v>11572.553797602654</v>
      </c>
      <c r="E86" s="35">
        <v>30124009.336663298</v>
      </c>
      <c r="F86" s="2">
        <v>18226097</v>
      </c>
      <c r="G86" s="2">
        <v>3408861.6523813419</v>
      </c>
      <c r="H86" s="2">
        <v>1934315.8531369532</v>
      </c>
      <c r="I86" s="17">
        <v>6272927.7463101801</v>
      </c>
      <c r="J86" s="345">
        <v>-20136.243607828615</v>
      </c>
      <c r="K86" s="2">
        <v>-64277.825781685518</v>
      </c>
      <c r="L86" s="2">
        <v>929266</v>
      </c>
      <c r="M86" s="8">
        <v>443000</v>
      </c>
      <c r="N86" s="8">
        <v>139458.99714662868</v>
      </c>
      <c r="O86" s="33">
        <v>1145503.8429222926</v>
      </c>
      <c r="P86" s="34">
        <v>98.984533833801905</v>
      </c>
      <c r="Q86" s="2"/>
      <c r="R86" s="419">
        <v>68387000</v>
      </c>
      <c r="S86" s="17">
        <v>36804315.225000001</v>
      </c>
      <c r="T86" s="17">
        <v>2715514.200343092</v>
      </c>
      <c r="U86" s="17">
        <v>25669224.597288784</v>
      </c>
      <c r="V86" s="17">
        <v>4781127.6523813419</v>
      </c>
      <c r="W86" s="17">
        <v>-4397.5704430890082</v>
      </c>
      <c r="X86" s="33">
        <v>1587579.2454563184</v>
      </c>
      <c r="Y86" s="34">
        <v>137.1848662985</v>
      </c>
      <c r="Z86" s="2"/>
      <c r="AA86" s="91">
        <v>-442075.40253402572</v>
      </c>
      <c r="AB86" s="354">
        <v>-38.200332464698079</v>
      </c>
      <c r="AD86" s="148">
        <v>44.953617062060047</v>
      </c>
      <c r="AE86" s="254">
        <v>13.200332464698093</v>
      </c>
      <c r="AF86" s="254">
        <v>0</v>
      </c>
      <c r="AG86" s="254">
        <v>0</v>
      </c>
      <c r="AH86" s="377">
        <v>0</v>
      </c>
    </row>
    <row r="87" spans="1:34" x14ac:dyDescent="0.2">
      <c r="A87" s="2">
        <v>216</v>
      </c>
      <c r="B87" s="2" t="s">
        <v>78</v>
      </c>
      <c r="C87" s="2">
        <v>13</v>
      </c>
      <c r="D87" s="2">
        <v>1406.1504039764404</v>
      </c>
      <c r="E87" s="35">
        <v>4108973.2305299286</v>
      </c>
      <c r="F87" s="2">
        <v>1724672</v>
      </c>
      <c r="G87" s="2">
        <v>460673.20474082517</v>
      </c>
      <c r="H87" s="2">
        <v>452609.65693327988</v>
      </c>
      <c r="I87" s="17">
        <v>1258664.0035002828</v>
      </c>
      <c r="J87" s="345">
        <v>-2446.7017029190065</v>
      </c>
      <c r="K87" s="2">
        <v>48120.391354894346</v>
      </c>
      <c r="L87" s="2">
        <v>-272683</v>
      </c>
      <c r="M87" s="8">
        <v>0</v>
      </c>
      <c r="N87" s="8">
        <v>15061.274716624599</v>
      </c>
      <c r="O87" s="33">
        <v>-424302.40098694107</v>
      </c>
      <c r="P87" s="34">
        <v>-301.74752273089706</v>
      </c>
      <c r="Q87" s="2"/>
      <c r="R87" s="419">
        <v>10573000</v>
      </c>
      <c r="S87" s="17">
        <v>3478534.03</v>
      </c>
      <c r="T87" s="17">
        <v>635401.8908657087</v>
      </c>
      <c r="U87" s="17">
        <v>5863610.7955333404</v>
      </c>
      <c r="V87" s="17">
        <v>187990.20474082517</v>
      </c>
      <c r="W87" s="17">
        <v>-534.3371535110474</v>
      </c>
      <c r="X87" s="33">
        <v>-406928.74170661351</v>
      </c>
      <c r="Y87" s="34">
        <v>-289.39204551366856</v>
      </c>
      <c r="Z87" s="2"/>
      <c r="AA87" s="91">
        <v>-17373.659280327556</v>
      </c>
      <c r="AB87" s="354">
        <v>-12.355477217228497</v>
      </c>
      <c r="AD87" s="148">
        <v>19.108761814590423</v>
      </c>
      <c r="AE87" s="254">
        <v>0</v>
      </c>
      <c r="AF87" s="254">
        <v>0</v>
      </c>
      <c r="AG87" s="254">
        <v>0</v>
      </c>
      <c r="AH87" s="377">
        <v>0</v>
      </c>
    </row>
    <row r="88" spans="1:34" x14ac:dyDescent="0.2">
      <c r="A88" s="2">
        <v>217</v>
      </c>
      <c r="B88" s="2" t="s">
        <v>79</v>
      </c>
      <c r="C88" s="2">
        <v>16</v>
      </c>
      <c r="D88" s="2">
        <v>5543.9389517307281</v>
      </c>
      <c r="E88" s="35">
        <v>12708797.56487073</v>
      </c>
      <c r="F88" s="2">
        <v>8414590</v>
      </c>
      <c r="G88" s="2">
        <v>1339423.8843130481</v>
      </c>
      <c r="H88" s="2">
        <v>731748.25208408618</v>
      </c>
      <c r="I88" s="17">
        <v>4911730.0124481544</v>
      </c>
      <c r="J88" s="345">
        <v>-9646.4537760114672</v>
      </c>
      <c r="K88" s="2">
        <v>-1098707.2728756082</v>
      </c>
      <c r="L88" s="2">
        <v>-98230</v>
      </c>
      <c r="M88" s="8">
        <v>30000</v>
      </c>
      <c r="N88" s="8">
        <v>63269.495991547694</v>
      </c>
      <c r="O88" s="33">
        <v>1575380.3533144873</v>
      </c>
      <c r="P88" s="34">
        <v>284.16264447188382</v>
      </c>
      <c r="Q88" s="2"/>
      <c r="R88" s="419">
        <v>32075000</v>
      </c>
      <c r="S88" s="17">
        <v>16866744.844999999</v>
      </c>
      <c r="T88" s="17">
        <v>1027274.1994995603</v>
      </c>
      <c r="U88" s="17">
        <v>13246333.981814934</v>
      </c>
      <c r="V88" s="17">
        <v>1271193.8843130481</v>
      </c>
      <c r="W88" s="17">
        <v>-2106.6968016576766</v>
      </c>
      <c r="X88" s="33">
        <v>338653.60742919415</v>
      </c>
      <c r="Y88" s="34">
        <v>61.085378172043534</v>
      </c>
      <c r="Z88" s="2"/>
      <c r="AA88" s="91">
        <v>1236726.745885293</v>
      </c>
      <c r="AB88" s="354">
        <v>223.07726629984029</v>
      </c>
      <c r="AD88" s="148">
        <v>-216.32398170247833</v>
      </c>
      <c r="AE88" s="254">
        <v>-198.07726629984029</v>
      </c>
      <c r="AF88" s="254">
        <v>-173.07726629984029</v>
      </c>
      <c r="AG88" s="254">
        <v>-148.07726629984029</v>
      </c>
      <c r="AH88" s="377">
        <v>-123.07726629984029</v>
      </c>
    </row>
    <row r="89" spans="1:34" x14ac:dyDescent="0.2">
      <c r="A89" s="2">
        <v>218</v>
      </c>
      <c r="B89" s="2" t="s">
        <v>80</v>
      </c>
      <c r="C89" s="2">
        <v>14</v>
      </c>
      <c r="D89" s="2">
        <v>1326.0340330004692</v>
      </c>
      <c r="E89" s="35">
        <v>2711513.0988242263</v>
      </c>
      <c r="F89" s="2">
        <v>2031743</v>
      </c>
      <c r="G89" s="2">
        <v>267803.87611710123</v>
      </c>
      <c r="H89" s="2">
        <v>212775.74893825731</v>
      </c>
      <c r="I89" s="17">
        <v>722875.37485736783</v>
      </c>
      <c r="J89" s="345">
        <v>-2307.2992174208166</v>
      </c>
      <c r="K89" s="2">
        <v>152269.10964179394</v>
      </c>
      <c r="L89" s="2">
        <v>-306201</v>
      </c>
      <c r="M89" s="8">
        <v>-37000</v>
      </c>
      <c r="N89" s="8">
        <v>15526.385103518822</v>
      </c>
      <c r="O89" s="33">
        <v>345972.09661639249</v>
      </c>
      <c r="P89" s="34">
        <v>260.9074035856741</v>
      </c>
      <c r="Q89" s="2"/>
      <c r="R89" s="419">
        <v>8583000</v>
      </c>
      <c r="S89" s="17">
        <v>3870449.3</v>
      </c>
      <c r="T89" s="17">
        <v>298707.97305075143</v>
      </c>
      <c r="U89" s="17">
        <v>4868913.5036083683</v>
      </c>
      <c r="V89" s="17">
        <v>-75397.12388289877</v>
      </c>
      <c r="W89" s="17">
        <v>-503.89293254017832</v>
      </c>
      <c r="X89" s="33">
        <v>380177.54570876097</v>
      </c>
      <c r="Y89" s="34">
        <v>286.70270615039823</v>
      </c>
      <c r="Z89" s="2"/>
      <c r="AA89" s="91">
        <v>-34205.449092368479</v>
      </c>
      <c r="AB89" s="354">
        <v>-25.795302564724125</v>
      </c>
      <c r="AD89" s="148">
        <v>32.548587162086108</v>
      </c>
      <c r="AE89" s="254">
        <v>0.79530256472412475</v>
      </c>
      <c r="AF89" s="254">
        <v>0</v>
      </c>
      <c r="AG89" s="254">
        <v>0</v>
      </c>
      <c r="AH89" s="377">
        <v>0</v>
      </c>
    </row>
    <row r="90" spans="1:34" x14ac:dyDescent="0.2">
      <c r="A90" s="2">
        <v>224</v>
      </c>
      <c r="B90" s="2" t="s">
        <v>81</v>
      </c>
      <c r="C90" s="2">
        <v>1</v>
      </c>
      <c r="D90" s="2">
        <v>8886.9623699188232</v>
      </c>
      <c r="E90" s="35">
        <v>19799496.24420628</v>
      </c>
      <c r="F90" s="2">
        <v>14062457</v>
      </c>
      <c r="G90" s="2">
        <v>2325293.9626876833</v>
      </c>
      <c r="H90" s="2">
        <v>958900.18884807802</v>
      </c>
      <c r="I90" s="17">
        <v>5347716.8622313868</v>
      </c>
      <c r="J90" s="345">
        <v>-15463.314523658752</v>
      </c>
      <c r="K90" s="2">
        <v>-1118592.7378676455</v>
      </c>
      <c r="L90" s="2">
        <v>-638152</v>
      </c>
      <c r="M90" s="8">
        <v>-614000</v>
      </c>
      <c r="N90" s="8">
        <v>103909.7475135334</v>
      </c>
      <c r="O90" s="33">
        <v>612573.46468309313</v>
      </c>
      <c r="P90" s="34">
        <v>68.929454090699451</v>
      </c>
      <c r="Q90" s="2"/>
      <c r="R90" s="419">
        <v>50014000</v>
      </c>
      <c r="S90" s="17">
        <v>29711515.6525</v>
      </c>
      <c r="T90" s="17">
        <v>1346164.3688158651</v>
      </c>
      <c r="U90" s="17">
        <v>17395971.027164076</v>
      </c>
      <c r="V90" s="17">
        <v>1073141.9626876833</v>
      </c>
      <c r="W90" s="17">
        <v>-3377.0457005691528</v>
      </c>
      <c r="X90" s="33">
        <v>-483829.94313180028</v>
      </c>
      <c r="Y90" s="34">
        <v>-54.44266814603602</v>
      </c>
      <c r="Z90" s="2"/>
      <c r="AA90" s="91">
        <v>1096403.4078148934</v>
      </c>
      <c r="AB90" s="354">
        <v>123.37212223673546</v>
      </c>
      <c r="AD90" s="148">
        <v>-116.61883763937351</v>
      </c>
      <c r="AE90" s="254">
        <v>-98.372122236735464</v>
      </c>
      <c r="AF90" s="254">
        <v>-73.372122236735464</v>
      </c>
      <c r="AG90" s="254">
        <v>-48.372122236735464</v>
      </c>
      <c r="AH90" s="377">
        <v>-23.372122236735464</v>
      </c>
    </row>
    <row r="91" spans="1:34" x14ac:dyDescent="0.2">
      <c r="A91" s="2">
        <v>226</v>
      </c>
      <c r="B91" s="2" t="s">
        <v>82</v>
      </c>
      <c r="C91" s="2">
        <v>13</v>
      </c>
      <c r="D91" s="2">
        <v>4175.1673810482025</v>
      </c>
      <c r="E91" s="35">
        <v>10233144.4122063</v>
      </c>
      <c r="F91" s="2">
        <v>5490945</v>
      </c>
      <c r="G91" s="2">
        <v>1150456.8219759329</v>
      </c>
      <c r="H91" s="2">
        <v>1028859.6348662431</v>
      </c>
      <c r="I91" s="17">
        <v>3436629.9579659007</v>
      </c>
      <c r="J91" s="345">
        <v>-7264.7912430238721</v>
      </c>
      <c r="K91" s="2">
        <v>276867.30947420059</v>
      </c>
      <c r="L91" s="2">
        <v>53953</v>
      </c>
      <c r="M91" s="8">
        <v>-112000</v>
      </c>
      <c r="N91" s="8">
        <v>45100.535519485136</v>
      </c>
      <c r="O91" s="33">
        <v>1130403.0563524384</v>
      </c>
      <c r="P91" s="34">
        <v>270.74436859310862</v>
      </c>
      <c r="Q91" s="2"/>
      <c r="R91" s="419">
        <v>26814000</v>
      </c>
      <c r="S91" s="17">
        <v>11167918.24</v>
      </c>
      <c r="T91" s="17">
        <v>1444377.8373155273</v>
      </c>
      <c r="U91" s="17">
        <v>14259784.808691259</v>
      </c>
      <c r="V91" s="17">
        <v>1092409.8219759329</v>
      </c>
      <c r="W91" s="17">
        <v>-1586.5636047983169</v>
      </c>
      <c r="X91" s="33">
        <v>1152077.2715875173</v>
      </c>
      <c r="Y91" s="34">
        <v>275.93558926930518</v>
      </c>
      <c r="Z91" s="2"/>
      <c r="AA91" s="91">
        <v>-21674.21523507894</v>
      </c>
      <c r="AB91" s="354">
        <v>-5.1912206761965765</v>
      </c>
      <c r="AD91" s="148">
        <v>11.944505273558491</v>
      </c>
      <c r="AE91" s="254">
        <v>0</v>
      </c>
      <c r="AF91" s="254">
        <v>0</v>
      </c>
      <c r="AG91" s="254">
        <v>0</v>
      </c>
      <c r="AH91" s="377">
        <v>0</v>
      </c>
    </row>
    <row r="92" spans="1:34" x14ac:dyDescent="0.2">
      <c r="A92" s="2">
        <v>230</v>
      </c>
      <c r="B92" s="2" t="s">
        <v>83</v>
      </c>
      <c r="C92" s="2">
        <v>4</v>
      </c>
      <c r="D92" s="2">
        <v>2414.6067688465118</v>
      </c>
      <c r="E92" s="35">
        <v>5565870.3065719567</v>
      </c>
      <c r="F92" s="2">
        <v>2869186</v>
      </c>
      <c r="G92" s="2">
        <v>555748.02823886042</v>
      </c>
      <c r="H92" s="2">
        <v>469987.99539781333</v>
      </c>
      <c r="I92" s="17">
        <v>1857696.0983335986</v>
      </c>
      <c r="J92" s="345">
        <v>-4201.4157777929304</v>
      </c>
      <c r="K92" s="2">
        <v>-197216.05704435465</v>
      </c>
      <c r="L92" s="2">
        <v>-428262</v>
      </c>
      <c r="M92" s="8">
        <v>251000</v>
      </c>
      <c r="N92" s="8">
        <v>23098.627001769011</v>
      </c>
      <c r="O92" s="33">
        <v>-168833.03042206354</v>
      </c>
      <c r="P92" s="34">
        <v>-69.92154275402666</v>
      </c>
      <c r="Q92" s="2"/>
      <c r="R92" s="419">
        <v>15329000</v>
      </c>
      <c r="S92" s="17">
        <v>5927626.665</v>
      </c>
      <c r="T92" s="17">
        <v>659798.69493588037</v>
      </c>
      <c r="U92" s="17">
        <v>7966578.1255448889</v>
      </c>
      <c r="V92" s="17">
        <v>378486.02823886042</v>
      </c>
      <c r="W92" s="17">
        <v>-917.55057216167449</v>
      </c>
      <c r="X92" s="33">
        <v>-395592.93570820696</v>
      </c>
      <c r="Y92" s="34">
        <v>-163.83327538553482</v>
      </c>
      <c r="Z92" s="2"/>
      <c r="AA92" s="91">
        <v>226759.90528614342</v>
      </c>
      <c r="AB92" s="354">
        <v>93.911732631508144</v>
      </c>
      <c r="AD92" s="148">
        <v>-87.158448034146204</v>
      </c>
      <c r="AE92" s="254">
        <v>-68.911732631508158</v>
      </c>
      <c r="AF92" s="254">
        <v>-43.911732631508158</v>
      </c>
      <c r="AG92" s="254">
        <v>-18.911732631508158</v>
      </c>
      <c r="AH92" s="377">
        <v>0</v>
      </c>
    </row>
    <row r="93" spans="1:34" x14ac:dyDescent="0.2">
      <c r="A93" s="2">
        <v>231</v>
      </c>
      <c r="B93" s="2" t="s">
        <v>84</v>
      </c>
      <c r="C93" s="2">
        <v>15</v>
      </c>
      <c r="D93" s="2">
        <v>1279.7746262550354</v>
      </c>
      <c r="E93" s="35">
        <v>3343778.7771685226</v>
      </c>
      <c r="F93" s="2">
        <v>2612091</v>
      </c>
      <c r="G93" s="2">
        <v>665740.36694115307</v>
      </c>
      <c r="H93" s="2">
        <v>853775.46415452554</v>
      </c>
      <c r="I93" s="17">
        <v>-134173.18126492383</v>
      </c>
      <c r="J93" s="345">
        <v>-2226.8078496837616</v>
      </c>
      <c r="K93" s="2">
        <v>-499446.83639707934</v>
      </c>
      <c r="L93" s="2">
        <v>-211679</v>
      </c>
      <c r="M93" s="8">
        <v>-50000</v>
      </c>
      <c r="N93" s="8">
        <v>23975.018014569752</v>
      </c>
      <c r="O93" s="33">
        <v>-85722.75356996106</v>
      </c>
      <c r="P93" s="34">
        <v>-66.982695086562927</v>
      </c>
      <c r="Q93" s="2"/>
      <c r="R93" s="419">
        <v>9198000</v>
      </c>
      <c r="S93" s="17">
        <v>5193443.66</v>
      </c>
      <c r="T93" s="17">
        <v>1198583.6713565821</v>
      </c>
      <c r="U93" s="17">
        <v>1979672.6941863983</v>
      </c>
      <c r="V93" s="17">
        <v>404061.36694115307</v>
      </c>
      <c r="W93" s="17">
        <v>-486.31435797691347</v>
      </c>
      <c r="X93" s="33">
        <v>-421752.2931578909</v>
      </c>
      <c r="Y93" s="34">
        <v>-329.55200431817553</v>
      </c>
      <c r="Z93" s="2"/>
      <c r="AA93" s="91">
        <v>336029.53958792984</v>
      </c>
      <c r="AB93" s="354">
        <v>262.56930923161264</v>
      </c>
      <c r="AD93" s="148">
        <v>-255.81602463425062</v>
      </c>
      <c r="AE93" s="254">
        <v>-237.56930923161258</v>
      </c>
      <c r="AF93" s="254">
        <v>-212.56930923161258</v>
      </c>
      <c r="AG93" s="254">
        <v>-187.56930923161258</v>
      </c>
      <c r="AH93" s="377">
        <v>-162.56930923161258</v>
      </c>
    </row>
    <row r="94" spans="1:34" x14ac:dyDescent="0.2">
      <c r="A94" s="2">
        <v>232</v>
      </c>
      <c r="B94" s="2" t="s">
        <v>85</v>
      </c>
      <c r="C94" s="2">
        <v>14</v>
      </c>
      <c r="D94" s="2">
        <v>13706.442718029022</v>
      </c>
      <c r="E94" s="35">
        <v>31872995.113264553</v>
      </c>
      <c r="F94" s="2">
        <v>20999342</v>
      </c>
      <c r="G94" s="2">
        <v>3557015.5477529517</v>
      </c>
      <c r="H94" s="2">
        <v>3029873.2680285089</v>
      </c>
      <c r="I94" s="17">
        <v>9606992.7324417494</v>
      </c>
      <c r="J94" s="345">
        <v>-23849.210329370497</v>
      </c>
      <c r="K94" s="2">
        <v>-838894.03339081863</v>
      </c>
      <c r="L94" s="2">
        <v>-561411</v>
      </c>
      <c r="M94" s="8">
        <v>246000</v>
      </c>
      <c r="N94" s="8">
        <v>166221.31143402084</v>
      </c>
      <c r="O94" s="33">
        <v>4308295.5026724935</v>
      </c>
      <c r="P94" s="34">
        <v>314.32630561432961</v>
      </c>
      <c r="Q94" s="2"/>
      <c r="R94" s="419">
        <v>83664000</v>
      </c>
      <c r="S94" s="17">
        <v>40761108.640000001</v>
      </c>
      <c r="T94" s="17">
        <v>4253526.5743845468</v>
      </c>
      <c r="U94" s="17">
        <v>38302967.510802522</v>
      </c>
      <c r="V94" s="17">
        <v>3241604.5477529517</v>
      </c>
      <c r="W94" s="17">
        <v>-5208.4482328510285</v>
      </c>
      <c r="X94" s="33">
        <v>2900415.7211728608</v>
      </c>
      <c r="Y94" s="34">
        <v>211.60966275791935</v>
      </c>
      <c r="Z94" s="2"/>
      <c r="AA94" s="91">
        <v>1407879.7814996326</v>
      </c>
      <c r="AB94" s="354">
        <v>102.71664285641029</v>
      </c>
      <c r="AD94" s="148">
        <v>-95.963358259048306</v>
      </c>
      <c r="AE94" s="254">
        <v>-77.71664285641026</v>
      </c>
      <c r="AF94" s="254">
        <v>-52.71664285641026</v>
      </c>
      <c r="AG94" s="254">
        <v>-27.71664285641026</v>
      </c>
      <c r="AH94" s="377">
        <v>-2.7166428564102603</v>
      </c>
    </row>
    <row r="95" spans="1:34" x14ac:dyDescent="0.2">
      <c r="A95" s="2">
        <v>233</v>
      </c>
      <c r="B95" s="2" t="s">
        <v>86</v>
      </c>
      <c r="C95" s="2">
        <v>14</v>
      </c>
      <c r="D95" s="2">
        <v>16471.238654017448</v>
      </c>
      <c r="E95" s="35">
        <v>42109017.578177556</v>
      </c>
      <c r="F95" s="2">
        <v>25642465</v>
      </c>
      <c r="G95" s="2">
        <v>4205854.7563104285</v>
      </c>
      <c r="H95" s="2">
        <v>2554558.1328334338</v>
      </c>
      <c r="I95" s="17">
        <v>12121841.183618991</v>
      </c>
      <c r="J95" s="345">
        <v>-28659.955257990361</v>
      </c>
      <c r="K95" s="2">
        <v>488585.96240866551</v>
      </c>
      <c r="L95" s="2">
        <v>-479610</v>
      </c>
      <c r="M95" s="8">
        <v>-1220000</v>
      </c>
      <c r="N95" s="8">
        <v>195051.98615083774</v>
      </c>
      <c r="O95" s="33">
        <v>1371069.4878868088</v>
      </c>
      <c r="P95" s="34">
        <v>83.240217489799747</v>
      </c>
      <c r="Q95" s="2"/>
      <c r="R95" s="419">
        <v>104784000</v>
      </c>
      <c r="S95" s="17">
        <v>50696976.924999997</v>
      </c>
      <c r="T95" s="17">
        <v>3586249.3056970132</v>
      </c>
      <c r="U95" s="17">
        <v>48111527.171475753</v>
      </c>
      <c r="V95" s="17">
        <v>2506244.7563104285</v>
      </c>
      <c r="W95" s="17">
        <v>-6259.0706885266309</v>
      </c>
      <c r="X95" s="33">
        <v>123257.22917173385</v>
      </c>
      <c r="Y95" s="34">
        <v>7.4831791197239781</v>
      </c>
      <c r="Z95" s="2"/>
      <c r="AA95" s="91">
        <v>1247812.258715075</v>
      </c>
      <c r="AB95" s="354">
        <v>75.757038370075762</v>
      </c>
      <c r="AD95" s="148">
        <v>-69.003753772713821</v>
      </c>
      <c r="AE95" s="254">
        <v>-50.757038370075776</v>
      </c>
      <c r="AF95" s="254">
        <v>-25.757038370075776</v>
      </c>
      <c r="AG95" s="254">
        <v>-0.7570383700757759</v>
      </c>
      <c r="AH95" s="377">
        <v>0</v>
      </c>
    </row>
    <row r="96" spans="1:34" x14ac:dyDescent="0.2">
      <c r="A96" s="2">
        <v>235</v>
      </c>
      <c r="B96" s="2" t="s">
        <v>87</v>
      </c>
      <c r="C96" s="2">
        <v>1</v>
      </c>
      <c r="D96" s="2">
        <v>9521.2756190896034</v>
      </c>
      <c r="E96" s="35">
        <v>39794591.022996649</v>
      </c>
      <c r="F96" s="2">
        <v>20714034</v>
      </c>
      <c r="G96" s="2">
        <v>4767447.8739806116</v>
      </c>
      <c r="H96" s="2">
        <v>1456987.4681378903</v>
      </c>
      <c r="I96" s="17">
        <v>1683966.614221266</v>
      </c>
      <c r="J96" s="345">
        <v>-16567.01957721591</v>
      </c>
      <c r="K96" s="2">
        <v>6751012.4410406994</v>
      </c>
      <c r="L96" s="2">
        <v>2080712</v>
      </c>
      <c r="M96" s="8">
        <v>150000</v>
      </c>
      <c r="N96" s="8">
        <v>153367.31654192184</v>
      </c>
      <c r="O96" s="33">
        <v>-2053630.3286514729</v>
      </c>
      <c r="P96" s="34">
        <v>-215.68857060854992</v>
      </c>
      <c r="Q96" s="2"/>
      <c r="R96" s="419">
        <v>70441000</v>
      </c>
      <c r="S96" s="17">
        <v>65469725.500000007</v>
      </c>
      <c r="T96" s="17">
        <v>2045410.6050126259</v>
      </c>
      <c r="U96" s="17">
        <v>-5274805.6570704468</v>
      </c>
      <c r="V96" s="17">
        <v>6998159.8739806116</v>
      </c>
      <c r="W96" s="17">
        <v>-3618.0847352540495</v>
      </c>
      <c r="X96" s="33">
        <v>-1198891.5933419371</v>
      </c>
      <c r="Y96" s="34">
        <v>-125.91711880897861</v>
      </c>
      <c r="Z96" s="2"/>
      <c r="AA96" s="91">
        <v>-854738.73530953587</v>
      </c>
      <c r="AB96" s="354">
        <v>-89.771451799571309</v>
      </c>
      <c r="AD96" s="148">
        <v>96.524736396933264</v>
      </c>
      <c r="AE96" s="254">
        <v>64.771451799571309</v>
      </c>
      <c r="AF96" s="254">
        <v>39.771451799571309</v>
      </c>
      <c r="AG96" s="254">
        <v>14.771451799571309</v>
      </c>
      <c r="AH96" s="377">
        <v>0</v>
      </c>
    </row>
    <row r="97" spans="1:34" x14ac:dyDescent="0.2">
      <c r="A97" s="2">
        <v>236</v>
      </c>
      <c r="B97" s="2" t="s">
        <v>88</v>
      </c>
      <c r="C97" s="2">
        <v>16</v>
      </c>
      <c r="D97" s="2">
        <v>4293.9746887683868</v>
      </c>
      <c r="E97" s="35">
        <v>11399727.75438861</v>
      </c>
      <c r="F97" s="2">
        <v>6418895</v>
      </c>
      <c r="G97" s="2">
        <v>968690.59642676078</v>
      </c>
      <c r="H97" s="2">
        <v>769608.3183566808</v>
      </c>
      <c r="I97" s="17">
        <v>3783083.3656589547</v>
      </c>
      <c r="J97" s="345">
        <v>-7471.5159584569928</v>
      </c>
      <c r="K97" s="2">
        <v>-285255.83265084733</v>
      </c>
      <c r="L97" s="2">
        <v>801524</v>
      </c>
      <c r="M97" s="8">
        <v>-304000</v>
      </c>
      <c r="N97" s="8">
        <v>49726.236812022733</v>
      </c>
      <c r="O97" s="33">
        <v>795072.41425650567</v>
      </c>
      <c r="P97" s="34">
        <v>185.160014178973</v>
      </c>
      <c r="Q97" s="2"/>
      <c r="R97" s="419">
        <v>25407000</v>
      </c>
      <c r="S97" s="17">
        <v>12758147.025</v>
      </c>
      <c r="T97" s="17">
        <v>1080424.5407028499</v>
      </c>
      <c r="U97" s="17">
        <v>10314817.907125659</v>
      </c>
      <c r="V97" s="17">
        <v>1466214.5964267608</v>
      </c>
      <c r="W97" s="17">
        <v>-1631.7103817319871</v>
      </c>
      <c r="X97" s="33">
        <v>214235.77963700204</v>
      </c>
      <c r="Y97" s="34">
        <v>49.892185018549775</v>
      </c>
      <c r="Z97" s="2"/>
      <c r="AA97" s="91">
        <v>580836.63461950363</v>
      </c>
      <c r="AB97" s="354">
        <v>135.26782916042322</v>
      </c>
      <c r="AD97" s="148">
        <v>-128.51454456306126</v>
      </c>
      <c r="AE97" s="254">
        <v>-110.26782916042322</v>
      </c>
      <c r="AF97" s="254">
        <v>-85.267829160423219</v>
      </c>
      <c r="AG97" s="254">
        <v>-60.267829160423219</v>
      </c>
      <c r="AH97" s="377">
        <v>-35.267829160423219</v>
      </c>
    </row>
    <row r="98" spans="1:34" x14ac:dyDescent="0.2">
      <c r="A98" s="2">
        <v>239</v>
      </c>
      <c r="B98" s="2" t="s">
        <v>89</v>
      </c>
      <c r="C98" s="2">
        <v>11</v>
      </c>
      <c r="D98" s="2">
        <v>2316.9256492853165</v>
      </c>
      <c r="E98" s="35">
        <v>5154405.0576679856</v>
      </c>
      <c r="F98" s="2">
        <v>3081207</v>
      </c>
      <c r="G98" s="2">
        <v>578181.94676332362</v>
      </c>
      <c r="H98" s="2">
        <v>485435.2128634926</v>
      </c>
      <c r="I98" s="17">
        <v>1361889.0301242559</v>
      </c>
      <c r="J98" s="345">
        <v>-4031.4506297564508</v>
      </c>
      <c r="K98" s="2">
        <v>472390.26775889535</v>
      </c>
      <c r="L98" s="2">
        <v>-465918</v>
      </c>
      <c r="M98" s="8">
        <v>76000</v>
      </c>
      <c r="N98" s="8">
        <v>24672.130963299187</v>
      </c>
      <c r="O98" s="33">
        <v>455421.08017552458</v>
      </c>
      <c r="P98" s="34">
        <v>196.56266497632527</v>
      </c>
      <c r="Q98" s="2"/>
      <c r="R98" s="419">
        <v>14846000</v>
      </c>
      <c r="S98" s="17">
        <v>6453570.5949999997</v>
      </c>
      <c r="T98" s="17">
        <v>681484.46994300373</v>
      </c>
      <c r="U98" s="17">
        <v>8073060.8298241897</v>
      </c>
      <c r="V98" s="17">
        <v>188263.94676332362</v>
      </c>
      <c r="W98" s="17">
        <v>-880.43174672842031</v>
      </c>
      <c r="X98" s="33">
        <v>551260.27327724511</v>
      </c>
      <c r="Y98" s="34">
        <v>237.92747663149569</v>
      </c>
      <c r="Z98" s="2"/>
      <c r="AA98" s="91">
        <v>-95839.193101720535</v>
      </c>
      <c r="AB98" s="354">
        <v>-41.364811655170413</v>
      </c>
      <c r="AD98" s="148">
        <v>48.118096252532382</v>
      </c>
      <c r="AE98" s="254">
        <v>16.364811655170428</v>
      </c>
      <c r="AF98" s="254">
        <v>0</v>
      </c>
      <c r="AG98" s="254">
        <v>0</v>
      </c>
      <c r="AH98" s="377">
        <v>0</v>
      </c>
    </row>
    <row r="99" spans="1:34" x14ac:dyDescent="0.2">
      <c r="A99" s="2">
        <v>240</v>
      </c>
      <c r="B99" s="2" t="s">
        <v>90</v>
      </c>
      <c r="C99" s="2">
        <v>19</v>
      </c>
      <c r="D99" s="2">
        <v>21477.259870767593</v>
      </c>
      <c r="E99" s="35">
        <v>48282189.330128312</v>
      </c>
      <c r="F99" s="2">
        <v>39288900</v>
      </c>
      <c r="G99" s="2">
        <v>6837755.7643533526</v>
      </c>
      <c r="H99" s="2">
        <v>5952327.6022722907</v>
      </c>
      <c r="I99" s="17">
        <v>4011706.3752511069</v>
      </c>
      <c r="J99" s="345">
        <v>-37370.432175135611</v>
      </c>
      <c r="K99" s="2">
        <v>-3950371.1085111974</v>
      </c>
      <c r="L99" s="2">
        <v>988677</v>
      </c>
      <c r="M99" s="8">
        <v>485000</v>
      </c>
      <c r="N99" s="8">
        <v>312954.71362896939</v>
      </c>
      <c r="O99" s="33">
        <v>5607390.58469107</v>
      </c>
      <c r="P99" s="34">
        <v>261.08500890857187</v>
      </c>
      <c r="Q99" s="2"/>
      <c r="R99" s="419">
        <v>134300000</v>
      </c>
      <c r="S99" s="17">
        <v>79755596.420000002</v>
      </c>
      <c r="T99" s="17">
        <v>8356251.6963563021</v>
      </c>
      <c r="U99" s="17">
        <v>41893072.586985603</v>
      </c>
      <c r="V99" s="17">
        <v>8311432.7643533526</v>
      </c>
      <c r="W99" s="17">
        <v>-8161.3587508916853</v>
      </c>
      <c r="X99" s="33">
        <v>4024514.8264461579</v>
      </c>
      <c r="Y99" s="34">
        <v>187.38492948645978</v>
      </c>
      <c r="Z99" s="2"/>
      <c r="AA99" s="91">
        <v>1582875.7582449121</v>
      </c>
      <c r="AB99" s="354">
        <v>73.700079422112069</v>
      </c>
      <c r="AD99" s="148">
        <v>-66.946794824750128</v>
      </c>
      <c r="AE99" s="254">
        <v>-48.700079422112083</v>
      </c>
      <c r="AF99" s="254">
        <v>-23.700079422112083</v>
      </c>
      <c r="AG99" s="254">
        <v>0</v>
      </c>
      <c r="AH99" s="377">
        <v>0</v>
      </c>
    </row>
    <row r="100" spans="1:34" x14ac:dyDescent="0.2">
      <c r="A100" s="2">
        <v>241</v>
      </c>
      <c r="B100" s="2" t="s">
        <v>91</v>
      </c>
      <c r="C100" s="2">
        <v>19</v>
      </c>
      <c r="D100" s="2">
        <v>8295.2495606541634</v>
      </c>
      <c r="E100" s="35">
        <v>19982569.239007369</v>
      </c>
      <c r="F100" s="2">
        <v>15332403</v>
      </c>
      <c r="G100" s="2">
        <v>3941679.9307298395</v>
      </c>
      <c r="H100" s="2">
        <v>831182.31125676678</v>
      </c>
      <c r="I100" s="17">
        <v>4655603.6134616677</v>
      </c>
      <c r="J100" s="345">
        <v>-14433.734235538244</v>
      </c>
      <c r="K100" s="2">
        <v>-2025408.3837897233</v>
      </c>
      <c r="L100" s="2">
        <v>-615151</v>
      </c>
      <c r="M100" s="8">
        <v>90000</v>
      </c>
      <c r="N100" s="8">
        <v>111811.07322666263</v>
      </c>
      <c r="O100" s="33">
        <v>2325117.5716423094</v>
      </c>
      <c r="P100" s="34">
        <v>280.29507185302219</v>
      </c>
      <c r="Q100" s="2"/>
      <c r="R100" s="419">
        <v>48795000</v>
      </c>
      <c r="S100" s="17">
        <v>32140649.774999999</v>
      </c>
      <c r="T100" s="17">
        <v>1166865.9829424124</v>
      </c>
      <c r="U100" s="17">
        <v>12753622.171310164</v>
      </c>
      <c r="V100" s="17">
        <v>3416528.9307298395</v>
      </c>
      <c r="W100" s="17">
        <v>-3152.194833048582</v>
      </c>
      <c r="X100" s="33">
        <v>685819.05481546465</v>
      </c>
      <c r="Y100" s="34">
        <v>82.676120808760928</v>
      </c>
      <c r="Z100" s="2"/>
      <c r="AA100" s="91">
        <v>1639298.5168268448</v>
      </c>
      <c r="AB100" s="354">
        <v>197.61895104426125</v>
      </c>
      <c r="AD100" s="148">
        <v>-190.8656664468993</v>
      </c>
      <c r="AE100" s="254">
        <v>-172.61895104426128</v>
      </c>
      <c r="AF100" s="254">
        <v>-147.61895104426128</v>
      </c>
      <c r="AG100" s="254">
        <v>-122.61895104426128</v>
      </c>
      <c r="AH100" s="377">
        <v>-97.61895104426128</v>
      </c>
    </row>
    <row r="101" spans="1:34" x14ac:dyDescent="0.2">
      <c r="A101" s="2">
        <v>244</v>
      </c>
      <c r="B101" s="2" t="s">
        <v>92</v>
      </c>
      <c r="C101" s="2">
        <v>17</v>
      </c>
      <c r="D101" s="2">
        <v>17510.211152553558</v>
      </c>
      <c r="E101" s="35">
        <v>47923612.680738904</v>
      </c>
      <c r="F101" s="2">
        <v>28416343</v>
      </c>
      <c r="G101" s="2">
        <v>3706416.0239796597</v>
      </c>
      <c r="H101" s="2">
        <v>2920439.6256688326</v>
      </c>
      <c r="I101" s="17">
        <v>15985854.168989429</v>
      </c>
      <c r="J101" s="345">
        <v>-30467.767405443192</v>
      </c>
      <c r="K101" s="2">
        <v>483101.73666095053</v>
      </c>
      <c r="L101" s="2">
        <v>-818094</v>
      </c>
      <c r="M101" s="8">
        <v>-1148000</v>
      </c>
      <c r="N101" s="8">
        <v>216771.16984723211</v>
      </c>
      <c r="O101" s="33">
        <v>1808751.2770017609</v>
      </c>
      <c r="P101" s="34">
        <v>103.29694263783827</v>
      </c>
      <c r="Q101" s="2"/>
      <c r="R101" s="419">
        <v>91589000</v>
      </c>
      <c r="S101" s="17">
        <v>62416244.084999993</v>
      </c>
      <c r="T101" s="17">
        <v>4099896.7474144381</v>
      </c>
      <c r="U101" s="17">
        <v>24592724.733848371</v>
      </c>
      <c r="V101" s="17">
        <v>1740322.0239796597</v>
      </c>
      <c r="W101" s="17">
        <v>-6653.880237970352</v>
      </c>
      <c r="X101" s="33">
        <v>1266841.4704804455</v>
      </c>
      <c r="Y101" s="34">
        <v>72.348726091501121</v>
      </c>
      <c r="Z101" s="2"/>
      <c r="AA101" s="91">
        <v>541909.80652131536</v>
      </c>
      <c r="AB101" s="354">
        <v>30.94821654633715</v>
      </c>
      <c r="AD101" s="148">
        <v>-24.194931948975196</v>
      </c>
      <c r="AE101" s="254">
        <v>-5.9482165463371501</v>
      </c>
      <c r="AF101" s="254">
        <v>0</v>
      </c>
      <c r="AG101" s="254">
        <v>0</v>
      </c>
      <c r="AH101" s="377">
        <v>0</v>
      </c>
    </row>
    <row r="102" spans="1:34" x14ac:dyDescent="0.2">
      <c r="A102" s="2">
        <v>245</v>
      </c>
      <c r="B102" s="2" t="s">
        <v>93</v>
      </c>
      <c r="C102" s="2">
        <v>1</v>
      </c>
      <c r="D102" s="2">
        <v>35783.536240458488</v>
      </c>
      <c r="E102" s="35">
        <v>84089985.944347352</v>
      </c>
      <c r="F102" s="2">
        <v>58729383</v>
      </c>
      <c r="G102" s="2">
        <v>10124067.386454511</v>
      </c>
      <c r="H102" s="2">
        <v>7149630.3530479521</v>
      </c>
      <c r="I102" s="17">
        <v>7868784.8992396677</v>
      </c>
      <c r="J102" s="345">
        <v>-62263.35305839777</v>
      </c>
      <c r="K102" s="2">
        <v>2766655.9352362738</v>
      </c>
      <c r="L102" s="2">
        <v>-3654502</v>
      </c>
      <c r="M102" s="8">
        <v>0</v>
      </c>
      <c r="N102" s="8">
        <v>455715.92219629901</v>
      </c>
      <c r="O102" s="33">
        <v>-712513.80123104155</v>
      </c>
      <c r="P102" s="34">
        <v>-19.91177720511147</v>
      </c>
      <c r="Q102" s="2"/>
      <c r="R102" s="419">
        <v>181638000</v>
      </c>
      <c r="S102" s="17">
        <v>141756385.42250001</v>
      </c>
      <c r="T102" s="17">
        <v>10037100.569392424</v>
      </c>
      <c r="U102" s="17">
        <v>23742516.755942211</v>
      </c>
      <c r="V102" s="17">
        <v>6469565.3864545114</v>
      </c>
      <c r="W102" s="17">
        <v>-13597.743771374226</v>
      </c>
      <c r="X102" s="33">
        <v>381165.8780605197</v>
      </c>
      <c r="Y102" s="34">
        <v>10.651990219724462</v>
      </c>
      <c r="Z102" s="2"/>
      <c r="AA102" s="91">
        <v>-1093679.6792915612</v>
      </c>
      <c r="AB102" s="354">
        <v>-30.563767424835934</v>
      </c>
      <c r="AD102" s="148">
        <v>37.317052022197885</v>
      </c>
      <c r="AE102" s="254">
        <v>5.5637674248359303</v>
      </c>
      <c r="AF102" s="254">
        <v>0</v>
      </c>
      <c r="AG102" s="254">
        <v>0</v>
      </c>
      <c r="AH102" s="377">
        <v>0</v>
      </c>
    </row>
    <row r="103" spans="1:34" x14ac:dyDescent="0.2">
      <c r="A103" s="2">
        <v>249</v>
      </c>
      <c r="B103" s="2" t="s">
        <v>94</v>
      </c>
      <c r="C103" s="2">
        <v>13</v>
      </c>
      <c r="D103" s="2">
        <v>9886.4400870800018</v>
      </c>
      <c r="E103" s="35">
        <v>20808561.253656648</v>
      </c>
      <c r="F103" s="2">
        <v>16171871</v>
      </c>
      <c r="G103" s="2">
        <v>2539736.4752970082</v>
      </c>
      <c r="H103" s="2">
        <v>1908820.3295341632</v>
      </c>
      <c r="I103" s="17">
        <v>4969571.1210690318</v>
      </c>
      <c r="J103" s="345">
        <v>-17202.405751519203</v>
      </c>
      <c r="K103" s="2">
        <v>-2182741.4592250874</v>
      </c>
      <c r="L103" s="2">
        <v>-188421</v>
      </c>
      <c r="M103" s="8">
        <v>280000</v>
      </c>
      <c r="N103" s="8">
        <v>125072.59146442685</v>
      </c>
      <c r="O103" s="33">
        <v>2798145.3987313733</v>
      </c>
      <c r="P103" s="34">
        <v>283.02861030717236</v>
      </c>
      <c r="Q103" s="2"/>
      <c r="R103" s="419">
        <v>63022000</v>
      </c>
      <c r="S103" s="17">
        <v>32532000.435000002</v>
      </c>
      <c r="T103" s="17">
        <v>2679721.9814682477</v>
      </c>
      <c r="U103" s="17">
        <v>27233361.820836581</v>
      </c>
      <c r="V103" s="17">
        <v>2631315.4752970082</v>
      </c>
      <c r="W103" s="17">
        <v>-3756.8472330904006</v>
      </c>
      <c r="X103" s="33">
        <v>2058156.5598349308</v>
      </c>
      <c r="Y103" s="34">
        <v>208.1797433359873</v>
      </c>
      <c r="Z103" s="2"/>
      <c r="AA103" s="91">
        <v>739988.83889644244</v>
      </c>
      <c r="AB103" s="354">
        <v>74.848866971185075</v>
      </c>
      <c r="AD103" s="148">
        <v>-68.095582373823106</v>
      </c>
      <c r="AE103" s="254">
        <v>-49.84886697118506</v>
      </c>
      <c r="AF103" s="254">
        <v>-24.84886697118506</v>
      </c>
      <c r="AG103" s="254">
        <v>0</v>
      </c>
      <c r="AH103" s="377">
        <v>0</v>
      </c>
    </row>
    <row r="104" spans="1:34" x14ac:dyDescent="0.2">
      <c r="A104" s="345">
        <v>250</v>
      </c>
      <c r="B104" s="345" t="s">
        <v>95</v>
      </c>
      <c r="C104" s="345">
        <v>6</v>
      </c>
      <c r="D104" s="345">
        <v>1962.2389336228371</v>
      </c>
      <c r="E104" s="358">
        <v>5191242.0241499487</v>
      </c>
      <c r="F104" s="2">
        <v>2630982</v>
      </c>
      <c r="G104" s="2">
        <v>585429.87356033316</v>
      </c>
      <c r="H104" s="345">
        <v>510550.7266308078</v>
      </c>
      <c r="I104" s="17">
        <v>1513192.4483449049</v>
      </c>
      <c r="J104" s="345">
        <v>-3414.2957445037364</v>
      </c>
      <c r="K104" s="2">
        <v>-66201.070975389332</v>
      </c>
      <c r="L104" s="345">
        <v>-371351</v>
      </c>
      <c r="M104" s="8">
        <v>-87000</v>
      </c>
      <c r="N104" s="8">
        <v>21731.449983231661</v>
      </c>
      <c r="O104" s="356">
        <v>-457321.89235056471</v>
      </c>
      <c r="P104" s="357">
        <v>-233.06126716496328</v>
      </c>
      <c r="Q104" s="345"/>
      <c r="R104" s="420">
        <v>13480000</v>
      </c>
      <c r="S104" s="17">
        <v>5133356.1049999995</v>
      </c>
      <c r="T104" s="421">
        <v>716743.2071205189</v>
      </c>
      <c r="U104" s="421">
        <v>6946411.0917762937</v>
      </c>
      <c r="V104" s="421">
        <v>127078.87356033316</v>
      </c>
      <c r="W104" s="421">
        <v>-745.65079477667814</v>
      </c>
      <c r="X104" s="356">
        <v>-555665.0717480774</v>
      </c>
      <c r="Y104" s="357">
        <v>-283.17910842904621</v>
      </c>
      <c r="Z104" s="345"/>
      <c r="AA104" s="359">
        <v>98343.179397512693</v>
      </c>
      <c r="AB104" s="360">
        <v>50.117841264082919</v>
      </c>
      <c r="AD104" s="148">
        <v>-43.364556666721001</v>
      </c>
      <c r="AE104" s="254">
        <v>-25.117841264082927</v>
      </c>
      <c r="AF104" s="254">
        <v>-0.1178412640829265</v>
      </c>
      <c r="AG104" s="254">
        <v>0</v>
      </c>
      <c r="AH104" s="377">
        <v>0</v>
      </c>
    </row>
    <row r="105" spans="1:34" x14ac:dyDescent="0.2">
      <c r="A105" s="2">
        <v>256</v>
      </c>
      <c r="B105" s="2" t="s">
        <v>96</v>
      </c>
      <c r="C105" s="2">
        <v>13</v>
      </c>
      <c r="D105" s="2">
        <v>1689.2747585773468</v>
      </c>
      <c r="E105" s="35">
        <v>5011624.0507960757</v>
      </c>
      <c r="F105" s="2">
        <v>1977507</v>
      </c>
      <c r="G105" s="2">
        <v>376356.56837654894</v>
      </c>
      <c r="H105" s="2">
        <v>446066.04803121008</v>
      </c>
      <c r="I105" s="17">
        <v>1918630.5705968931</v>
      </c>
      <c r="J105" s="345">
        <v>-2939.3380799245833</v>
      </c>
      <c r="K105" s="2">
        <v>-299956.48742595833</v>
      </c>
      <c r="L105" s="2">
        <v>186022</v>
      </c>
      <c r="M105" s="8">
        <v>46000</v>
      </c>
      <c r="N105" s="8">
        <v>16764.987366686772</v>
      </c>
      <c r="O105" s="33">
        <v>-347172.70193062071</v>
      </c>
      <c r="P105" s="34">
        <v>-205.51582871160548</v>
      </c>
      <c r="Q105" s="2"/>
      <c r="R105" s="419">
        <v>12353000</v>
      </c>
      <c r="S105" s="17">
        <v>4150422.63</v>
      </c>
      <c r="T105" s="17">
        <v>626215.56130828673</v>
      </c>
      <c r="U105" s="17">
        <v>6322881.93377217</v>
      </c>
      <c r="V105" s="17">
        <v>608378.56837654894</v>
      </c>
      <c r="W105" s="17">
        <v>-641.92440825939184</v>
      </c>
      <c r="X105" s="33">
        <v>-644459.38213473512</v>
      </c>
      <c r="Y105" s="34">
        <v>-381.50062851674772</v>
      </c>
      <c r="Z105" s="2"/>
      <c r="AA105" s="91">
        <v>297286.68020411441</v>
      </c>
      <c r="AB105" s="354">
        <v>175.98479980514227</v>
      </c>
      <c r="AD105" s="148">
        <v>-169.23151520778032</v>
      </c>
      <c r="AE105" s="254">
        <v>-150.98479980514225</v>
      </c>
      <c r="AF105" s="254">
        <v>-125.98479980514225</v>
      </c>
      <c r="AG105" s="254">
        <v>-100.98479980514225</v>
      </c>
      <c r="AH105" s="377">
        <v>-75.984799805142245</v>
      </c>
    </row>
    <row r="106" spans="1:34" x14ac:dyDescent="0.2">
      <c r="A106" s="2">
        <v>257</v>
      </c>
      <c r="B106" s="2" t="s">
        <v>97</v>
      </c>
      <c r="C106" s="2">
        <v>1</v>
      </c>
      <c r="D106" s="2">
        <v>39333.811062812805</v>
      </c>
      <c r="E106" s="35">
        <v>114209679.35044205</v>
      </c>
      <c r="F106" s="2">
        <v>73447094</v>
      </c>
      <c r="G106" s="2">
        <v>11860739.324936952</v>
      </c>
      <c r="H106" s="2">
        <v>5006101.2155378591</v>
      </c>
      <c r="I106" s="17">
        <v>22728534.676400896</v>
      </c>
      <c r="J106" s="345">
        <v>-68440.831249294279</v>
      </c>
      <c r="K106" s="2">
        <v>2666339.9771495098</v>
      </c>
      <c r="L106" s="2">
        <v>-2953328</v>
      </c>
      <c r="M106" s="8">
        <v>-933000</v>
      </c>
      <c r="N106" s="8">
        <v>542697.41435405076</v>
      </c>
      <c r="O106" s="33">
        <v>-1912941.573312059</v>
      </c>
      <c r="P106" s="34">
        <v>-48.633517109675729</v>
      </c>
      <c r="Q106" s="2"/>
      <c r="R106" s="419">
        <v>216755000</v>
      </c>
      <c r="S106" s="17">
        <v>176631398.27500001</v>
      </c>
      <c r="T106" s="17">
        <v>7027879.6077185329</v>
      </c>
      <c r="U106" s="17">
        <v>23676231.055252865</v>
      </c>
      <c r="V106" s="17">
        <v>7974411.3249369524</v>
      </c>
      <c r="W106" s="17">
        <v>-14946.848203868865</v>
      </c>
      <c r="X106" s="33">
        <v>-1430132.8888877619</v>
      </c>
      <c r="Y106" s="34">
        <v>-36.358869131800105</v>
      </c>
      <c r="Z106" s="2"/>
      <c r="AA106" s="91">
        <v>-482808.68442429719</v>
      </c>
      <c r="AB106" s="354">
        <v>-12.274647977875627</v>
      </c>
      <c r="AD106" s="148">
        <v>19.027932575237578</v>
      </c>
      <c r="AE106" s="254">
        <v>0</v>
      </c>
      <c r="AF106" s="254">
        <v>0</v>
      </c>
      <c r="AG106" s="254">
        <v>0</v>
      </c>
      <c r="AH106" s="377">
        <v>0</v>
      </c>
    </row>
    <row r="107" spans="1:34" x14ac:dyDescent="0.2">
      <c r="A107" s="2">
        <v>260</v>
      </c>
      <c r="B107" s="2" t="s">
        <v>98</v>
      </c>
      <c r="C107" s="2">
        <v>12</v>
      </c>
      <c r="D107" s="2">
        <v>10547.14019370079</v>
      </c>
      <c r="E107" s="35">
        <v>25473182.047606796</v>
      </c>
      <c r="F107" s="2">
        <v>15248400</v>
      </c>
      <c r="G107" s="2">
        <v>2980005.2475853679</v>
      </c>
      <c r="H107" s="2">
        <v>1665982.6662522843</v>
      </c>
      <c r="I107" s="17">
        <v>6433198.7256730422</v>
      </c>
      <c r="J107" s="345">
        <v>-18352.023937039376</v>
      </c>
      <c r="K107" s="2">
        <v>3130891.3109288183</v>
      </c>
      <c r="L107" s="2">
        <v>-986319</v>
      </c>
      <c r="M107" s="8">
        <v>230000</v>
      </c>
      <c r="N107" s="8">
        <v>117004.68939666702</v>
      </c>
      <c r="O107" s="33">
        <v>3327629.5682923459</v>
      </c>
      <c r="P107" s="34">
        <v>315.50064824963175</v>
      </c>
      <c r="Q107" s="2"/>
      <c r="R107" s="419">
        <v>66852000</v>
      </c>
      <c r="S107" s="17">
        <v>30467199.815000001</v>
      </c>
      <c r="T107" s="17">
        <v>2338811.2031428488</v>
      </c>
      <c r="U107" s="17">
        <v>37576335.598598354</v>
      </c>
      <c r="V107" s="17">
        <v>2223686.2475853679</v>
      </c>
      <c r="W107" s="17">
        <v>-4007.9132736063002</v>
      </c>
      <c r="X107" s="33">
        <v>5758040.7776001878</v>
      </c>
      <c r="Y107" s="34">
        <v>545.9338429045572</v>
      </c>
      <c r="Z107" s="2"/>
      <c r="AA107" s="91">
        <v>-2430411.209307842</v>
      </c>
      <c r="AB107" s="354">
        <v>-230.43319465492542</v>
      </c>
      <c r="AD107" s="148">
        <v>237.18647925228737</v>
      </c>
      <c r="AE107" s="254">
        <v>205.43319465492544</v>
      </c>
      <c r="AF107" s="254">
        <v>180.43319465492544</v>
      </c>
      <c r="AG107" s="254">
        <v>155.43319465492544</v>
      </c>
      <c r="AH107" s="377">
        <v>130.43319465492544</v>
      </c>
    </row>
    <row r="108" spans="1:34" x14ac:dyDescent="0.2">
      <c r="A108" s="2">
        <v>261</v>
      </c>
      <c r="B108" s="2" t="s">
        <v>99</v>
      </c>
      <c r="C108" s="2">
        <v>19</v>
      </c>
      <c r="D108" s="2">
        <v>6444.0025935173035</v>
      </c>
      <c r="E108" s="35">
        <v>22356157.574333295</v>
      </c>
      <c r="F108" s="2">
        <v>9399548</v>
      </c>
      <c r="G108" s="2">
        <v>7164700.3493669583</v>
      </c>
      <c r="H108" s="2">
        <v>1652749.2795978009</v>
      </c>
      <c r="I108" s="17">
        <v>9783396.2110234778</v>
      </c>
      <c r="J108" s="345">
        <v>-11212.564512720108</v>
      </c>
      <c r="K108" s="2">
        <v>-1365251.1104747052</v>
      </c>
      <c r="L108" s="2">
        <v>170854</v>
      </c>
      <c r="M108" s="8">
        <v>1108000</v>
      </c>
      <c r="N108" s="8">
        <v>76453.905284945053</v>
      </c>
      <c r="O108" s="33">
        <v>5623080.4959524646</v>
      </c>
      <c r="P108" s="34">
        <v>872.60680211539795</v>
      </c>
      <c r="Q108" s="2"/>
      <c r="R108" s="419">
        <v>49337000</v>
      </c>
      <c r="S108" s="17">
        <v>20265844.517500002</v>
      </c>
      <c r="T108" s="17">
        <v>2320233.3430066137</v>
      </c>
      <c r="U108" s="17">
        <v>22786289.669428769</v>
      </c>
      <c r="V108" s="17">
        <v>8443554.3493669592</v>
      </c>
      <c r="W108" s="17">
        <v>-2448.7209855365754</v>
      </c>
      <c r="X108" s="33">
        <v>4481370.6002878891</v>
      </c>
      <c r="Y108" s="34">
        <v>695.43277415750401</v>
      </c>
      <c r="Z108" s="2"/>
      <c r="AA108" s="91">
        <v>1141709.8956645755</v>
      </c>
      <c r="AB108" s="354">
        <v>177.17402795789388</v>
      </c>
      <c r="AD108" s="148">
        <v>-170.42074336053201</v>
      </c>
      <c r="AE108" s="254">
        <v>-152.17402795789394</v>
      </c>
      <c r="AF108" s="254">
        <v>-127.17402795789394</v>
      </c>
      <c r="AG108" s="254">
        <v>-102.17402795789394</v>
      </c>
      <c r="AH108" s="377">
        <v>-77.174027957893941</v>
      </c>
    </row>
    <row r="109" spans="1:34" x14ac:dyDescent="0.2">
      <c r="A109" s="2">
        <v>263</v>
      </c>
      <c r="B109" s="2" t="s">
        <v>100</v>
      </c>
      <c r="C109" s="2">
        <v>11</v>
      </c>
      <c r="D109" s="2">
        <v>8351.0892803668976</v>
      </c>
      <c r="E109" s="35">
        <v>19658704.842959709</v>
      </c>
      <c r="F109" s="2">
        <v>10705661</v>
      </c>
      <c r="G109" s="2">
        <v>1785010.3004071412</v>
      </c>
      <c r="H109" s="2">
        <v>1388678.0379542953</v>
      </c>
      <c r="I109" s="17">
        <v>7014543.4914854728</v>
      </c>
      <c r="J109" s="345">
        <v>-14530.895347838401</v>
      </c>
      <c r="K109" s="2">
        <v>787176.23802844295</v>
      </c>
      <c r="L109" s="2">
        <v>-540057</v>
      </c>
      <c r="M109" s="8">
        <v>402000</v>
      </c>
      <c r="N109" s="8">
        <v>83662.195098449243</v>
      </c>
      <c r="O109" s="33">
        <v>1953438.5246662572</v>
      </c>
      <c r="P109" s="34">
        <v>233.91421874254405</v>
      </c>
      <c r="Q109" s="2"/>
      <c r="R109" s="419">
        <v>54121000</v>
      </c>
      <c r="S109" s="17">
        <v>22155011.747499999</v>
      </c>
      <c r="T109" s="17">
        <v>1949513.5324739954</v>
      </c>
      <c r="U109" s="17">
        <v>30522614.319635365</v>
      </c>
      <c r="V109" s="17">
        <v>1646953.3004071412</v>
      </c>
      <c r="W109" s="17">
        <v>-3173.413926539421</v>
      </c>
      <c r="X109" s="33">
        <v>2156266.313943041</v>
      </c>
      <c r="Y109" s="34">
        <v>258.20180356739132</v>
      </c>
      <c r="Z109" s="2"/>
      <c r="AA109" s="91">
        <v>-202827.78927678382</v>
      </c>
      <c r="AB109" s="354">
        <v>-24.287584824847276</v>
      </c>
      <c r="AD109" s="148">
        <v>31.040869422209255</v>
      </c>
      <c r="AE109" s="254">
        <v>0</v>
      </c>
      <c r="AF109" s="254">
        <v>0</v>
      </c>
      <c r="AG109" s="254">
        <v>0</v>
      </c>
      <c r="AH109" s="377">
        <v>0</v>
      </c>
    </row>
    <row r="110" spans="1:34" x14ac:dyDescent="0.2">
      <c r="A110" s="2">
        <v>265</v>
      </c>
      <c r="B110" s="2" t="s">
        <v>101</v>
      </c>
      <c r="C110" s="2">
        <v>13</v>
      </c>
      <c r="D110" s="2">
        <v>1139.4455499649048</v>
      </c>
      <c r="E110" s="35">
        <v>2996970.3237979664</v>
      </c>
      <c r="F110" s="2">
        <v>1450373</v>
      </c>
      <c r="G110" s="2">
        <v>452532.85708600457</v>
      </c>
      <c r="H110" s="2">
        <v>477378.12908885058</v>
      </c>
      <c r="I110" s="17">
        <v>1057322.1282450457</v>
      </c>
      <c r="J110" s="345">
        <v>-1982.6352569389344</v>
      </c>
      <c r="K110" s="2">
        <v>-128467.58937860855</v>
      </c>
      <c r="L110" s="2">
        <v>-278745</v>
      </c>
      <c r="M110" s="8">
        <v>-28000</v>
      </c>
      <c r="N110" s="8">
        <v>13335.155443961083</v>
      </c>
      <c r="O110" s="33">
        <v>16775.721430348232</v>
      </c>
      <c r="P110" s="34">
        <v>14.722705644745314</v>
      </c>
      <c r="Q110" s="2"/>
      <c r="R110" s="419">
        <v>8715000</v>
      </c>
      <c r="S110" s="17">
        <v>2834970.9449999998</v>
      </c>
      <c r="T110" s="17">
        <v>670173.42921099917</v>
      </c>
      <c r="U110" s="17">
        <v>4993786.5873327916</v>
      </c>
      <c r="V110" s="17">
        <v>145787.85708600457</v>
      </c>
      <c r="W110" s="17">
        <v>47020.915464055841</v>
      </c>
      <c r="X110" s="33">
        <v>-117302.09683426016</v>
      </c>
      <c r="Y110" s="34">
        <v>-102.94664526784372</v>
      </c>
      <c r="Z110" s="2"/>
      <c r="AA110" s="91">
        <v>134077.81826460839</v>
      </c>
      <c r="AB110" s="354">
        <v>117.66935091258904</v>
      </c>
      <c r="AD110" s="148">
        <v>-110.91606631522708</v>
      </c>
      <c r="AE110" s="254">
        <v>-92.669350912589039</v>
      </c>
      <c r="AF110" s="254">
        <v>-67.669350912589039</v>
      </c>
      <c r="AG110" s="254">
        <v>-42.669350912589039</v>
      </c>
      <c r="AH110" s="377">
        <v>-17.669350912589039</v>
      </c>
    </row>
    <row r="111" spans="1:34" x14ac:dyDescent="0.2">
      <c r="A111" s="2">
        <v>271</v>
      </c>
      <c r="B111" s="2" t="s">
        <v>102</v>
      </c>
      <c r="C111" s="2">
        <v>4</v>
      </c>
      <c r="D111" s="2">
        <v>7429.3934472799301</v>
      </c>
      <c r="E111" s="35">
        <v>16183330.706539188</v>
      </c>
      <c r="F111" s="2">
        <v>12320352</v>
      </c>
      <c r="G111" s="2">
        <v>2608767.1932921722</v>
      </c>
      <c r="H111" s="2">
        <v>933205.1053777528</v>
      </c>
      <c r="I111" s="17">
        <v>3560214.1251305742</v>
      </c>
      <c r="J111" s="345">
        <v>-12927.144598267078</v>
      </c>
      <c r="K111" s="2">
        <v>-877133.66923466965</v>
      </c>
      <c r="L111" s="2">
        <v>-663261</v>
      </c>
      <c r="M111" s="8">
        <v>11000</v>
      </c>
      <c r="N111" s="8">
        <v>91681.048201051934</v>
      </c>
      <c r="O111" s="33">
        <v>1788566.9516294226</v>
      </c>
      <c r="P111" s="34">
        <v>240.74198847070855</v>
      </c>
      <c r="Q111" s="2"/>
      <c r="R111" s="419">
        <v>44363000</v>
      </c>
      <c r="S111" s="17">
        <v>24492087.4025</v>
      </c>
      <c r="T111" s="17">
        <v>1310091.9952531341</v>
      </c>
      <c r="U111" s="17">
        <v>17703246.463861827</v>
      </c>
      <c r="V111" s="17">
        <v>1956506.1932921722</v>
      </c>
      <c r="W111" s="17">
        <v>-2823.1695099663734</v>
      </c>
      <c r="X111" s="33">
        <v>1101755.2244170946</v>
      </c>
      <c r="Y111" s="34">
        <v>148.29679330288695</v>
      </c>
      <c r="Z111" s="2"/>
      <c r="AA111" s="91">
        <v>686811.727212328</v>
      </c>
      <c r="AB111" s="354">
        <v>92.445195167821595</v>
      </c>
      <c r="AD111" s="148">
        <v>-85.69191057045964</v>
      </c>
      <c r="AE111" s="254">
        <v>-67.445195167821595</v>
      </c>
      <c r="AF111" s="254">
        <v>-42.445195167821595</v>
      </c>
      <c r="AG111" s="254">
        <v>-17.445195167821595</v>
      </c>
      <c r="AH111" s="377">
        <v>0</v>
      </c>
    </row>
    <row r="112" spans="1:34" x14ac:dyDescent="0.2">
      <c r="A112" s="2">
        <v>272</v>
      </c>
      <c r="B112" s="2" t="s">
        <v>103</v>
      </c>
      <c r="C112" s="2">
        <v>16</v>
      </c>
      <c r="D112" s="2">
        <v>47950.971281170845</v>
      </c>
      <c r="E112" s="35">
        <v>111232012.2409097</v>
      </c>
      <c r="F112" s="2">
        <v>83293974</v>
      </c>
      <c r="G112" s="2">
        <v>15890107.449144637</v>
      </c>
      <c r="H112" s="2">
        <v>11782848.558643524</v>
      </c>
      <c r="I112" s="17">
        <v>31367189.349017542</v>
      </c>
      <c r="J112" s="345">
        <v>-83434.690029237274</v>
      </c>
      <c r="K112" s="2">
        <v>-14082177.395289959</v>
      </c>
      <c r="L112" s="2">
        <v>-2422140</v>
      </c>
      <c r="M112" s="8">
        <v>-2032000</v>
      </c>
      <c r="N112" s="8">
        <v>657690.81330361951</v>
      </c>
      <c r="O112" s="33">
        <v>13140045.843880415</v>
      </c>
      <c r="P112" s="34">
        <v>274.03085887105243</v>
      </c>
      <c r="Q112" s="2"/>
      <c r="R112" s="419">
        <v>280162000</v>
      </c>
      <c r="S112" s="17">
        <v>167953543.75</v>
      </c>
      <c r="T112" s="17">
        <v>16541503.565510616</v>
      </c>
      <c r="U112" s="17">
        <v>88494432.876324326</v>
      </c>
      <c r="V112" s="17">
        <v>11435967.449144637</v>
      </c>
      <c r="W112" s="17">
        <v>-18221.369086844923</v>
      </c>
      <c r="X112" s="33">
        <v>4281669.0100664329</v>
      </c>
      <c r="Y112" s="34">
        <v>89.292644041763921</v>
      </c>
      <c r="Z112" s="2"/>
      <c r="AA112" s="91">
        <v>8858376.8338139821</v>
      </c>
      <c r="AB112" s="354">
        <v>184.73821482928849</v>
      </c>
      <c r="AD112" s="148">
        <v>-177.98493023192657</v>
      </c>
      <c r="AE112" s="254">
        <v>-159.73821482928849</v>
      </c>
      <c r="AF112" s="254">
        <v>-134.73821482928849</v>
      </c>
      <c r="AG112" s="254">
        <v>-109.73821482928849</v>
      </c>
      <c r="AH112" s="377">
        <v>-84.738214829288495</v>
      </c>
    </row>
    <row r="113" spans="1:34" x14ac:dyDescent="0.2">
      <c r="A113" s="2">
        <v>273</v>
      </c>
      <c r="B113" s="2" t="s">
        <v>104</v>
      </c>
      <c r="C113" s="2">
        <v>19</v>
      </c>
      <c r="D113" s="2">
        <v>3829.0010418891907</v>
      </c>
      <c r="E113" s="35">
        <v>12631680.023891306</v>
      </c>
      <c r="F113" s="2">
        <v>4990759</v>
      </c>
      <c r="G113" s="2">
        <v>3812183.0197324986</v>
      </c>
      <c r="H113" s="2">
        <v>604370.41400390398</v>
      </c>
      <c r="I113" s="17">
        <v>4181650.2020943249</v>
      </c>
      <c r="J113" s="345">
        <v>-6662.4618128871916</v>
      </c>
      <c r="K113" s="2">
        <v>149788.09747657564</v>
      </c>
      <c r="L113" s="2">
        <v>-130293</v>
      </c>
      <c r="M113" s="8">
        <v>-79000</v>
      </c>
      <c r="N113" s="8">
        <v>38704.124894008586</v>
      </c>
      <c r="O113" s="33">
        <v>929819.37249711715</v>
      </c>
      <c r="P113" s="34">
        <v>242.83601971504129</v>
      </c>
      <c r="Q113" s="2"/>
      <c r="R113" s="419">
        <v>28396000</v>
      </c>
      <c r="S113" s="17">
        <v>10777599.4</v>
      </c>
      <c r="T113" s="17">
        <v>848453.18246928323</v>
      </c>
      <c r="U113" s="17">
        <v>14818398.538546328</v>
      </c>
      <c r="V113" s="17">
        <v>3602890.0197324986</v>
      </c>
      <c r="W113" s="17">
        <v>-1455.0203959178925</v>
      </c>
      <c r="X113" s="33">
        <v>1652796.1611440275</v>
      </c>
      <c r="Y113" s="34">
        <v>431.65205312364043</v>
      </c>
      <c r="Z113" s="2"/>
      <c r="AA113" s="91">
        <v>-722976.78864691034</v>
      </c>
      <c r="AB113" s="354">
        <v>-188.81603340859914</v>
      </c>
      <c r="AD113" s="148">
        <v>195.56931800596112</v>
      </c>
      <c r="AE113" s="254">
        <v>163.81603340859914</v>
      </c>
      <c r="AF113" s="254">
        <v>138.81603340859914</v>
      </c>
      <c r="AG113" s="254">
        <v>113.81603340859914</v>
      </c>
      <c r="AH113" s="377">
        <v>88.816033408599139</v>
      </c>
    </row>
    <row r="114" spans="1:34" x14ac:dyDescent="0.2">
      <c r="A114" s="2">
        <v>275</v>
      </c>
      <c r="B114" s="2" t="s">
        <v>105</v>
      </c>
      <c r="C114" s="2">
        <v>13</v>
      </c>
      <c r="D114" s="2">
        <v>2725.2019448280334</v>
      </c>
      <c r="E114" s="35">
        <v>6617910.4016466253</v>
      </c>
      <c r="F114" s="2">
        <v>4041923</v>
      </c>
      <c r="G114" s="2">
        <v>810012.28869131848</v>
      </c>
      <c r="H114" s="2">
        <v>631988.88698698743</v>
      </c>
      <c r="I114" s="17">
        <v>1740796.5681015041</v>
      </c>
      <c r="J114" s="345">
        <v>-4741.8513840007781</v>
      </c>
      <c r="K114" s="2">
        <v>-25025.761409651986</v>
      </c>
      <c r="L114" s="2">
        <v>-35655</v>
      </c>
      <c r="M114" s="8">
        <v>37000</v>
      </c>
      <c r="N114" s="8">
        <v>32331.632752723581</v>
      </c>
      <c r="O114" s="33">
        <v>610719.36209225561</v>
      </c>
      <c r="P114" s="34">
        <v>224.10058940817078</v>
      </c>
      <c r="Q114" s="2"/>
      <c r="R114" s="419">
        <v>17610000</v>
      </c>
      <c r="S114" s="17">
        <v>7868680.6400000006</v>
      </c>
      <c r="T114" s="17">
        <v>887225.73114882153</v>
      </c>
      <c r="U114" s="17">
        <v>8729745.7630963251</v>
      </c>
      <c r="V114" s="17">
        <v>811357.28869131848</v>
      </c>
      <c r="W114" s="17">
        <v>-1035.5767390346527</v>
      </c>
      <c r="X114" s="33">
        <v>688044.99967550393</v>
      </c>
      <c r="Y114" s="34">
        <v>252.4748674061735</v>
      </c>
      <c r="Z114" s="2"/>
      <c r="AA114" s="91">
        <v>-77325.637583248317</v>
      </c>
      <c r="AB114" s="354">
        <v>-28.374277998002729</v>
      </c>
      <c r="AD114" s="148">
        <v>35.12756259536468</v>
      </c>
      <c r="AE114" s="254">
        <v>3.3742779980027251</v>
      </c>
      <c r="AF114" s="254">
        <v>0</v>
      </c>
      <c r="AG114" s="254">
        <v>0</v>
      </c>
      <c r="AH114" s="377">
        <v>0</v>
      </c>
    </row>
    <row r="115" spans="1:34" x14ac:dyDescent="0.2">
      <c r="A115" s="2">
        <v>276</v>
      </c>
      <c r="B115" s="2" t="s">
        <v>106</v>
      </c>
      <c r="C115" s="2">
        <v>12</v>
      </c>
      <c r="D115" s="2">
        <v>15000.042083024979</v>
      </c>
      <c r="E115" s="35">
        <v>37518156.757237121</v>
      </c>
      <c r="F115" s="2">
        <v>22372521</v>
      </c>
      <c r="G115" s="2">
        <v>2812534.6042189538</v>
      </c>
      <c r="H115" s="2">
        <v>1099356.3462295344</v>
      </c>
      <c r="I115" s="17">
        <v>14863752.228053734</v>
      </c>
      <c r="J115" s="345">
        <v>-26100.073224463464</v>
      </c>
      <c r="K115" s="2">
        <v>-435882.05597267597</v>
      </c>
      <c r="L115" s="2">
        <v>-1222852</v>
      </c>
      <c r="M115" s="8">
        <v>-636000</v>
      </c>
      <c r="N115" s="8">
        <v>162365.94457164145</v>
      </c>
      <c r="O115" s="33">
        <v>1471539.236639604</v>
      </c>
      <c r="P115" s="34">
        <v>98.102340546423747</v>
      </c>
      <c r="Q115" s="2"/>
      <c r="R115" s="419">
        <v>75342000</v>
      </c>
      <c r="S115" s="17">
        <v>48463423.724999994</v>
      </c>
      <c r="T115" s="17">
        <v>1543345.5526832365</v>
      </c>
      <c r="U115" s="17">
        <v>24328512.857984874</v>
      </c>
      <c r="V115" s="17">
        <v>953682.60421895375</v>
      </c>
      <c r="W115" s="17">
        <v>-5700.0159915494924</v>
      </c>
      <c r="X115" s="33">
        <v>-47335.24412139177</v>
      </c>
      <c r="Y115" s="34">
        <v>-3.1556740880720198</v>
      </c>
      <c r="Z115" s="2"/>
      <c r="AA115" s="91">
        <v>1518874.4807609958</v>
      </c>
      <c r="AB115" s="354">
        <v>101.25801463449578</v>
      </c>
      <c r="AD115" s="148">
        <v>-94.504730037133811</v>
      </c>
      <c r="AE115" s="254">
        <v>-76.258014634495765</v>
      </c>
      <c r="AF115" s="254">
        <v>-51.258014634495765</v>
      </c>
      <c r="AG115" s="254">
        <v>-26.258014634495765</v>
      </c>
      <c r="AH115" s="377">
        <v>-1.2580146344957654</v>
      </c>
    </row>
    <row r="116" spans="1:34" x14ac:dyDescent="0.2">
      <c r="A116" s="2">
        <v>280</v>
      </c>
      <c r="B116" s="2" t="s">
        <v>107</v>
      </c>
      <c r="C116" s="2">
        <v>15</v>
      </c>
      <c r="D116" s="2">
        <v>2166.0703258514404</v>
      </c>
      <c r="E116" s="35">
        <v>5628219.7840177501</v>
      </c>
      <c r="F116" s="2">
        <v>2926153</v>
      </c>
      <c r="G116" s="2">
        <v>741301.65086070646</v>
      </c>
      <c r="H116" s="2">
        <v>663269.31271476299</v>
      </c>
      <c r="I116" s="17">
        <v>1953777.0927569631</v>
      </c>
      <c r="J116" s="345">
        <v>-3768.9623669815064</v>
      </c>
      <c r="K116" s="2">
        <v>-254891.93848978865</v>
      </c>
      <c r="L116" s="2">
        <v>-297997</v>
      </c>
      <c r="M116" s="8">
        <v>-37000</v>
      </c>
      <c r="N116" s="8">
        <v>24829.711559654086</v>
      </c>
      <c r="O116" s="33">
        <v>87453.083017567173</v>
      </c>
      <c r="P116" s="34">
        <v>40.374073719509106</v>
      </c>
      <c r="Q116" s="2"/>
      <c r="R116" s="419">
        <v>13838000</v>
      </c>
      <c r="S116" s="17">
        <v>5881239.7599999998</v>
      </c>
      <c r="T116" s="17">
        <v>931139.15930937638</v>
      </c>
      <c r="U116" s="17">
        <v>6738813.3976564361</v>
      </c>
      <c r="V116" s="17">
        <v>406304.65086070646</v>
      </c>
      <c r="W116" s="17">
        <v>-823.10672382354733</v>
      </c>
      <c r="X116" s="33">
        <v>120320.07455034084</v>
      </c>
      <c r="Y116" s="34">
        <v>55.547630709102364</v>
      </c>
      <c r="Z116" s="2"/>
      <c r="AA116" s="91">
        <v>-32866.991532773667</v>
      </c>
      <c r="AB116" s="354">
        <v>-15.173556989593257</v>
      </c>
      <c r="AD116" s="148">
        <v>21.926841586955213</v>
      </c>
      <c r="AE116" s="254">
        <v>0</v>
      </c>
      <c r="AF116" s="254">
        <v>0</v>
      </c>
      <c r="AG116" s="254">
        <v>0</v>
      </c>
      <c r="AH116" s="377">
        <v>0</v>
      </c>
    </row>
    <row r="117" spans="1:34" x14ac:dyDescent="0.2">
      <c r="A117" s="2">
        <v>284</v>
      </c>
      <c r="B117" s="2" t="s">
        <v>108</v>
      </c>
      <c r="C117" s="2">
        <v>2</v>
      </c>
      <c r="D117" s="2">
        <v>2411.0165379047394</v>
      </c>
      <c r="E117" s="35">
        <v>6336736.777874304</v>
      </c>
      <c r="F117" s="2">
        <v>2851454</v>
      </c>
      <c r="G117" s="2">
        <v>552742.30871440796</v>
      </c>
      <c r="H117" s="2">
        <v>470927.73565122159</v>
      </c>
      <c r="I117" s="17">
        <v>1633525.7673790238</v>
      </c>
      <c r="J117" s="345">
        <v>-4195.1687759542465</v>
      </c>
      <c r="K117" s="2">
        <v>245058.66615421014</v>
      </c>
      <c r="L117" s="2">
        <v>451395</v>
      </c>
      <c r="M117" s="8">
        <v>18000</v>
      </c>
      <c r="N117" s="8">
        <v>22982.467093678588</v>
      </c>
      <c r="O117" s="33">
        <v>-94846.001657715999</v>
      </c>
      <c r="P117" s="34">
        <v>-39.338594392280946</v>
      </c>
      <c r="Q117" s="2"/>
      <c r="R117" s="419">
        <v>14739000</v>
      </c>
      <c r="S117" s="17">
        <v>6448540.4199999999</v>
      </c>
      <c r="T117" s="17">
        <v>661117.96138278756</v>
      </c>
      <c r="U117" s="17">
        <v>6750058.283863687</v>
      </c>
      <c r="V117" s="17">
        <v>1022137.308714408</v>
      </c>
      <c r="W117" s="17">
        <v>-916.18628440380098</v>
      </c>
      <c r="X117" s="33">
        <v>143770.16024528773</v>
      </c>
      <c r="Y117" s="34">
        <v>59.630516002278938</v>
      </c>
      <c r="Z117" s="2"/>
      <c r="AA117" s="91">
        <v>-238616.16190300373</v>
      </c>
      <c r="AB117" s="354">
        <v>-98.969110394559877</v>
      </c>
      <c r="AD117" s="148">
        <v>105.72239499192185</v>
      </c>
      <c r="AE117" s="254">
        <v>73.969110394559891</v>
      </c>
      <c r="AF117" s="254">
        <v>48.969110394559891</v>
      </c>
      <c r="AG117" s="254">
        <v>23.969110394559891</v>
      </c>
      <c r="AH117" s="377">
        <v>0</v>
      </c>
    </row>
    <row r="118" spans="1:34" x14ac:dyDescent="0.2">
      <c r="A118" s="2">
        <v>285</v>
      </c>
      <c r="B118" s="2" t="s">
        <v>109</v>
      </c>
      <c r="C118" s="2">
        <v>8</v>
      </c>
      <c r="D118" s="2">
        <v>54134.182358682156</v>
      </c>
      <c r="E118" s="35">
        <v>112741567.90551338</v>
      </c>
      <c r="F118" s="2">
        <v>98842895</v>
      </c>
      <c r="G118" s="2">
        <v>15724873.689144257</v>
      </c>
      <c r="H118" s="2">
        <v>7437331.7878657579</v>
      </c>
      <c r="I118" s="17">
        <v>14299125.244476423</v>
      </c>
      <c r="J118" s="345">
        <v>-94193.477304106957</v>
      </c>
      <c r="K118" s="2">
        <v>-7899577.2941618003</v>
      </c>
      <c r="L118" s="2">
        <v>-2123098</v>
      </c>
      <c r="M118" s="8">
        <v>1000</v>
      </c>
      <c r="N118" s="8">
        <v>735189.99597499624</v>
      </c>
      <c r="O118" s="33">
        <v>14181979.040482178</v>
      </c>
      <c r="P118" s="34">
        <v>261.97826257936714</v>
      </c>
      <c r="Q118" s="2"/>
      <c r="R118" s="419">
        <v>324002000</v>
      </c>
      <c r="S118" s="17">
        <v>203934779.58500001</v>
      </c>
      <c r="T118" s="17">
        <v>10440993.930675609</v>
      </c>
      <c r="U118" s="17">
        <v>109583537.13945112</v>
      </c>
      <c r="V118" s="17">
        <v>13602775.689144257</v>
      </c>
      <c r="W118" s="17">
        <v>-20570.98929629922</v>
      </c>
      <c r="X118" s="33">
        <v>13580657.333567243</v>
      </c>
      <c r="Y118" s="34">
        <v>250.87027718613263</v>
      </c>
      <c r="Z118" s="2"/>
      <c r="AA118" s="91">
        <v>601321.70691493526</v>
      </c>
      <c r="AB118" s="354">
        <v>11.107985393234522</v>
      </c>
      <c r="AD118" s="148">
        <v>-4.3547007958725885</v>
      </c>
      <c r="AE118" s="254">
        <v>0</v>
      </c>
      <c r="AF118" s="254">
        <v>0</v>
      </c>
      <c r="AG118" s="254">
        <v>0</v>
      </c>
      <c r="AH118" s="377">
        <v>0</v>
      </c>
    </row>
    <row r="119" spans="1:34" x14ac:dyDescent="0.2">
      <c r="A119" s="2">
        <v>286</v>
      </c>
      <c r="B119" s="2" t="s">
        <v>110</v>
      </c>
      <c r="C119" s="2">
        <v>8</v>
      </c>
      <c r="D119" s="2">
        <v>84966.555797100067</v>
      </c>
      <c r="E119" s="35">
        <v>221931142.94469845</v>
      </c>
      <c r="F119" s="2">
        <v>143484527</v>
      </c>
      <c r="G119" s="2">
        <v>29291206.669434693</v>
      </c>
      <c r="H119" s="2">
        <v>16198780.641364926</v>
      </c>
      <c r="I119" s="17">
        <v>22440985.798057497</v>
      </c>
      <c r="J119" s="345">
        <v>-147841.80708695413</v>
      </c>
      <c r="K119" s="2">
        <v>1192025.4036865802</v>
      </c>
      <c r="L119" s="2">
        <v>14195136</v>
      </c>
      <c r="M119" s="8">
        <v>6297000</v>
      </c>
      <c r="N119" s="8">
        <v>1104604.0627712766</v>
      </c>
      <c r="O119" s="33">
        <v>12125280.823529601</v>
      </c>
      <c r="P119" s="34">
        <v>142.70651210677227</v>
      </c>
      <c r="Q119" s="2"/>
      <c r="R119" s="419">
        <v>517101000</v>
      </c>
      <c r="S119" s="17">
        <v>307483558.26249999</v>
      </c>
      <c r="T119" s="17">
        <v>22740866.642090641</v>
      </c>
      <c r="U119" s="17">
        <v>152111615.30797854</v>
      </c>
      <c r="V119" s="17">
        <v>49783342.669434696</v>
      </c>
      <c r="W119" s="17">
        <v>-32287.291202898024</v>
      </c>
      <c r="X119" s="33">
        <v>15050670.173206681</v>
      </c>
      <c r="Y119" s="34">
        <v>177.13640422412374</v>
      </c>
      <c r="Z119" s="2"/>
      <c r="AA119" s="91">
        <v>-2925389.3496770803</v>
      </c>
      <c r="AB119" s="354">
        <v>-34.429892117351478</v>
      </c>
      <c r="AD119" s="148">
        <v>41.183176714713426</v>
      </c>
      <c r="AE119" s="254">
        <v>9.4298921173514714</v>
      </c>
      <c r="AF119" s="254">
        <v>0</v>
      </c>
      <c r="AG119" s="254">
        <v>0</v>
      </c>
      <c r="AH119" s="377">
        <v>0</v>
      </c>
    </row>
    <row r="120" spans="1:34" x14ac:dyDescent="0.2">
      <c r="A120" s="2">
        <v>287</v>
      </c>
      <c r="B120" s="2" t="s">
        <v>111</v>
      </c>
      <c r="C120" s="2">
        <v>15</v>
      </c>
      <c r="D120" s="2">
        <v>6644.025550365448</v>
      </c>
      <c r="E120" s="35">
        <v>18820329.505675834</v>
      </c>
      <c r="F120" s="2">
        <v>11021434</v>
      </c>
      <c r="G120" s="2">
        <v>2190760.6118743732</v>
      </c>
      <c r="H120" s="2">
        <v>1201780.3023649373</v>
      </c>
      <c r="I120" s="17">
        <v>3938300.1262194463</v>
      </c>
      <c r="J120" s="345">
        <v>-11560.60445763588</v>
      </c>
      <c r="K120" s="2">
        <v>440084.63697924005</v>
      </c>
      <c r="L120" s="2">
        <v>357959</v>
      </c>
      <c r="M120" s="8">
        <v>-396000</v>
      </c>
      <c r="N120" s="8">
        <v>84553.68552886066</v>
      </c>
      <c r="O120" s="33">
        <v>6982.2528333887458</v>
      </c>
      <c r="P120" s="34">
        <v>1.0509069810853895</v>
      </c>
      <c r="Q120" s="2"/>
      <c r="R120" s="419">
        <v>45191000</v>
      </c>
      <c r="S120" s="17">
        <v>22057066.359999999</v>
      </c>
      <c r="T120" s="17">
        <v>1687134.7414498718</v>
      </c>
      <c r="U120" s="17">
        <v>19312669.57997619</v>
      </c>
      <c r="V120" s="17">
        <v>2152719.6118743732</v>
      </c>
      <c r="W120" s="17">
        <v>-2524.7297091388705</v>
      </c>
      <c r="X120" s="33">
        <v>21115.023009573819</v>
      </c>
      <c r="Y120" s="34">
        <v>3.1780466299399479</v>
      </c>
      <c r="Z120" s="2"/>
      <c r="AA120" s="91">
        <v>-14132.770176185073</v>
      </c>
      <c r="AB120" s="354">
        <v>-2.1271396488545582</v>
      </c>
      <c r="AD120" s="148">
        <v>8.8804242462165117</v>
      </c>
      <c r="AE120" s="254">
        <v>0</v>
      </c>
      <c r="AF120" s="254">
        <v>0</v>
      </c>
      <c r="AG120" s="254">
        <v>0</v>
      </c>
      <c r="AH120" s="377">
        <v>0</v>
      </c>
    </row>
    <row r="121" spans="1:34" x14ac:dyDescent="0.2">
      <c r="A121" s="2">
        <v>288</v>
      </c>
      <c r="B121" s="2" t="s">
        <v>112</v>
      </c>
      <c r="C121" s="2">
        <v>15</v>
      </c>
      <c r="D121" s="2">
        <v>6607.013706445694</v>
      </c>
      <c r="E121" s="35">
        <v>15937780.400678042</v>
      </c>
      <c r="F121" s="2">
        <v>10737513</v>
      </c>
      <c r="G121" s="2">
        <v>1864272.5372087848</v>
      </c>
      <c r="H121" s="2">
        <v>1842512.041355575</v>
      </c>
      <c r="I121" s="17">
        <v>6274442.9562476166</v>
      </c>
      <c r="J121" s="345">
        <v>-11496.203849215508</v>
      </c>
      <c r="K121" s="2">
        <v>-1677791.8063372266</v>
      </c>
      <c r="L121" s="2">
        <v>15671</v>
      </c>
      <c r="M121" s="8">
        <v>-281000</v>
      </c>
      <c r="N121" s="8">
        <v>87021.912156622348</v>
      </c>
      <c r="O121" s="33">
        <v>2913365.0361041129</v>
      </c>
      <c r="P121" s="34">
        <v>440.95035450916072</v>
      </c>
      <c r="Q121" s="2"/>
      <c r="R121" s="419">
        <v>39855000</v>
      </c>
      <c r="S121" s="17">
        <v>21023864.239999998</v>
      </c>
      <c r="T121" s="17">
        <v>2586634.237883152</v>
      </c>
      <c r="U121" s="17">
        <v>15703741.368367553</v>
      </c>
      <c r="V121" s="17">
        <v>1598943.5372087848</v>
      </c>
      <c r="W121" s="17">
        <v>-2510.6652084493639</v>
      </c>
      <c r="X121" s="33">
        <v>1060694.0486679354</v>
      </c>
      <c r="Y121" s="34">
        <v>160.54061574492266</v>
      </c>
      <c r="Z121" s="2"/>
      <c r="AA121" s="91">
        <v>1852670.9874361774</v>
      </c>
      <c r="AB121" s="354">
        <v>280.40973876423806</v>
      </c>
      <c r="AD121" s="148">
        <v>-273.65645416687607</v>
      </c>
      <c r="AE121" s="254">
        <v>-255.40973876423806</v>
      </c>
      <c r="AF121" s="254">
        <v>-230.40973876423806</v>
      </c>
      <c r="AG121" s="254">
        <v>-205.40973876423806</v>
      </c>
      <c r="AH121" s="377">
        <v>-180.40973876423806</v>
      </c>
    </row>
    <row r="122" spans="1:34" x14ac:dyDescent="0.2">
      <c r="A122" s="2">
        <v>290</v>
      </c>
      <c r="B122" s="2" t="s">
        <v>113</v>
      </c>
      <c r="C122" s="2">
        <v>18</v>
      </c>
      <c r="D122" s="2">
        <v>8514.1843323111534</v>
      </c>
      <c r="E122" s="35">
        <v>24845116.083677009</v>
      </c>
      <c r="F122" s="2">
        <v>12715232</v>
      </c>
      <c r="G122" s="2">
        <v>2217115.1878664489</v>
      </c>
      <c r="H122" s="2">
        <v>2155123.8867435069</v>
      </c>
      <c r="I122" s="17">
        <v>7991243.449993073</v>
      </c>
      <c r="J122" s="345">
        <v>-14814.680738221407</v>
      </c>
      <c r="K122" s="2">
        <v>659135.93857684371</v>
      </c>
      <c r="L122" s="2">
        <v>-519431</v>
      </c>
      <c r="M122" s="8">
        <v>630000</v>
      </c>
      <c r="N122" s="8">
        <v>102865.20094036825</v>
      </c>
      <c r="O122" s="33">
        <v>1091353.8997050114</v>
      </c>
      <c r="P122" s="34">
        <v>128.18067557726533</v>
      </c>
      <c r="Q122" s="2"/>
      <c r="R122" s="419">
        <v>61970000</v>
      </c>
      <c r="S122" s="17">
        <v>25418636.73</v>
      </c>
      <c r="T122" s="17">
        <v>3025498.3995813006</v>
      </c>
      <c r="U122" s="17">
        <v>31982511.248980395</v>
      </c>
      <c r="V122" s="17">
        <v>2327684.1878664489</v>
      </c>
      <c r="W122" s="17">
        <v>-3235.3900462782385</v>
      </c>
      <c r="X122" s="33">
        <v>787565.9564744255</v>
      </c>
      <c r="Y122" s="34">
        <v>92.500458732802983</v>
      </c>
      <c r="Z122" s="2"/>
      <c r="AA122" s="91">
        <v>303787.94323058589</v>
      </c>
      <c r="AB122" s="354">
        <v>35.680216844462358</v>
      </c>
      <c r="AD122" s="148">
        <v>-28.926932247100396</v>
      </c>
      <c r="AE122" s="254">
        <v>-10.68021684446235</v>
      </c>
      <c r="AF122" s="254">
        <v>0</v>
      </c>
      <c r="AG122" s="254">
        <v>0</v>
      </c>
      <c r="AH122" s="377">
        <v>0</v>
      </c>
    </row>
    <row r="123" spans="1:34" x14ac:dyDescent="0.2">
      <c r="A123" s="2">
        <v>291</v>
      </c>
      <c r="B123" s="2" t="s">
        <v>114</v>
      </c>
      <c r="C123" s="2">
        <v>6</v>
      </c>
      <c r="D123" s="2">
        <v>2248.983816742897</v>
      </c>
      <c r="E123" s="35">
        <v>6503554.4957843013</v>
      </c>
      <c r="F123" s="2">
        <v>3042831</v>
      </c>
      <c r="G123" s="2">
        <v>1390159.5616618108</v>
      </c>
      <c r="H123" s="2">
        <v>791190.83473230188</v>
      </c>
      <c r="I123" s="17">
        <v>420884.84455684369</v>
      </c>
      <c r="J123" s="345">
        <v>-3913.231841132641</v>
      </c>
      <c r="K123" s="2">
        <v>641993.99228410085</v>
      </c>
      <c r="L123" s="2">
        <v>-104044</v>
      </c>
      <c r="M123" s="8">
        <v>115000</v>
      </c>
      <c r="N123" s="8">
        <v>26521.720760636443</v>
      </c>
      <c r="O123" s="33">
        <v>-182929.77362974174</v>
      </c>
      <c r="P123" s="34">
        <v>-81.338857250947569</v>
      </c>
      <c r="Q123" s="2"/>
      <c r="R123" s="419">
        <v>16777000</v>
      </c>
      <c r="S123" s="17">
        <v>6334432.0099999998</v>
      </c>
      <c r="T123" s="17">
        <v>1110723.4340309948</v>
      </c>
      <c r="U123" s="17">
        <v>8408613.5936751738</v>
      </c>
      <c r="V123" s="17">
        <v>1401115.5616618108</v>
      </c>
      <c r="W123" s="17">
        <v>-854.61385036230092</v>
      </c>
      <c r="X123" s="33">
        <v>478739.21321834222</v>
      </c>
      <c r="Y123" s="34">
        <v>212.86912322547474</v>
      </c>
      <c r="Z123" s="2"/>
      <c r="AA123" s="91">
        <v>-661668.98684808402</v>
      </c>
      <c r="AB123" s="354">
        <v>-294.20798047642234</v>
      </c>
      <c r="AD123" s="148">
        <v>300.96126507378426</v>
      </c>
      <c r="AE123" s="254">
        <v>269.20798047642234</v>
      </c>
      <c r="AF123" s="254">
        <v>244.20798047642234</v>
      </c>
      <c r="AG123" s="254">
        <v>219.20798047642234</v>
      </c>
      <c r="AH123" s="377">
        <v>194.20798047642234</v>
      </c>
    </row>
    <row r="124" spans="1:34" x14ac:dyDescent="0.2">
      <c r="A124" s="2">
        <v>297</v>
      </c>
      <c r="B124" s="2" t="s">
        <v>115</v>
      </c>
      <c r="C124" s="2">
        <v>11</v>
      </c>
      <c r="D124" s="2">
        <v>118673.76796245575</v>
      </c>
      <c r="E124" s="35">
        <v>257654143.69797462</v>
      </c>
      <c r="F124" s="2">
        <v>186804281</v>
      </c>
      <c r="G124" s="2">
        <v>39631387.937250704</v>
      </c>
      <c r="H124" s="2">
        <v>18823438.116351735</v>
      </c>
      <c r="I124" s="17">
        <v>33598741.194067895</v>
      </c>
      <c r="J124" s="345">
        <v>-206492.35625467301</v>
      </c>
      <c r="K124" s="2">
        <v>-17113640.534477364</v>
      </c>
      <c r="L124" s="2">
        <v>-3383178</v>
      </c>
      <c r="M124" s="8">
        <v>6432000</v>
      </c>
      <c r="N124" s="8">
        <v>1422423.0278623973</v>
      </c>
      <c r="O124" s="33">
        <v>8354816.6868260205</v>
      </c>
      <c r="P124" s="34">
        <v>70.401545600786804</v>
      </c>
      <c r="Q124" s="2"/>
      <c r="R124" s="419">
        <v>671088000</v>
      </c>
      <c r="S124" s="17">
        <v>405586982.19</v>
      </c>
      <c r="T124" s="17">
        <v>26425525.811276849</v>
      </c>
      <c r="U124" s="17">
        <v>195800712.66358083</v>
      </c>
      <c r="V124" s="17">
        <v>42680209.937250704</v>
      </c>
      <c r="W124" s="17">
        <v>-45096.031825733182</v>
      </c>
      <c r="X124" s="33">
        <v>-549473.36606590752</v>
      </c>
      <c r="Y124" s="34">
        <v>-4.6301164570736626</v>
      </c>
      <c r="Z124" s="2"/>
      <c r="AA124" s="91">
        <v>8904290.0528919287</v>
      </c>
      <c r="AB124" s="354">
        <v>75.031662057860473</v>
      </c>
      <c r="AD124" s="148">
        <v>-68.278377460498518</v>
      </c>
      <c r="AE124" s="254">
        <v>-50.031662057860473</v>
      </c>
      <c r="AF124" s="254">
        <v>-25.031662057860473</v>
      </c>
      <c r="AG124" s="254">
        <v>-3.1662057860472714E-2</v>
      </c>
      <c r="AH124" s="377">
        <v>0</v>
      </c>
    </row>
    <row r="125" spans="1:34" x14ac:dyDescent="0.2">
      <c r="A125" s="2">
        <v>300</v>
      </c>
      <c r="B125" s="2" t="s">
        <v>116</v>
      </c>
      <c r="C125" s="2">
        <v>14</v>
      </c>
      <c r="D125" s="2">
        <v>3638.9202688932419</v>
      </c>
      <c r="E125" s="35">
        <v>9983122.9690685458</v>
      </c>
      <c r="F125" s="2">
        <v>5014404</v>
      </c>
      <c r="G125" s="2">
        <v>876703.56805120234</v>
      </c>
      <c r="H125" s="2">
        <v>544667.00310776941</v>
      </c>
      <c r="I125" s="17">
        <v>2822575.2877472695</v>
      </c>
      <c r="J125" s="345">
        <v>-6331.7212678742408</v>
      </c>
      <c r="K125" s="2">
        <v>506476.66287516948</v>
      </c>
      <c r="L125" s="2">
        <v>584007</v>
      </c>
      <c r="M125" s="8">
        <v>100000</v>
      </c>
      <c r="N125" s="8">
        <v>38454.692014885099</v>
      </c>
      <c r="O125" s="33">
        <v>497833.52345987596</v>
      </c>
      <c r="P125" s="34">
        <v>136.80803278805814</v>
      </c>
      <c r="Q125" s="2"/>
      <c r="R125" s="419">
        <v>24600000</v>
      </c>
      <c r="S125" s="17">
        <v>10231336.49</v>
      </c>
      <c r="T125" s="17">
        <v>764637.78084578575</v>
      </c>
      <c r="U125" s="17">
        <v>12557926.436804503</v>
      </c>
      <c r="V125" s="17">
        <v>1560710.5680512022</v>
      </c>
      <c r="W125" s="17">
        <v>-1382.789702179432</v>
      </c>
      <c r="X125" s="33">
        <v>515994.06540367246</v>
      </c>
      <c r="Y125" s="34">
        <v>141.79867303347356</v>
      </c>
      <c r="Z125" s="2"/>
      <c r="AA125" s="91">
        <v>-18160.541943796503</v>
      </c>
      <c r="AB125" s="354">
        <v>-4.9906402454154168</v>
      </c>
      <c r="AD125" s="148">
        <v>11.743924842777375</v>
      </c>
      <c r="AE125" s="254">
        <v>0</v>
      </c>
      <c r="AF125" s="254">
        <v>0</v>
      </c>
      <c r="AG125" s="254">
        <v>0</v>
      </c>
      <c r="AH125" s="377">
        <v>0</v>
      </c>
    </row>
    <row r="126" spans="1:34" x14ac:dyDescent="0.2">
      <c r="A126" s="2">
        <v>301</v>
      </c>
      <c r="B126" s="2" t="s">
        <v>117</v>
      </c>
      <c r="C126" s="2">
        <v>14</v>
      </c>
      <c r="D126" s="2">
        <v>21362.601358175278</v>
      </c>
      <c r="E126" s="35">
        <v>56346041.833468348</v>
      </c>
      <c r="F126" s="2">
        <v>30313327</v>
      </c>
      <c r="G126" s="2">
        <v>4496200.1436137948</v>
      </c>
      <c r="H126" s="2">
        <v>3131560.3989512506</v>
      </c>
      <c r="I126" s="17">
        <v>15005590.008939719</v>
      </c>
      <c r="J126" s="345">
        <v>-37170.926363224986</v>
      </c>
      <c r="K126" s="2">
        <v>2097827.6666552131</v>
      </c>
      <c r="L126" s="2">
        <v>-2689849</v>
      </c>
      <c r="M126" s="8">
        <v>6140000</v>
      </c>
      <c r="N126" s="8">
        <v>231353.91573163707</v>
      </c>
      <c r="O126" s="33">
        <v>2342797.3740600422</v>
      </c>
      <c r="P126" s="34">
        <v>109.66816890787855</v>
      </c>
      <c r="Q126" s="2"/>
      <c r="R126" s="419">
        <v>133325000</v>
      </c>
      <c r="S126" s="17">
        <v>61978491.409999996</v>
      </c>
      <c r="T126" s="17">
        <v>4396281.3615952488</v>
      </c>
      <c r="U126" s="17">
        <v>61025565.761740759</v>
      </c>
      <c r="V126" s="17">
        <v>7946351.1436137948</v>
      </c>
      <c r="W126" s="17">
        <v>-8117.788516106606</v>
      </c>
      <c r="X126" s="33">
        <v>2029807.4654659056</v>
      </c>
      <c r="Y126" s="34">
        <v>95.016867629237311</v>
      </c>
      <c r="Z126" s="2"/>
      <c r="AA126" s="91">
        <v>312989.90859413659</v>
      </c>
      <c r="AB126" s="354">
        <v>14.651301278641242</v>
      </c>
      <c r="AD126" s="148">
        <v>-7.8980166812792874</v>
      </c>
      <c r="AE126" s="254">
        <v>0</v>
      </c>
      <c r="AF126" s="254">
        <v>0</v>
      </c>
      <c r="AG126" s="254">
        <v>0</v>
      </c>
      <c r="AH126" s="377">
        <v>0</v>
      </c>
    </row>
    <row r="127" spans="1:34" x14ac:dyDescent="0.2">
      <c r="A127" s="2">
        <v>304</v>
      </c>
      <c r="B127" s="2" t="s">
        <v>118</v>
      </c>
      <c r="C127" s="2">
        <v>2</v>
      </c>
      <c r="D127" s="2">
        <v>910.03585433959961</v>
      </c>
      <c r="E127" s="35">
        <v>2138879.4959926382</v>
      </c>
      <c r="F127" s="2">
        <v>1082379</v>
      </c>
      <c r="G127" s="2">
        <v>1461296.9512260235</v>
      </c>
      <c r="H127" s="2">
        <v>177233.66972351057</v>
      </c>
      <c r="I127" s="17">
        <v>61718.620222383062</v>
      </c>
      <c r="J127" s="345">
        <v>-1583.4623865509034</v>
      </c>
      <c r="K127" s="2">
        <v>-376553.47269125568</v>
      </c>
      <c r="L127" s="2">
        <v>-158700</v>
      </c>
      <c r="M127" s="8">
        <v>-35000</v>
      </c>
      <c r="N127" s="8">
        <v>8713.3294835028682</v>
      </c>
      <c r="O127" s="33">
        <v>80625.139584975783</v>
      </c>
      <c r="P127" s="34">
        <v>88.595563790708368</v>
      </c>
      <c r="Q127" s="2"/>
      <c r="R127" s="419">
        <v>6288000</v>
      </c>
      <c r="S127" s="17">
        <v>2611938.3125</v>
      </c>
      <c r="T127" s="17">
        <v>248811.76780544891</v>
      </c>
      <c r="U127" s="17">
        <v>2300089.0162621732</v>
      </c>
      <c r="V127" s="17">
        <v>1267596.9512260235</v>
      </c>
      <c r="W127" s="17">
        <v>-345.81362464904788</v>
      </c>
      <c r="X127" s="33">
        <v>140781.86141829446</v>
      </c>
      <c r="Y127" s="34">
        <v>154.69924700984217</v>
      </c>
      <c r="Z127" s="2"/>
      <c r="AA127" s="91">
        <v>-60156.721833318676</v>
      </c>
      <c r="AB127" s="354">
        <v>-66.103683219133799</v>
      </c>
      <c r="AD127" s="148">
        <v>72.856967816495754</v>
      </c>
      <c r="AE127" s="254">
        <v>41.103683219133799</v>
      </c>
      <c r="AF127" s="254">
        <v>16.103683219133799</v>
      </c>
      <c r="AG127" s="254">
        <v>0</v>
      </c>
      <c r="AH127" s="377">
        <v>0</v>
      </c>
    </row>
    <row r="128" spans="1:34" x14ac:dyDescent="0.2">
      <c r="A128" s="2">
        <v>305</v>
      </c>
      <c r="B128" s="2" t="s">
        <v>119</v>
      </c>
      <c r="C128" s="2">
        <v>17</v>
      </c>
      <c r="D128" s="2">
        <v>15361.909460067749</v>
      </c>
      <c r="E128" s="35">
        <v>37189747.728495903</v>
      </c>
      <c r="F128" s="2">
        <v>20213834</v>
      </c>
      <c r="G128" s="2">
        <v>7179820.5086154575</v>
      </c>
      <c r="H128" s="2">
        <v>3055059.9698187462</v>
      </c>
      <c r="I128" s="17">
        <v>11773411.762923604</v>
      </c>
      <c r="J128" s="345">
        <v>-26729.722460517882</v>
      </c>
      <c r="K128" s="2">
        <v>-1445667.4017689845</v>
      </c>
      <c r="L128" s="2">
        <v>-1522175</v>
      </c>
      <c r="M128" s="8">
        <v>500000</v>
      </c>
      <c r="N128" s="8">
        <v>160961.81369803782</v>
      </c>
      <c r="O128" s="33">
        <v>2698768.2023304403</v>
      </c>
      <c r="P128" s="34">
        <v>175.67921548722225</v>
      </c>
      <c r="Q128" s="2"/>
      <c r="R128" s="419">
        <v>99357000</v>
      </c>
      <c r="S128" s="17">
        <v>44309142</v>
      </c>
      <c r="T128" s="17">
        <v>4288885.249784057</v>
      </c>
      <c r="U128" s="17">
        <v>45552697.846921921</v>
      </c>
      <c r="V128" s="17">
        <v>6157645.5086154575</v>
      </c>
      <c r="W128" s="17">
        <v>-5837.5255948257445</v>
      </c>
      <c r="X128" s="33">
        <v>957208.13091626286</v>
      </c>
      <c r="Y128" s="34">
        <v>62.31049163546114</v>
      </c>
      <c r="Z128" s="2"/>
      <c r="AA128" s="91">
        <v>1741560.0714141773</v>
      </c>
      <c r="AB128" s="354">
        <v>113.36872385176112</v>
      </c>
      <c r="AD128" s="148">
        <v>-106.61543925439915</v>
      </c>
      <c r="AE128" s="254">
        <v>-88.368723851761104</v>
      </c>
      <c r="AF128" s="254">
        <v>-63.368723851761104</v>
      </c>
      <c r="AG128" s="254">
        <v>-38.368723851761104</v>
      </c>
      <c r="AH128" s="377">
        <v>-13.368723851761104</v>
      </c>
    </row>
    <row r="129" spans="1:34" x14ac:dyDescent="0.2">
      <c r="A129" s="2">
        <v>309</v>
      </c>
      <c r="B129" s="2" t="s">
        <v>120</v>
      </c>
      <c r="C129" s="2">
        <v>12</v>
      </c>
      <c r="D129" s="2">
        <v>7022.3611634969711</v>
      </c>
      <c r="E129" s="35">
        <v>16042254.53689288</v>
      </c>
      <c r="F129" s="2">
        <v>10298393</v>
      </c>
      <c r="G129" s="2">
        <v>1831287.3265792811</v>
      </c>
      <c r="H129" s="2">
        <v>943606.28821045405</v>
      </c>
      <c r="I129" s="17">
        <v>4297273.8103566198</v>
      </c>
      <c r="J129" s="345">
        <v>-12218.908424484729</v>
      </c>
      <c r="K129" s="2">
        <v>239741.84341781065</v>
      </c>
      <c r="L129" s="2">
        <v>-645600</v>
      </c>
      <c r="M129" s="8">
        <v>396000</v>
      </c>
      <c r="N129" s="8">
        <v>77766.162730789234</v>
      </c>
      <c r="O129" s="33">
        <v>1383994.9859775901</v>
      </c>
      <c r="P129" s="34">
        <v>197.08399408047435</v>
      </c>
      <c r="Q129" s="2"/>
      <c r="R129" s="419">
        <v>42718000</v>
      </c>
      <c r="S129" s="17">
        <v>20266921.142499998</v>
      </c>
      <c r="T129" s="17">
        <v>1324693.8296106199</v>
      </c>
      <c r="U129" s="17">
        <v>20915156.499641385</v>
      </c>
      <c r="V129" s="17">
        <v>1581687.3265792811</v>
      </c>
      <c r="W129" s="17">
        <v>-2668.4972421288489</v>
      </c>
      <c r="X129" s="33">
        <v>1373127.295573412</v>
      </c>
      <c r="Y129" s="34">
        <v>195.53641056103513</v>
      </c>
      <c r="Z129" s="2"/>
      <c r="AA129" s="91">
        <v>10867.690404178109</v>
      </c>
      <c r="AB129" s="354">
        <v>1.5475835194392442</v>
      </c>
      <c r="AD129" s="148">
        <v>5.2057010779227255</v>
      </c>
      <c r="AE129" s="254">
        <v>0</v>
      </c>
      <c r="AF129" s="254">
        <v>0</v>
      </c>
      <c r="AG129" s="254">
        <v>0</v>
      </c>
      <c r="AH129" s="377">
        <v>0</v>
      </c>
    </row>
    <row r="130" spans="1:34" x14ac:dyDescent="0.2">
      <c r="A130" s="2">
        <v>312</v>
      </c>
      <c r="B130" s="2" t="s">
        <v>121</v>
      </c>
      <c r="C130" s="2">
        <v>13</v>
      </c>
      <c r="D130" s="2">
        <v>1348.3804851770401</v>
      </c>
      <c r="E130" s="35">
        <v>3245657.1849295832</v>
      </c>
      <c r="F130" s="2">
        <v>1902076</v>
      </c>
      <c r="G130" s="2">
        <v>403298.57994122989</v>
      </c>
      <c r="H130" s="2">
        <v>476844.65654822433</v>
      </c>
      <c r="I130" s="17">
        <v>1370950.7531421364</v>
      </c>
      <c r="J130" s="345">
        <v>-2346.1820442080498</v>
      </c>
      <c r="K130" s="2">
        <v>-162957.51987549601</v>
      </c>
      <c r="L130" s="2">
        <v>-330798</v>
      </c>
      <c r="M130" s="8">
        <v>400000</v>
      </c>
      <c r="N130" s="8">
        <v>16456.105907672063</v>
      </c>
      <c r="O130" s="33">
        <v>827867.20868997509</v>
      </c>
      <c r="P130" s="34">
        <v>613.97151456198765</v>
      </c>
      <c r="Q130" s="2"/>
      <c r="R130" s="419">
        <v>8900000</v>
      </c>
      <c r="S130" s="17">
        <v>3711402.42</v>
      </c>
      <c r="T130" s="17">
        <v>669424.50692035339</v>
      </c>
      <c r="U130" s="17">
        <v>4591784.1517862361</v>
      </c>
      <c r="V130" s="17">
        <v>472500.57994122989</v>
      </c>
      <c r="W130" s="17">
        <v>-512.38458436727524</v>
      </c>
      <c r="X130" s="33">
        <v>545624.04323218577</v>
      </c>
      <c r="Y130" s="34">
        <v>404.65139419497473</v>
      </c>
      <c r="Z130" s="2"/>
      <c r="AA130" s="91">
        <v>282243.16545778932</v>
      </c>
      <c r="AB130" s="354">
        <v>209.32012036701292</v>
      </c>
      <c r="AD130" s="148">
        <v>-202.56683576965099</v>
      </c>
      <c r="AE130" s="254">
        <v>-184.32012036701292</v>
      </c>
      <c r="AF130" s="254">
        <v>-159.32012036701292</v>
      </c>
      <c r="AG130" s="254">
        <v>-134.32012036701292</v>
      </c>
      <c r="AH130" s="377">
        <v>-109.32012036701292</v>
      </c>
    </row>
    <row r="131" spans="1:34" x14ac:dyDescent="0.2">
      <c r="A131" s="2">
        <v>316</v>
      </c>
      <c r="B131" s="2" t="s">
        <v>122</v>
      </c>
      <c r="C131" s="2">
        <v>7</v>
      </c>
      <c r="D131" s="2">
        <v>4501.9413194656372</v>
      </c>
      <c r="E131" s="35">
        <v>9322882.9243993405</v>
      </c>
      <c r="F131" s="2">
        <v>7715227</v>
      </c>
      <c r="G131" s="2">
        <v>1213976.4622974838</v>
      </c>
      <c r="H131" s="2">
        <v>458254.80880015239</v>
      </c>
      <c r="I131" s="17">
        <v>2560855.6329948655</v>
      </c>
      <c r="J131" s="345">
        <v>-7833.3778958702087</v>
      </c>
      <c r="K131" s="2">
        <v>-1012964.0601073564</v>
      </c>
      <c r="L131" s="2">
        <v>-1044190</v>
      </c>
      <c r="M131" s="8">
        <v>-78000</v>
      </c>
      <c r="N131" s="8">
        <v>56539.793334347276</v>
      </c>
      <c r="O131" s="33">
        <v>538983.3350242842</v>
      </c>
      <c r="P131" s="34">
        <v>119.72242567752069</v>
      </c>
      <c r="Q131" s="2"/>
      <c r="R131" s="419">
        <v>25120000</v>
      </c>
      <c r="S131" s="17">
        <v>15407165.752499999</v>
      </c>
      <c r="T131" s="17">
        <v>643326.90995332319</v>
      </c>
      <c r="U131" s="17">
        <v>8682788.7314567752</v>
      </c>
      <c r="V131" s="17">
        <v>91786.462297483813</v>
      </c>
      <c r="W131" s="17">
        <v>-1710.7377013969422</v>
      </c>
      <c r="X131" s="33">
        <v>-293221.40609101998</v>
      </c>
      <c r="Y131" s="34">
        <v>-65.132214145746403</v>
      </c>
      <c r="Z131" s="2"/>
      <c r="AA131" s="91">
        <v>832204.74111530418</v>
      </c>
      <c r="AB131" s="354">
        <v>184.85463982326709</v>
      </c>
      <c r="AD131" s="148">
        <v>-178.10135522590514</v>
      </c>
      <c r="AE131" s="254">
        <v>-159.85463982326709</v>
      </c>
      <c r="AF131" s="254">
        <v>-134.85463982326709</v>
      </c>
      <c r="AG131" s="254">
        <v>-109.85463982326709</v>
      </c>
      <c r="AH131" s="377">
        <v>-84.854639823267092</v>
      </c>
    </row>
    <row r="132" spans="1:34" x14ac:dyDescent="0.2">
      <c r="A132" s="2">
        <v>317</v>
      </c>
      <c r="B132" s="2" t="s">
        <v>123</v>
      </c>
      <c r="C132" s="2">
        <v>17</v>
      </c>
      <c r="D132" s="2">
        <v>2607.9182666540146</v>
      </c>
      <c r="E132" s="35">
        <v>9758598.2131704669</v>
      </c>
      <c r="F132" s="2">
        <v>3212669</v>
      </c>
      <c r="G132" s="2">
        <v>581388.35766940378</v>
      </c>
      <c r="H132" s="2">
        <v>485999.31959431065</v>
      </c>
      <c r="I132" s="17">
        <v>3612607.639690897</v>
      </c>
      <c r="J132" s="345">
        <v>-4537.7777839779856</v>
      </c>
      <c r="K132" s="2">
        <v>1373814.8566112714</v>
      </c>
      <c r="L132" s="2">
        <v>-90286</v>
      </c>
      <c r="M132" s="8">
        <v>213000</v>
      </c>
      <c r="N132" s="8">
        <v>25585.417242502976</v>
      </c>
      <c r="O132" s="33">
        <v>-348357.40014605969</v>
      </c>
      <c r="P132" s="34">
        <v>-133.57680898221008</v>
      </c>
      <c r="Q132" s="2"/>
      <c r="R132" s="419">
        <v>18509000</v>
      </c>
      <c r="S132" s="17">
        <v>6292594.9299999997</v>
      </c>
      <c r="T132" s="17">
        <v>682276.39843573747</v>
      </c>
      <c r="U132" s="17">
        <v>11126624.719371442</v>
      </c>
      <c r="V132" s="17">
        <v>704102.35766940378</v>
      </c>
      <c r="W132" s="17">
        <v>-991.00894132852557</v>
      </c>
      <c r="X132" s="33">
        <v>297589.41441791353</v>
      </c>
      <c r="Y132" s="34">
        <v>114.10994670462728</v>
      </c>
      <c r="Z132" s="2"/>
      <c r="AA132" s="91">
        <v>-645946.81456397322</v>
      </c>
      <c r="AB132" s="354">
        <v>-247.68675568683733</v>
      </c>
      <c r="AD132" s="148">
        <v>254.44004028419931</v>
      </c>
      <c r="AE132" s="254">
        <v>222.68675568683736</v>
      </c>
      <c r="AF132" s="254">
        <v>197.68675568683736</v>
      </c>
      <c r="AG132" s="254">
        <v>172.68675568683736</v>
      </c>
      <c r="AH132" s="377">
        <v>147.68675568683736</v>
      </c>
    </row>
    <row r="133" spans="1:34" x14ac:dyDescent="0.2">
      <c r="A133" s="2">
        <v>320</v>
      </c>
      <c r="B133" s="2" t="s">
        <v>124</v>
      </c>
      <c r="C133" s="2">
        <v>19</v>
      </c>
      <c r="D133" s="2">
        <v>7536.2673124074936</v>
      </c>
      <c r="E133" s="35">
        <v>17782812.67822817</v>
      </c>
      <c r="F133" s="2">
        <v>12893062</v>
      </c>
      <c r="G133" s="2">
        <v>4527406.4389922777</v>
      </c>
      <c r="H133" s="2">
        <v>962030.12782310555</v>
      </c>
      <c r="I133" s="17">
        <v>4548426.7901733117</v>
      </c>
      <c r="J133" s="345">
        <v>-13113.105123589039</v>
      </c>
      <c r="K133" s="2">
        <v>-1473977.0147730124</v>
      </c>
      <c r="L133" s="2">
        <v>-257394</v>
      </c>
      <c r="M133" s="8">
        <v>1020000</v>
      </c>
      <c r="N133" s="8">
        <v>95842.147062960939</v>
      </c>
      <c r="O133" s="33">
        <v>4519470.705926884</v>
      </c>
      <c r="P133" s="34">
        <v>599.69617830383447</v>
      </c>
      <c r="Q133" s="2"/>
      <c r="R133" s="419">
        <v>54538000</v>
      </c>
      <c r="S133" s="17">
        <v>25924566.440000001</v>
      </c>
      <c r="T133" s="17">
        <v>1350558.3739206214</v>
      </c>
      <c r="U133" s="17">
        <v>25039947.3374958</v>
      </c>
      <c r="V133" s="17">
        <v>5290012.4389922777</v>
      </c>
      <c r="W133" s="17">
        <v>-2863.7815787148475</v>
      </c>
      <c r="X133" s="33">
        <v>3069948.3719874127</v>
      </c>
      <c r="Y133" s="34">
        <v>407.35661896349376</v>
      </c>
      <c r="Z133" s="2"/>
      <c r="AA133" s="91">
        <v>1449522.3339394713</v>
      </c>
      <c r="AB133" s="354">
        <v>192.33955934034074</v>
      </c>
      <c r="AD133" s="148">
        <v>-185.58627474297873</v>
      </c>
      <c r="AE133" s="254">
        <v>-167.33955934034071</v>
      </c>
      <c r="AF133" s="254">
        <v>-142.33955934034071</v>
      </c>
      <c r="AG133" s="254">
        <v>-117.33955934034071</v>
      </c>
      <c r="AH133" s="377">
        <v>-92.339559340340713</v>
      </c>
    </row>
    <row r="134" spans="1:34" x14ac:dyDescent="0.2">
      <c r="A134" s="2">
        <v>322</v>
      </c>
      <c r="B134" s="2" t="s">
        <v>125</v>
      </c>
      <c r="C134" s="2">
        <v>2</v>
      </c>
      <c r="D134" s="2">
        <v>6800.966365814209</v>
      </c>
      <c r="E134" s="35">
        <v>18107525.503527079</v>
      </c>
      <c r="F134" s="2">
        <v>9117441</v>
      </c>
      <c r="G134" s="2">
        <v>3355568.9464030061</v>
      </c>
      <c r="H134" s="2">
        <v>865965.53781733324</v>
      </c>
      <c r="I134" s="17">
        <v>6584417.2904512445</v>
      </c>
      <c r="J134" s="345">
        <v>-11833.681476516724</v>
      </c>
      <c r="K134" s="2">
        <v>-1449137.5182518775</v>
      </c>
      <c r="L134" s="2">
        <v>-534219</v>
      </c>
      <c r="M134" s="8">
        <v>-307000</v>
      </c>
      <c r="N134" s="8">
        <v>69059.888505927287</v>
      </c>
      <c r="O134" s="33">
        <v>-417263.04007796198</v>
      </c>
      <c r="P134" s="34">
        <v>-61.353492670597468</v>
      </c>
      <c r="Q134" s="2"/>
      <c r="R134" s="419">
        <v>46337000</v>
      </c>
      <c r="S134" s="17">
        <v>20338555.302500002</v>
      </c>
      <c r="T134" s="17">
        <v>1215696.8631245652</v>
      </c>
      <c r="U134" s="17">
        <v>21295157.740969546</v>
      </c>
      <c r="V134" s="17">
        <v>2514349.9464030061</v>
      </c>
      <c r="W134" s="17">
        <v>-2584.3672190093994</v>
      </c>
      <c r="X134" s="33">
        <v>-970655.77978387382</v>
      </c>
      <c r="Y134" s="34">
        <v>-142.72321425716495</v>
      </c>
      <c r="Z134" s="2"/>
      <c r="AA134" s="91">
        <v>553392.73970591184</v>
      </c>
      <c r="AB134" s="354">
        <v>81.369721586567479</v>
      </c>
      <c r="AD134" s="148">
        <v>-74.616436989205539</v>
      </c>
      <c r="AE134" s="254">
        <v>-56.369721586567493</v>
      </c>
      <c r="AF134" s="254">
        <v>-31.369721586567493</v>
      </c>
      <c r="AG134" s="254">
        <v>-6.3697215865674934</v>
      </c>
      <c r="AH134" s="377">
        <v>0</v>
      </c>
    </row>
    <row r="135" spans="1:34" x14ac:dyDescent="0.2">
      <c r="A135" s="2">
        <v>398</v>
      </c>
      <c r="B135" s="2" t="s">
        <v>126</v>
      </c>
      <c r="C135" s="2">
        <v>7</v>
      </c>
      <c r="D135" s="2">
        <v>120007.24609351158</v>
      </c>
      <c r="E135" s="35">
        <v>303064165.64721918</v>
      </c>
      <c r="F135" s="2">
        <v>196208927</v>
      </c>
      <c r="G135" s="2">
        <v>42554572.568301596</v>
      </c>
      <c r="H135" s="2">
        <v>21557261.840980973</v>
      </c>
      <c r="I135" s="17">
        <v>30064367.972276427</v>
      </c>
      <c r="J135" s="345">
        <v>-208812.60820271014</v>
      </c>
      <c r="K135" s="2">
        <v>12420949.796521828</v>
      </c>
      <c r="L135" s="2">
        <v>-4182298</v>
      </c>
      <c r="M135" s="8">
        <v>9613000</v>
      </c>
      <c r="N135" s="8">
        <v>1506390.495543899</v>
      </c>
      <c r="O135" s="33">
        <v>6470193.418202877</v>
      </c>
      <c r="P135" s="34">
        <v>53.915022874212099</v>
      </c>
      <c r="Q135" s="2"/>
      <c r="R135" s="419">
        <v>662433000</v>
      </c>
      <c r="S135" s="17">
        <v>419757481.14999998</v>
      </c>
      <c r="T135" s="17">
        <v>30263439.424726371</v>
      </c>
      <c r="U135" s="17">
        <v>190212433.93280339</v>
      </c>
      <c r="V135" s="17">
        <v>47985274.568301596</v>
      </c>
      <c r="W135" s="17">
        <v>-45602.753515534401</v>
      </c>
      <c r="X135" s="33">
        <v>25831231.829346828</v>
      </c>
      <c r="Y135" s="34">
        <v>215.24726772930623</v>
      </c>
      <c r="Z135" s="2"/>
      <c r="AA135" s="91">
        <v>-19361038.411143951</v>
      </c>
      <c r="AB135" s="354">
        <v>-161.33224485509416</v>
      </c>
      <c r="AD135" s="148">
        <v>168.08552945245609</v>
      </c>
      <c r="AE135" s="254">
        <v>136.33224485509413</v>
      </c>
      <c r="AF135" s="254">
        <v>111.33224485509413</v>
      </c>
      <c r="AG135" s="254">
        <v>86.332244855094132</v>
      </c>
      <c r="AH135" s="377">
        <v>61.332244855094132</v>
      </c>
    </row>
    <row r="136" spans="1:34" x14ac:dyDescent="0.2">
      <c r="A136" s="2">
        <v>399</v>
      </c>
      <c r="B136" s="2" t="s">
        <v>127</v>
      </c>
      <c r="C136" s="2">
        <v>15</v>
      </c>
      <c r="D136" s="2">
        <v>8186.8940467834473</v>
      </c>
      <c r="E136" s="35">
        <v>18759160.259929843</v>
      </c>
      <c r="F136" s="2">
        <v>14451088</v>
      </c>
      <c r="G136" s="2">
        <v>1263618.5452034445</v>
      </c>
      <c r="H136" s="2">
        <v>779678.65193531045</v>
      </c>
      <c r="I136" s="17">
        <v>7009544.3231346095</v>
      </c>
      <c r="J136" s="345">
        <v>-14245.195641403197</v>
      </c>
      <c r="K136" s="2">
        <v>-1366692.3279051436</v>
      </c>
      <c r="L136" s="2">
        <v>-639936</v>
      </c>
      <c r="M136" s="8">
        <v>-271000</v>
      </c>
      <c r="N136" s="8">
        <v>105358.33063174147</v>
      </c>
      <c r="O136" s="33">
        <v>2558254.0674287155</v>
      </c>
      <c r="P136" s="34">
        <v>312.48163867881362</v>
      </c>
      <c r="Q136" s="2"/>
      <c r="R136" s="419">
        <v>45701000</v>
      </c>
      <c r="S136" s="17">
        <v>29194137.217500001</v>
      </c>
      <c r="T136" s="17">
        <v>1094561.9080777862</v>
      </c>
      <c r="U136" s="17">
        <v>15658167.661091482</v>
      </c>
      <c r="V136" s="17">
        <v>352682.54520344455</v>
      </c>
      <c r="W136" s="17">
        <v>-3111.0197377777099</v>
      </c>
      <c r="X136" s="33">
        <v>601660.35161049431</v>
      </c>
      <c r="Y136" s="34">
        <v>73.490672796343432</v>
      </c>
      <c r="Z136" s="2"/>
      <c r="AA136" s="91">
        <v>1956593.7158182212</v>
      </c>
      <c r="AB136" s="354">
        <v>238.99096588247019</v>
      </c>
      <c r="AD136" s="148">
        <v>-232.23768128510824</v>
      </c>
      <c r="AE136" s="254">
        <v>-213.99096588247019</v>
      </c>
      <c r="AF136" s="254">
        <v>-188.99096588247019</v>
      </c>
      <c r="AG136" s="254">
        <v>-163.99096588247019</v>
      </c>
      <c r="AH136" s="377">
        <v>-138.99096588247019</v>
      </c>
    </row>
    <row r="137" spans="1:34" x14ac:dyDescent="0.2">
      <c r="A137" s="2">
        <v>400</v>
      </c>
      <c r="B137" s="2" t="s">
        <v>128</v>
      </c>
      <c r="C137" s="2">
        <v>2</v>
      </c>
      <c r="D137" s="2">
        <v>8540.8628960251808</v>
      </c>
      <c r="E137" s="35">
        <v>21081139.63606656</v>
      </c>
      <c r="F137" s="2">
        <v>12308481</v>
      </c>
      <c r="G137" s="2">
        <v>2109936.0610483326</v>
      </c>
      <c r="H137" s="2">
        <v>1510586.7978226596</v>
      </c>
      <c r="I137" s="17">
        <v>6330829.5635501826</v>
      </c>
      <c r="J137" s="345">
        <v>-14861.101439083815</v>
      </c>
      <c r="K137" s="2">
        <v>-86835.034134021931</v>
      </c>
      <c r="L137" s="2">
        <v>372452</v>
      </c>
      <c r="M137" s="8">
        <v>-168000</v>
      </c>
      <c r="N137" s="8">
        <v>95592.949937319747</v>
      </c>
      <c r="O137" s="33">
        <v>1377042.6007188298</v>
      </c>
      <c r="P137" s="34">
        <v>161.22991523019172</v>
      </c>
      <c r="Q137" s="2"/>
      <c r="R137" s="419">
        <v>49801000</v>
      </c>
      <c r="S137" s="17">
        <v>26261474.914999999</v>
      </c>
      <c r="T137" s="17">
        <v>2120656.713682944</v>
      </c>
      <c r="U137" s="17">
        <v>20180712.304508258</v>
      </c>
      <c r="V137" s="17">
        <v>2314388.0610483326</v>
      </c>
      <c r="W137" s="17">
        <v>-3245.5279004895688</v>
      </c>
      <c r="X137" s="33">
        <v>1079477.5221400135</v>
      </c>
      <c r="Y137" s="34">
        <v>126.38974952312955</v>
      </c>
      <c r="Z137" s="2"/>
      <c r="AA137" s="91">
        <v>297565.07857881626</v>
      </c>
      <c r="AB137" s="354">
        <v>34.840165707062177</v>
      </c>
      <c r="AD137" s="148">
        <v>-28.086881109700215</v>
      </c>
      <c r="AE137" s="254">
        <v>-9.8401657070621695</v>
      </c>
      <c r="AF137" s="254">
        <v>0</v>
      </c>
      <c r="AG137" s="254">
        <v>0</v>
      </c>
      <c r="AH137" s="377">
        <v>0</v>
      </c>
    </row>
    <row r="138" spans="1:34" x14ac:dyDescent="0.2">
      <c r="A138" s="2">
        <v>402</v>
      </c>
      <c r="B138" s="2" t="s">
        <v>129</v>
      </c>
      <c r="C138" s="2">
        <v>11</v>
      </c>
      <c r="D138" s="2">
        <v>9812.4014671444893</v>
      </c>
      <c r="E138" s="35">
        <v>21802864.145633563</v>
      </c>
      <c r="F138" s="2">
        <v>14010407</v>
      </c>
      <c r="G138" s="2">
        <v>2291534.7475927272</v>
      </c>
      <c r="H138" s="2">
        <v>1194268.0695444213</v>
      </c>
      <c r="I138" s="17">
        <v>7689933.9834485436</v>
      </c>
      <c r="J138" s="345">
        <v>-17073.578552831412</v>
      </c>
      <c r="K138" s="2">
        <v>363442.79547410307</v>
      </c>
      <c r="L138" s="2">
        <v>-526696</v>
      </c>
      <c r="M138" s="8">
        <v>800000</v>
      </c>
      <c r="N138" s="8">
        <v>105177.84296312531</v>
      </c>
      <c r="O138" s="33">
        <v>4108130.7148365267</v>
      </c>
      <c r="P138" s="34">
        <v>418.66720685981426</v>
      </c>
      <c r="Q138" s="2"/>
      <c r="R138" s="419">
        <v>59448000</v>
      </c>
      <c r="S138" s="17">
        <v>28388464.137499999</v>
      </c>
      <c r="T138" s="17">
        <v>1676588.5967407171</v>
      </c>
      <c r="U138" s="17">
        <v>30638652.447509348</v>
      </c>
      <c r="V138" s="17">
        <v>2564838.7475927272</v>
      </c>
      <c r="W138" s="17">
        <v>-3728.7125575149062</v>
      </c>
      <c r="X138" s="33">
        <v>3824272.6419003066</v>
      </c>
      <c r="Y138" s="34">
        <v>389.7387051177401</v>
      </c>
      <c r="Z138" s="2"/>
      <c r="AA138" s="91">
        <v>283858.07293622009</v>
      </c>
      <c r="AB138" s="354">
        <v>28.928501742074129</v>
      </c>
      <c r="AD138" s="148">
        <v>-22.175217144712235</v>
      </c>
      <c r="AE138" s="254">
        <v>-3.928501742074161</v>
      </c>
      <c r="AF138" s="254">
        <v>0</v>
      </c>
      <c r="AG138" s="254">
        <v>0</v>
      </c>
      <c r="AH138" s="377">
        <v>0</v>
      </c>
    </row>
    <row r="139" spans="1:34" x14ac:dyDescent="0.2">
      <c r="A139" s="2">
        <v>403</v>
      </c>
      <c r="B139" s="2" t="s">
        <v>130</v>
      </c>
      <c r="C139" s="2">
        <v>14</v>
      </c>
      <c r="D139" s="2">
        <v>3128.5970003604889</v>
      </c>
      <c r="E139" s="35">
        <v>7649807.0309382956</v>
      </c>
      <c r="F139" s="2">
        <v>4288064</v>
      </c>
      <c r="G139" s="2">
        <v>950067.08613708452</v>
      </c>
      <c r="H139" s="2">
        <v>571625.09047657473</v>
      </c>
      <c r="I139" s="17">
        <v>1774548.2704364778</v>
      </c>
      <c r="J139" s="345">
        <v>-5443.7587806272504</v>
      </c>
      <c r="K139" s="2">
        <v>245634.92939236449</v>
      </c>
      <c r="L139" s="2">
        <v>-90535</v>
      </c>
      <c r="M139" s="8">
        <v>-50000</v>
      </c>
      <c r="N139" s="8">
        <v>33616.740487376526</v>
      </c>
      <c r="O139" s="33">
        <v>67770.32721095439</v>
      </c>
      <c r="P139" s="34">
        <v>21.661571369896997</v>
      </c>
      <c r="Q139" s="2"/>
      <c r="R139" s="419">
        <v>20965000</v>
      </c>
      <c r="S139" s="17">
        <v>8742844.0199999996</v>
      </c>
      <c r="T139" s="17">
        <v>802483.2386831711</v>
      </c>
      <c r="U139" s="17">
        <v>10625744.331053056</v>
      </c>
      <c r="V139" s="17">
        <v>809532.08613708452</v>
      </c>
      <c r="W139" s="17">
        <v>-1188.8668601369859</v>
      </c>
      <c r="X139" s="33">
        <v>16792.542733450086</v>
      </c>
      <c r="Y139" s="34">
        <v>5.3674355410796544</v>
      </c>
      <c r="Z139" s="2"/>
      <c r="AA139" s="91">
        <v>50977.784477504305</v>
      </c>
      <c r="AB139" s="354">
        <v>16.294135828817343</v>
      </c>
      <c r="AD139" s="148">
        <v>-9.5408512314553882</v>
      </c>
      <c r="AE139" s="254">
        <v>0</v>
      </c>
      <c r="AF139" s="254">
        <v>0</v>
      </c>
      <c r="AG139" s="254">
        <v>0</v>
      </c>
      <c r="AH139" s="377">
        <v>0</v>
      </c>
    </row>
    <row r="140" spans="1:34" x14ac:dyDescent="0.2">
      <c r="A140" s="2">
        <v>405</v>
      </c>
      <c r="B140" s="2" t="s">
        <v>131</v>
      </c>
      <c r="C140" s="2">
        <v>9</v>
      </c>
      <c r="D140" s="2">
        <v>73023.519782602787</v>
      </c>
      <c r="E140" s="35">
        <v>168975460.47542155</v>
      </c>
      <c r="F140" s="2">
        <v>123249142</v>
      </c>
      <c r="G140" s="2">
        <v>26222562.517612435</v>
      </c>
      <c r="H140" s="2">
        <v>17183540.025416501</v>
      </c>
      <c r="I140" s="17">
        <v>18563309.120076176</v>
      </c>
      <c r="J140" s="345">
        <v>-127060.92442172885</v>
      </c>
      <c r="K140" s="2">
        <v>-3202771.6521440325</v>
      </c>
      <c r="L140" s="2">
        <v>-6089759</v>
      </c>
      <c r="M140" s="8">
        <v>8800000</v>
      </c>
      <c r="N140" s="8">
        <v>971438.48910954292</v>
      </c>
      <c r="O140" s="33">
        <v>16594940.100227326</v>
      </c>
      <c r="P140" s="34">
        <v>227.25472764982942</v>
      </c>
      <c r="Q140" s="2"/>
      <c r="R140" s="419">
        <v>406186000</v>
      </c>
      <c r="S140" s="17">
        <v>259826948.31</v>
      </c>
      <c r="T140" s="17">
        <v>24123333.774837565</v>
      </c>
      <c r="U140" s="17">
        <v>112569002.090277</v>
      </c>
      <c r="V140" s="17">
        <v>28932803.517612435</v>
      </c>
      <c r="W140" s="17">
        <v>-27748.937517389058</v>
      </c>
      <c r="X140" s="33">
        <v>19293836.630244419</v>
      </c>
      <c r="Y140" s="34">
        <v>264.21400512716735</v>
      </c>
      <c r="Z140" s="2"/>
      <c r="AA140" s="91">
        <v>-2698896.5300170928</v>
      </c>
      <c r="AB140" s="354">
        <v>-36.959277477337942</v>
      </c>
      <c r="AD140" s="148">
        <v>43.712562074699918</v>
      </c>
      <c r="AE140" s="254">
        <v>11.959277477337935</v>
      </c>
      <c r="AF140" s="254">
        <v>0</v>
      </c>
      <c r="AG140" s="254">
        <v>0</v>
      </c>
      <c r="AH140" s="377">
        <v>0</v>
      </c>
    </row>
    <row r="141" spans="1:34" x14ac:dyDescent="0.2">
      <c r="A141" s="2">
        <v>407</v>
      </c>
      <c r="B141" s="2" t="s">
        <v>132</v>
      </c>
      <c r="C141" s="2">
        <v>1</v>
      </c>
      <c r="D141" s="2">
        <v>2715.8563485145569</v>
      </c>
      <c r="E141" s="35">
        <v>7022395.2671493143</v>
      </c>
      <c r="F141" s="2">
        <v>3839900</v>
      </c>
      <c r="G141" s="2">
        <v>562067.32552648452</v>
      </c>
      <c r="H141" s="2">
        <v>430306.94533395884</v>
      </c>
      <c r="I141" s="17">
        <v>2180800.6263199225</v>
      </c>
      <c r="J141" s="345">
        <v>-4725.5900464153292</v>
      </c>
      <c r="K141" s="2">
        <v>140481.83648496133</v>
      </c>
      <c r="L141" s="2">
        <v>-618410</v>
      </c>
      <c r="M141" s="8">
        <v>787000</v>
      </c>
      <c r="N141" s="8">
        <v>29539.017010367421</v>
      </c>
      <c r="O141" s="33">
        <v>324564.8934799647</v>
      </c>
      <c r="P141" s="34">
        <v>119.50738619054212</v>
      </c>
      <c r="Q141" s="2"/>
      <c r="R141" s="419">
        <v>16414000</v>
      </c>
      <c r="S141" s="17">
        <v>8141905.9299999997</v>
      </c>
      <c r="T141" s="17">
        <v>604091.94220562046</v>
      </c>
      <c r="U141" s="17">
        <v>7179608.6148882136</v>
      </c>
      <c r="V141" s="17">
        <v>730657.32552648452</v>
      </c>
      <c r="W141" s="17">
        <v>-1032.0254124355317</v>
      </c>
      <c r="X141" s="33">
        <v>243295.83803275495</v>
      </c>
      <c r="Y141" s="34">
        <v>89.583470851036026</v>
      </c>
      <c r="Z141" s="2"/>
      <c r="AA141" s="91">
        <v>81269.055447209743</v>
      </c>
      <c r="AB141" s="354">
        <v>29.923915339506088</v>
      </c>
      <c r="AD141" s="148">
        <v>-23.170630742144141</v>
      </c>
      <c r="AE141" s="254">
        <v>-4.9239153395060953</v>
      </c>
      <c r="AF141" s="254">
        <v>0</v>
      </c>
      <c r="AG141" s="254">
        <v>0</v>
      </c>
      <c r="AH141" s="377">
        <v>0</v>
      </c>
    </row>
    <row r="142" spans="1:34" x14ac:dyDescent="0.2">
      <c r="A142" s="2">
        <v>408</v>
      </c>
      <c r="B142" s="2" t="s">
        <v>133</v>
      </c>
      <c r="C142" s="2">
        <v>14</v>
      </c>
      <c r="D142" s="2">
        <v>14644.694573402405</v>
      </c>
      <c r="E142" s="35">
        <v>37614385.091398686</v>
      </c>
      <c r="F142" s="2">
        <v>23256749</v>
      </c>
      <c r="G142" s="2">
        <v>2988654.608434943</v>
      </c>
      <c r="H142" s="2">
        <v>1794350.8639382392</v>
      </c>
      <c r="I142" s="17">
        <v>12622560.785329137</v>
      </c>
      <c r="J142" s="345">
        <v>-25481.768557720185</v>
      </c>
      <c r="K142" s="2">
        <v>186377.44766332096</v>
      </c>
      <c r="L142" s="2">
        <v>-448629</v>
      </c>
      <c r="M142" s="8">
        <v>-2988000</v>
      </c>
      <c r="N142" s="8">
        <v>173290.16473495826</v>
      </c>
      <c r="O142" s="33">
        <v>-54512.989855803549</v>
      </c>
      <c r="P142" s="34">
        <v>-3.722371237076509</v>
      </c>
      <c r="Q142" s="2"/>
      <c r="R142" s="419">
        <v>86554000</v>
      </c>
      <c r="S142" s="17">
        <v>47080381.384999998</v>
      </c>
      <c r="T142" s="17">
        <v>2519022.5492491974</v>
      </c>
      <c r="U142" s="17">
        <v>36428243.986615792</v>
      </c>
      <c r="V142" s="17">
        <v>-447974.39156505698</v>
      </c>
      <c r="W142" s="17">
        <v>-5564.9839378929137</v>
      </c>
      <c r="X142" s="33">
        <v>-968761.48676217732</v>
      </c>
      <c r="Y142" s="34">
        <v>-66.151020214626755</v>
      </c>
      <c r="Z142" s="2"/>
      <c r="AA142" s="91">
        <v>914248.49690637377</v>
      </c>
      <c r="AB142" s="354">
        <v>62.428648977550253</v>
      </c>
      <c r="AD142" s="148">
        <v>-55.675364380188292</v>
      </c>
      <c r="AE142" s="254">
        <v>-37.428648977550246</v>
      </c>
      <c r="AF142" s="254">
        <v>-12.428648977550246</v>
      </c>
      <c r="AG142" s="254">
        <v>0</v>
      </c>
      <c r="AH142" s="377">
        <v>0</v>
      </c>
    </row>
    <row r="143" spans="1:34" x14ac:dyDescent="0.2">
      <c r="A143" s="2">
        <v>410</v>
      </c>
      <c r="B143" s="2" t="s">
        <v>134</v>
      </c>
      <c r="C143" s="2">
        <v>13</v>
      </c>
      <c r="D143" s="2">
        <v>19090.152022123337</v>
      </c>
      <c r="E143" s="35">
        <v>49476540.879308119</v>
      </c>
      <c r="F143" s="2">
        <v>31002637</v>
      </c>
      <c r="G143" s="2">
        <v>4903683.6096320609</v>
      </c>
      <c r="H143" s="2">
        <v>1962890.2587311177</v>
      </c>
      <c r="I143" s="17">
        <v>19365304.658357847</v>
      </c>
      <c r="J143" s="345">
        <v>-33216.864518494607</v>
      </c>
      <c r="K143" s="2">
        <v>-3227443.8493632567</v>
      </c>
      <c r="L143" s="2">
        <v>-2264379</v>
      </c>
      <c r="M143" s="8">
        <v>355000</v>
      </c>
      <c r="N143" s="8">
        <v>228037.95762531462</v>
      </c>
      <c r="O143" s="33">
        <v>2815972.8911564723</v>
      </c>
      <c r="P143" s="34">
        <v>147.50919153986186</v>
      </c>
      <c r="Q143" s="2"/>
      <c r="R143" s="419">
        <v>107800000</v>
      </c>
      <c r="S143" s="17">
        <v>63257222.359999999</v>
      </c>
      <c r="T143" s="17">
        <v>2755628.7473192122</v>
      </c>
      <c r="U143" s="17">
        <v>38582162.060288318</v>
      </c>
      <c r="V143" s="17">
        <v>2994304.6096320609</v>
      </c>
      <c r="W143" s="17">
        <v>-7254.2577684068683</v>
      </c>
      <c r="X143" s="33">
        <v>-203427.96499200223</v>
      </c>
      <c r="Y143" s="34">
        <v>-10.656173128231359</v>
      </c>
      <c r="Z143" s="2"/>
      <c r="AA143" s="91">
        <v>3019400.8561484744</v>
      </c>
      <c r="AB143" s="354">
        <v>158.16536466809319</v>
      </c>
      <c r="AD143" s="148">
        <v>-151.41208007073126</v>
      </c>
      <c r="AE143" s="254">
        <v>-133.16536466809322</v>
      </c>
      <c r="AF143" s="254">
        <v>-108.16536466809322</v>
      </c>
      <c r="AG143" s="254">
        <v>-83.165364668093218</v>
      </c>
      <c r="AH143" s="377">
        <v>-58.165364668093218</v>
      </c>
    </row>
    <row r="144" spans="1:34" x14ac:dyDescent="0.2">
      <c r="A144" s="2">
        <v>416</v>
      </c>
      <c r="B144" s="2" t="s">
        <v>135</v>
      </c>
      <c r="C144" s="2">
        <v>9</v>
      </c>
      <c r="D144" s="2">
        <v>3080.9090371131897</v>
      </c>
      <c r="E144" s="35">
        <v>7233120.8270657938</v>
      </c>
      <c r="F144" s="2">
        <v>4654246</v>
      </c>
      <c r="G144" s="2">
        <v>848036.03683913196</v>
      </c>
      <c r="H144" s="2">
        <v>313938.30582323769</v>
      </c>
      <c r="I144" s="17">
        <v>2432733.1964716772</v>
      </c>
      <c r="J144" s="345">
        <v>-5360.7817245769502</v>
      </c>
      <c r="K144" s="2">
        <v>-90541.354523477174</v>
      </c>
      <c r="L144" s="2">
        <v>-641893</v>
      </c>
      <c r="M144" s="8">
        <v>-45000</v>
      </c>
      <c r="N144" s="8">
        <v>34367.252594329671</v>
      </c>
      <c r="O144" s="33">
        <v>267404.82841452863</v>
      </c>
      <c r="P144" s="34">
        <v>86.794132898219814</v>
      </c>
      <c r="Q144" s="2"/>
      <c r="R144" s="419">
        <v>16941000</v>
      </c>
      <c r="S144" s="17">
        <v>9761235.4299999997</v>
      </c>
      <c r="T144" s="17">
        <v>440726.3302485561</v>
      </c>
      <c r="U144" s="17">
        <v>6621004.1062208246</v>
      </c>
      <c r="V144" s="17">
        <v>161143.03683913196</v>
      </c>
      <c r="W144" s="17">
        <v>-1170.745434103012</v>
      </c>
      <c r="X144" s="33">
        <v>44279.648742617515</v>
      </c>
      <c r="Y144" s="34">
        <v>14.372267473403735</v>
      </c>
      <c r="Z144" s="2"/>
      <c r="AA144" s="91">
        <v>223125.17967191112</v>
      </c>
      <c r="AB144" s="354">
        <v>72.421865424816076</v>
      </c>
      <c r="AD144" s="148">
        <v>-65.668580827454122</v>
      </c>
      <c r="AE144" s="254">
        <v>-47.421865424816076</v>
      </c>
      <c r="AF144" s="254">
        <v>-22.421865424816076</v>
      </c>
      <c r="AG144" s="254">
        <v>0</v>
      </c>
      <c r="AH144" s="377">
        <v>0</v>
      </c>
    </row>
    <row r="145" spans="1:34" x14ac:dyDescent="0.2">
      <c r="A145" s="2">
        <v>418</v>
      </c>
      <c r="B145" s="2" t="s">
        <v>136</v>
      </c>
      <c r="C145" s="2">
        <v>6</v>
      </c>
      <c r="D145" s="2">
        <v>23108.073155641556</v>
      </c>
      <c r="E145" s="35">
        <v>56404507.271343678</v>
      </c>
      <c r="F145" s="2">
        <v>39392229</v>
      </c>
      <c r="G145" s="2">
        <v>5462267.8331784904</v>
      </c>
      <c r="H145" s="2">
        <v>3228828.9126315615</v>
      </c>
      <c r="I145" s="17">
        <v>17330224.630209852</v>
      </c>
      <c r="J145" s="345">
        <v>-40208.047290816306</v>
      </c>
      <c r="K145" s="2">
        <v>-2990720.647909035</v>
      </c>
      <c r="L145" s="2">
        <v>-2542301</v>
      </c>
      <c r="M145" s="8">
        <v>-415000</v>
      </c>
      <c r="N145" s="8">
        <v>294829.77541797282</v>
      </c>
      <c r="O145" s="33">
        <v>3315643.1848943532</v>
      </c>
      <c r="P145" s="34">
        <v>143.4841911120088</v>
      </c>
      <c r="Q145" s="2"/>
      <c r="R145" s="419">
        <v>117191000</v>
      </c>
      <c r="S145" s="17">
        <v>86863707.664999992</v>
      </c>
      <c r="T145" s="17">
        <v>4532833.0161333606</v>
      </c>
      <c r="U145" s="17">
        <v>24667980.377597451</v>
      </c>
      <c r="V145" s="17">
        <v>2504966.8331784904</v>
      </c>
      <c r="W145" s="17">
        <v>-8781.0677991437915</v>
      </c>
      <c r="X145" s="33">
        <v>1387268.959708445</v>
      </c>
      <c r="Y145" s="34">
        <v>60.033952219411255</v>
      </c>
      <c r="Z145" s="2"/>
      <c r="AA145" s="91">
        <v>1928374.2251859081</v>
      </c>
      <c r="AB145" s="354">
        <v>83.45023889259754</v>
      </c>
      <c r="AD145" s="148">
        <v>-76.696954295235599</v>
      </c>
      <c r="AE145" s="254">
        <v>-58.450238892597554</v>
      </c>
      <c r="AF145" s="254">
        <v>-33.450238892597554</v>
      </c>
      <c r="AG145" s="254">
        <v>-8.4502388925975538</v>
      </c>
      <c r="AH145" s="377">
        <v>0</v>
      </c>
    </row>
    <row r="146" spans="1:34" x14ac:dyDescent="0.2">
      <c r="A146" s="2">
        <v>420</v>
      </c>
      <c r="B146" s="2" t="s">
        <v>137</v>
      </c>
      <c r="C146" s="2">
        <v>11</v>
      </c>
      <c r="D146" s="2">
        <v>9737.3173522949219</v>
      </c>
      <c r="E146" s="35">
        <v>20911796.343308479</v>
      </c>
      <c r="F146" s="2">
        <v>15181871</v>
      </c>
      <c r="G146" s="2">
        <v>2512857.6356483418</v>
      </c>
      <c r="H146" s="2">
        <v>2090218.0609673196</v>
      </c>
      <c r="I146" s="17">
        <v>4363265.1831243867</v>
      </c>
      <c r="J146" s="345">
        <v>-16942.932192993165</v>
      </c>
      <c r="K146" s="2">
        <v>-1060428.6128896277</v>
      </c>
      <c r="L146" s="2">
        <v>-909209</v>
      </c>
      <c r="M146" s="8">
        <v>300000</v>
      </c>
      <c r="N146" s="8">
        <v>119479.11169363563</v>
      </c>
      <c r="O146" s="33">
        <v>1669314.1030425802</v>
      </c>
      <c r="P146" s="34">
        <v>171.43470245931246</v>
      </c>
      <c r="Q146" s="2"/>
      <c r="R146" s="419">
        <v>60997000</v>
      </c>
      <c r="S146" s="17">
        <v>31583487.740000002</v>
      </c>
      <c r="T146" s="17">
        <v>2934379.5208860785</v>
      </c>
      <c r="U146" s="17">
        <v>24961755.002081536</v>
      </c>
      <c r="V146" s="17">
        <v>1903648.6356483418</v>
      </c>
      <c r="W146" s="17">
        <v>-3700.1805938720704</v>
      </c>
      <c r="X146" s="33">
        <v>389971.0792098284</v>
      </c>
      <c r="Y146" s="34">
        <v>40.049129046607355</v>
      </c>
      <c r="Z146" s="2"/>
      <c r="AA146" s="91">
        <v>1279343.0238327519</v>
      </c>
      <c r="AB146" s="354">
        <v>131.38557341270513</v>
      </c>
      <c r="AD146" s="148">
        <v>-124.63228881534314</v>
      </c>
      <c r="AE146" s="254">
        <v>-106.3855734127051</v>
      </c>
      <c r="AF146" s="254">
        <v>-81.385573412705099</v>
      </c>
      <c r="AG146" s="254">
        <v>-56.385573412705099</v>
      </c>
      <c r="AH146" s="377">
        <v>-31.385573412705099</v>
      </c>
    </row>
    <row r="147" spans="1:34" x14ac:dyDescent="0.2">
      <c r="A147" s="2">
        <v>421</v>
      </c>
      <c r="B147" s="2" t="s">
        <v>138</v>
      </c>
      <c r="C147" s="2">
        <v>16</v>
      </c>
      <c r="D147" s="2">
        <v>804.90989875793457</v>
      </c>
      <c r="E147" s="35">
        <v>2120923.2836164706</v>
      </c>
      <c r="F147" s="2">
        <v>957329</v>
      </c>
      <c r="G147" s="2">
        <v>290326.0982476222</v>
      </c>
      <c r="H147" s="2">
        <v>299146.36827347113</v>
      </c>
      <c r="I147" s="17">
        <v>928261.06795830769</v>
      </c>
      <c r="J147" s="345">
        <v>-1400.5432238388062</v>
      </c>
      <c r="K147" s="2">
        <v>-184537.4234799124</v>
      </c>
      <c r="L147" s="2">
        <v>-163708</v>
      </c>
      <c r="M147" s="8">
        <v>-40000</v>
      </c>
      <c r="N147" s="8">
        <v>8691.6273032371937</v>
      </c>
      <c r="O147" s="33">
        <v>-26815.088537583593</v>
      </c>
      <c r="P147" s="34">
        <v>-33.314397771678863</v>
      </c>
      <c r="Q147" s="2"/>
      <c r="R147" s="419">
        <v>5712000</v>
      </c>
      <c r="S147" s="17">
        <v>1932890.88</v>
      </c>
      <c r="T147" s="17">
        <v>419960.4783832375</v>
      </c>
      <c r="U147" s="17">
        <v>3032887.8105250089</v>
      </c>
      <c r="V147" s="17">
        <v>86618.098247622198</v>
      </c>
      <c r="W147" s="17">
        <v>-305.86576152801513</v>
      </c>
      <c r="X147" s="33">
        <v>-239336.86708260397</v>
      </c>
      <c r="Y147" s="34">
        <v>-297.34615942967946</v>
      </c>
      <c r="Z147" s="2"/>
      <c r="AA147" s="91">
        <v>212521.77854502038</v>
      </c>
      <c r="AB147" s="354">
        <v>264.03176165800062</v>
      </c>
      <c r="AD147" s="148">
        <v>-257.27847706063869</v>
      </c>
      <c r="AE147" s="254">
        <v>-239.03176165800062</v>
      </c>
      <c r="AF147" s="254">
        <v>-214.03176165800062</v>
      </c>
      <c r="AG147" s="254">
        <v>-189.03176165800062</v>
      </c>
      <c r="AH147" s="377">
        <v>-164.03176165800062</v>
      </c>
    </row>
    <row r="148" spans="1:34" x14ac:dyDescent="0.2">
      <c r="A148" s="2">
        <v>422</v>
      </c>
      <c r="B148" s="2" t="s">
        <v>139</v>
      </c>
      <c r="C148" s="2">
        <v>12</v>
      </c>
      <c r="D148" s="2">
        <v>11456.683550596237</v>
      </c>
      <c r="E148" s="35">
        <v>24210111.349804498</v>
      </c>
      <c r="F148" s="2">
        <v>16764615</v>
      </c>
      <c r="G148" s="2">
        <v>3404669.0765373609</v>
      </c>
      <c r="H148" s="2">
        <v>3460268.614882736</v>
      </c>
      <c r="I148" s="17">
        <v>6004169.9794539167</v>
      </c>
      <c r="J148" s="345">
        <v>-19934.629378037451</v>
      </c>
      <c r="K148" s="2">
        <v>381908.30939277908</v>
      </c>
      <c r="L148" s="2">
        <v>-659063</v>
      </c>
      <c r="M148" s="8">
        <v>540000</v>
      </c>
      <c r="N148" s="8">
        <v>139904.97153434798</v>
      </c>
      <c r="O148" s="33">
        <v>5806426.9726186097</v>
      </c>
      <c r="P148" s="34">
        <v>506.81568945983736</v>
      </c>
      <c r="Q148" s="2"/>
      <c r="R148" s="419">
        <v>74626000</v>
      </c>
      <c r="S148" s="17">
        <v>34464033.18</v>
      </c>
      <c r="T148" s="17">
        <v>4857742.6202019071</v>
      </c>
      <c r="U148" s="17">
        <v>37942173.446872011</v>
      </c>
      <c r="V148" s="17">
        <v>3285606.0765373609</v>
      </c>
      <c r="W148" s="17">
        <v>-4353.5397492265702</v>
      </c>
      <c r="X148" s="33">
        <v>5927908.8633605009</v>
      </c>
      <c r="Y148" s="34">
        <v>517.41927209397318</v>
      </c>
      <c r="Z148" s="2"/>
      <c r="AA148" s="91">
        <v>-121481.89074189123</v>
      </c>
      <c r="AB148" s="354">
        <v>-10.603582634135773</v>
      </c>
      <c r="AD148" s="148">
        <v>17.356867231497745</v>
      </c>
      <c r="AE148" s="254">
        <v>0</v>
      </c>
      <c r="AF148" s="254">
        <v>0</v>
      </c>
      <c r="AG148" s="254">
        <v>0</v>
      </c>
      <c r="AH148" s="377">
        <v>0</v>
      </c>
    </row>
    <row r="149" spans="1:34" x14ac:dyDescent="0.2">
      <c r="A149" s="2">
        <v>423</v>
      </c>
      <c r="B149" s="2" t="s">
        <v>140</v>
      </c>
      <c r="C149" s="2">
        <v>2</v>
      </c>
      <c r="D149" s="2">
        <v>19647.839710712433</v>
      </c>
      <c r="E149" s="35">
        <v>43190004.340365477</v>
      </c>
      <c r="F149" s="2">
        <v>30483118</v>
      </c>
      <c r="G149" s="2">
        <v>3687239.5109790675</v>
      </c>
      <c r="H149" s="2">
        <v>2833161.9425497483</v>
      </c>
      <c r="I149" s="17">
        <v>12190848.76502906</v>
      </c>
      <c r="J149" s="345">
        <v>-34187.241096639635</v>
      </c>
      <c r="K149" s="2">
        <v>-2308508.1432335605</v>
      </c>
      <c r="L149" s="2">
        <v>-1575350</v>
      </c>
      <c r="M149" s="8">
        <v>-373000</v>
      </c>
      <c r="N149" s="8">
        <v>230464.27785437796</v>
      </c>
      <c r="O149" s="33">
        <v>1943782.7717165798</v>
      </c>
      <c r="P149" s="34">
        <v>98.93111916302874</v>
      </c>
      <c r="Q149" s="2"/>
      <c r="R149" s="419">
        <v>99190000</v>
      </c>
      <c r="S149" s="17">
        <v>71857268.715000004</v>
      </c>
      <c r="T149" s="17">
        <v>3977370.8489172719</v>
      </c>
      <c r="U149" s="17">
        <v>21077885.030866623</v>
      </c>
      <c r="V149" s="17">
        <v>1738889.5109790675</v>
      </c>
      <c r="W149" s="17">
        <v>-7466.1790900707247</v>
      </c>
      <c r="X149" s="33">
        <v>-531119.7151469558</v>
      </c>
      <c r="Y149" s="34">
        <v>-27.031964987854501</v>
      </c>
      <c r="Z149" s="2"/>
      <c r="AA149" s="91">
        <v>2474902.4868635358</v>
      </c>
      <c r="AB149" s="354">
        <v>125.96308415088325</v>
      </c>
      <c r="AD149" s="148">
        <v>-119.20979955352129</v>
      </c>
      <c r="AE149" s="254">
        <v>-100.96308415088325</v>
      </c>
      <c r="AF149" s="254">
        <v>-75.963084150883248</v>
      </c>
      <c r="AG149" s="254">
        <v>-50.963084150883248</v>
      </c>
      <c r="AH149" s="377">
        <v>-25.963084150883248</v>
      </c>
    </row>
    <row r="150" spans="1:34" x14ac:dyDescent="0.2">
      <c r="A150" s="2">
        <v>425</v>
      </c>
      <c r="B150" s="2" t="s">
        <v>141</v>
      </c>
      <c r="C150" s="2">
        <v>17</v>
      </c>
      <c r="D150" s="2">
        <v>10161.322297692299</v>
      </c>
      <c r="E150" s="35">
        <v>31843360.469022173</v>
      </c>
      <c r="F150" s="2">
        <v>15204161</v>
      </c>
      <c r="G150" s="2">
        <v>1234727.3212738957</v>
      </c>
      <c r="H150" s="2">
        <v>547352.89220211166</v>
      </c>
      <c r="I150" s="17">
        <v>19284621.259038355</v>
      </c>
      <c r="J150" s="345">
        <v>-17680.700797984598</v>
      </c>
      <c r="K150" s="2">
        <v>-1523786.5583259333</v>
      </c>
      <c r="L150" s="2">
        <v>-139992</v>
      </c>
      <c r="M150" s="8">
        <v>-339000</v>
      </c>
      <c r="N150" s="8">
        <v>108960.5826502651</v>
      </c>
      <c r="O150" s="33">
        <v>2516003.3270185404</v>
      </c>
      <c r="P150" s="34">
        <v>247.60589747162538</v>
      </c>
      <c r="Q150" s="2"/>
      <c r="R150" s="419">
        <v>56356000</v>
      </c>
      <c r="S150" s="17">
        <v>31373558.759999998</v>
      </c>
      <c r="T150" s="17">
        <v>768408.40081170539</v>
      </c>
      <c r="U150" s="17">
        <v>23249910.799587678</v>
      </c>
      <c r="V150" s="17">
        <v>755735.32127389568</v>
      </c>
      <c r="W150" s="17">
        <v>-3861.3024731230735</v>
      </c>
      <c r="X150" s="33">
        <v>-204525.415853602</v>
      </c>
      <c r="Y150" s="34">
        <v>-20.127834730727027</v>
      </c>
      <c r="Z150" s="2"/>
      <c r="AA150" s="91">
        <v>2720528.7428721422</v>
      </c>
      <c r="AB150" s="354">
        <v>267.73373220235243</v>
      </c>
      <c r="AD150" s="148">
        <v>-260.98044760499045</v>
      </c>
      <c r="AE150" s="254">
        <v>-242.73373220235243</v>
      </c>
      <c r="AF150" s="254">
        <v>-217.73373220235243</v>
      </c>
      <c r="AG150" s="254">
        <v>-192.73373220235243</v>
      </c>
      <c r="AH150" s="377">
        <v>-167.73373220235243</v>
      </c>
    </row>
    <row r="151" spans="1:34" x14ac:dyDescent="0.2">
      <c r="A151" s="2">
        <v>426</v>
      </c>
      <c r="B151" s="2" t="s">
        <v>142</v>
      </c>
      <c r="C151" s="2">
        <v>12</v>
      </c>
      <c r="D151" s="2">
        <v>12329.80321598053</v>
      </c>
      <c r="E151" s="35">
        <v>26471091.388692468</v>
      </c>
      <c r="F151" s="2">
        <v>18935866</v>
      </c>
      <c r="G151" s="2">
        <v>2510157.8052205369</v>
      </c>
      <c r="H151" s="2">
        <v>990121.38847481611</v>
      </c>
      <c r="I151" s="17">
        <v>10637709.182351055</v>
      </c>
      <c r="J151" s="345">
        <v>-21453.857595806123</v>
      </c>
      <c r="K151" s="2">
        <v>-1807354.8423996177</v>
      </c>
      <c r="L151" s="2">
        <v>-2609287</v>
      </c>
      <c r="M151" s="8">
        <v>-225000</v>
      </c>
      <c r="N151" s="8">
        <v>137837.36665495313</v>
      </c>
      <c r="O151" s="33">
        <v>2077504.6540134698</v>
      </c>
      <c r="P151" s="34">
        <v>168.49455077440632</v>
      </c>
      <c r="Q151" s="2"/>
      <c r="R151" s="419">
        <v>67680000</v>
      </c>
      <c r="S151" s="17">
        <v>38157309.710000001</v>
      </c>
      <c r="T151" s="17">
        <v>1389994.6516523834</v>
      </c>
      <c r="U151" s="17">
        <v>28888650.491347022</v>
      </c>
      <c r="V151" s="17">
        <v>-324129.19477946311</v>
      </c>
      <c r="W151" s="17">
        <v>-4685.3252220726017</v>
      </c>
      <c r="X151" s="33">
        <v>436510.98344200611</v>
      </c>
      <c r="Y151" s="34">
        <v>35.402915666670879</v>
      </c>
      <c r="Z151" s="2"/>
      <c r="AA151" s="91">
        <v>1640993.6705714636</v>
      </c>
      <c r="AB151" s="354">
        <v>133.09163510773544</v>
      </c>
      <c r="AD151" s="148">
        <v>-126.33835051037349</v>
      </c>
      <c r="AE151" s="254">
        <v>-108.09163510773544</v>
      </c>
      <c r="AF151" s="254">
        <v>-83.091635107735442</v>
      </c>
      <c r="AG151" s="254">
        <v>-58.091635107735442</v>
      </c>
      <c r="AH151" s="377">
        <v>-33.091635107735442</v>
      </c>
    </row>
    <row r="152" spans="1:34" x14ac:dyDescent="0.2">
      <c r="A152" s="2">
        <v>430</v>
      </c>
      <c r="B152" s="2" t="s">
        <v>143</v>
      </c>
      <c r="C152" s="2">
        <v>2</v>
      </c>
      <c r="D152" s="2">
        <v>16192.689903259277</v>
      </c>
      <c r="E152" s="35">
        <v>47743664.91017729</v>
      </c>
      <c r="F152" s="2">
        <v>23032176</v>
      </c>
      <c r="G152" s="2">
        <v>4308780.2801550655</v>
      </c>
      <c r="H152" s="2">
        <v>2510552.4103770703</v>
      </c>
      <c r="I152" s="17">
        <v>8472152.225557534</v>
      </c>
      <c r="J152" s="345">
        <v>-28175.280431671141</v>
      </c>
      <c r="K152" s="2">
        <v>8171070.6144539295</v>
      </c>
      <c r="L152" s="2">
        <v>-2085810</v>
      </c>
      <c r="M152" s="8">
        <v>-331000</v>
      </c>
      <c r="N152" s="8">
        <v>176690.98914041411</v>
      </c>
      <c r="O152" s="33">
        <v>-3517227.6709249541</v>
      </c>
      <c r="P152" s="34">
        <v>-217.21083352661523</v>
      </c>
      <c r="Q152" s="2"/>
      <c r="R152" s="419">
        <v>94478000</v>
      </c>
      <c r="S152" s="17">
        <v>48863067.149999999</v>
      </c>
      <c r="T152" s="17">
        <v>3524471.3059805669</v>
      </c>
      <c r="U152" s="17">
        <v>41522566.294908196</v>
      </c>
      <c r="V152" s="17">
        <v>1891970.2801550655</v>
      </c>
      <c r="W152" s="17">
        <v>-6153.2221632385254</v>
      </c>
      <c r="X152" s="33">
        <v>1330228.2532070661</v>
      </c>
      <c r="Y152" s="34">
        <v>82.149924512499723</v>
      </c>
      <c r="Z152" s="2"/>
      <c r="AA152" s="91">
        <v>-4847455.9241320202</v>
      </c>
      <c r="AB152" s="354">
        <v>-299.36075803911496</v>
      </c>
      <c r="AD152" s="148">
        <v>306.11404263647694</v>
      </c>
      <c r="AE152" s="254">
        <v>274.36075803911496</v>
      </c>
      <c r="AF152" s="254">
        <v>249.36075803911496</v>
      </c>
      <c r="AG152" s="254">
        <v>224.36075803911496</v>
      </c>
      <c r="AH152" s="377">
        <v>199.36075803911496</v>
      </c>
    </row>
    <row r="153" spans="1:34" x14ac:dyDescent="0.2">
      <c r="A153" s="2">
        <v>433</v>
      </c>
      <c r="B153" s="2" t="s">
        <v>144</v>
      </c>
      <c r="C153" s="2">
        <v>5</v>
      </c>
      <c r="D153" s="2">
        <v>8108.7322978377342</v>
      </c>
      <c r="E153" s="35">
        <v>18523629.610340655</v>
      </c>
      <c r="F153" s="2">
        <v>13273022</v>
      </c>
      <c r="G153" s="2">
        <v>2096252.5691450601</v>
      </c>
      <c r="H153" s="2">
        <v>1114825.7370138287</v>
      </c>
      <c r="I153" s="17">
        <v>6651298.3928890815</v>
      </c>
      <c r="J153" s="345">
        <v>-14109.194198237657</v>
      </c>
      <c r="K153" s="2">
        <v>-1170870.7885043849</v>
      </c>
      <c r="L153" s="2">
        <v>-881535</v>
      </c>
      <c r="M153" s="8">
        <v>-349000</v>
      </c>
      <c r="N153" s="8">
        <v>99527.466581128392</v>
      </c>
      <c r="O153" s="33">
        <v>2295781.5725858249</v>
      </c>
      <c r="P153" s="34">
        <v>283.12459805807322</v>
      </c>
      <c r="Q153" s="2"/>
      <c r="R153" s="419">
        <v>44636000</v>
      </c>
      <c r="S153" s="17">
        <v>26875723.280000001</v>
      </c>
      <c r="T153" s="17">
        <v>1565062.4559890141</v>
      </c>
      <c r="U153" s="17">
        <v>16559267.751969036</v>
      </c>
      <c r="V153" s="17">
        <v>865717.56914506014</v>
      </c>
      <c r="W153" s="17">
        <v>-3081.318273178339</v>
      </c>
      <c r="X153" s="33">
        <v>1232852.3753762906</v>
      </c>
      <c r="Y153" s="34">
        <v>152.04008840013645</v>
      </c>
      <c r="Z153" s="2"/>
      <c r="AA153" s="91">
        <v>1062929.1972095342</v>
      </c>
      <c r="AB153" s="354">
        <v>131.08450965793676</v>
      </c>
      <c r="AD153" s="148">
        <v>-124.33122506057481</v>
      </c>
      <c r="AE153" s="254">
        <v>-106.08450965793676</v>
      </c>
      <c r="AF153" s="254">
        <v>-81.084509657936763</v>
      </c>
      <c r="AG153" s="254">
        <v>-56.084509657936763</v>
      </c>
      <c r="AH153" s="377">
        <v>-31.084509657936763</v>
      </c>
    </row>
    <row r="154" spans="1:34" x14ac:dyDescent="0.2">
      <c r="A154" s="2">
        <v>434</v>
      </c>
      <c r="B154" s="2" t="s">
        <v>145</v>
      </c>
      <c r="C154" s="2">
        <v>1</v>
      </c>
      <c r="D154" s="2">
        <v>15206.032712340355</v>
      </c>
      <c r="E154" s="35">
        <v>43234420.845359586</v>
      </c>
      <c r="F154" s="2">
        <v>22470313</v>
      </c>
      <c r="G154" s="2">
        <v>8335305.1768289711</v>
      </c>
      <c r="H154" s="2">
        <v>4825071.5320182927</v>
      </c>
      <c r="I154" s="17">
        <v>4645355.7732726876</v>
      </c>
      <c r="J154" s="345">
        <v>-26458.496919472218</v>
      </c>
      <c r="K154" s="2">
        <v>1048803.0323755543</v>
      </c>
      <c r="L154" s="2">
        <v>-985439</v>
      </c>
      <c r="M154" s="8">
        <v>1181000</v>
      </c>
      <c r="N154" s="8">
        <v>188814.93059178934</v>
      </c>
      <c r="O154" s="33">
        <v>-1551654.8971917629</v>
      </c>
      <c r="P154" s="34">
        <v>-102.04205965784406</v>
      </c>
      <c r="Q154" s="2"/>
      <c r="R154" s="419">
        <v>92559000</v>
      </c>
      <c r="S154" s="17">
        <v>51050011.837500006</v>
      </c>
      <c r="T154" s="17">
        <v>6773738.7571000718</v>
      </c>
      <c r="U154" s="17">
        <v>25270153.051805861</v>
      </c>
      <c r="V154" s="17">
        <v>8530866.1768289711</v>
      </c>
      <c r="W154" s="17">
        <v>-5778.2924306893347</v>
      </c>
      <c r="X154" s="33">
        <v>-928451.88433440984</v>
      </c>
      <c r="Y154" s="34">
        <v>-61.058127514149753</v>
      </c>
      <c r="Z154" s="2"/>
      <c r="AA154" s="91">
        <v>-623203.01285735308</v>
      </c>
      <c r="AB154" s="354">
        <v>-40.983932143694311</v>
      </c>
      <c r="AD154" s="148">
        <v>47.737216741056265</v>
      </c>
      <c r="AE154" s="254">
        <v>15.983932143694311</v>
      </c>
      <c r="AF154" s="254">
        <v>0</v>
      </c>
      <c r="AG154" s="254">
        <v>0</v>
      </c>
      <c r="AH154" s="377">
        <v>0</v>
      </c>
    </row>
    <row r="155" spans="1:34" x14ac:dyDescent="0.2">
      <c r="A155" s="2">
        <v>435</v>
      </c>
      <c r="B155" s="2" t="s">
        <v>146</v>
      </c>
      <c r="C155" s="2">
        <v>13</v>
      </c>
      <c r="D155" s="2">
        <v>742.66486120223999</v>
      </c>
      <c r="E155" s="173">
        <v>2271330.1099139112</v>
      </c>
      <c r="F155" s="2">
        <v>732894</v>
      </c>
      <c r="G155" s="2">
        <v>511801.72838960931</v>
      </c>
      <c r="H155" s="2">
        <v>222322.23786460669</v>
      </c>
      <c r="I155" s="17">
        <v>394217.41342371353</v>
      </c>
      <c r="J155" s="345">
        <v>-1292.2368584918975</v>
      </c>
      <c r="K155" s="2">
        <v>279736.12452892802</v>
      </c>
      <c r="L155" s="2">
        <v>-180972</v>
      </c>
      <c r="M155" s="8">
        <v>0</v>
      </c>
      <c r="N155" s="8">
        <v>6607.6771126264703</v>
      </c>
      <c r="O155" s="33">
        <v>-306015.16545291897</v>
      </c>
      <c r="P155" s="34">
        <v>-412.05014730000261</v>
      </c>
      <c r="Q155" s="2"/>
      <c r="R155" s="419">
        <v>5327000</v>
      </c>
      <c r="S155" s="17">
        <v>1808196.76</v>
      </c>
      <c r="T155" s="17">
        <v>312109.93436998402</v>
      </c>
      <c r="U155" s="17">
        <v>3080420.5488983425</v>
      </c>
      <c r="V155" s="17">
        <v>330829.72838960931</v>
      </c>
      <c r="W155" s="17">
        <v>76300.618395369558</v>
      </c>
      <c r="X155" s="33">
        <v>128256.35326256597</v>
      </c>
      <c r="Y155" s="34">
        <v>172.69748437396399</v>
      </c>
      <c r="Z155" s="2"/>
      <c r="AA155" s="91">
        <v>-434271.51871548494</v>
      </c>
      <c r="AB155" s="354">
        <v>-584.74763167396657</v>
      </c>
      <c r="AD155" s="148">
        <v>591.50091627132861</v>
      </c>
      <c r="AE155" s="254">
        <v>559.74763167396657</v>
      </c>
      <c r="AF155" s="254">
        <v>534.74763167396657</v>
      </c>
      <c r="AG155" s="254">
        <v>509.74763167396657</v>
      </c>
      <c r="AH155" s="377">
        <v>484.74763167396657</v>
      </c>
    </row>
    <row r="156" spans="1:34" x14ac:dyDescent="0.2">
      <c r="A156" s="2">
        <v>436</v>
      </c>
      <c r="B156" s="2" t="s">
        <v>147</v>
      </c>
      <c r="C156" s="2">
        <v>17</v>
      </c>
      <c r="D156" s="2">
        <v>2118.9867028594017</v>
      </c>
      <c r="E156" s="35">
        <v>5934968.2932233876</v>
      </c>
      <c r="F156" s="2">
        <v>2656755</v>
      </c>
      <c r="G156" s="2">
        <v>308062.68690638128</v>
      </c>
      <c r="H156" s="2">
        <v>123882.18522510257</v>
      </c>
      <c r="I156" s="17">
        <v>3969489.3317136504</v>
      </c>
      <c r="J156" s="345">
        <v>-3687.0368629753589</v>
      </c>
      <c r="K156" s="2">
        <v>241763.71451639567</v>
      </c>
      <c r="L156" s="2">
        <v>-363249</v>
      </c>
      <c r="M156" s="8">
        <v>-91000</v>
      </c>
      <c r="N156" s="8">
        <v>19234.966868239404</v>
      </c>
      <c r="O156" s="33">
        <v>926283.55514340661</v>
      </c>
      <c r="P156" s="34">
        <v>437.13514289328083</v>
      </c>
      <c r="Q156" s="2"/>
      <c r="R156" s="419">
        <v>11458000</v>
      </c>
      <c r="S156" s="17">
        <v>5511929.3300000001</v>
      </c>
      <c r="T156" s="17">
        <v>173913.59978916595</v>
      </c>
      <c r="U156" s="17">
        <v>6700216.5329678543</v>
      </c>
      <c r="V156" s="17">
        <v>-146186.31309361872</v>
      </c>
      <c r="W156" s="17">
        <v>-805.21494708657269</v>
      </c>
      <c r="X156" s="33">
        <v>782678.36461048829</v>
      </c>
      <c r="Y156" s="34">
        <v>369.36445309181363</v>
      </c>
      <c r="Z156" s="2"/>
      <c r="AA156" s="91">
        <v>143605.19053291832</v>
      </c>
      <c r="AB156" s="354">
        <v>67.770689801467228</v>
      </c>
      <c r="AD156" s="148">
        <v>-61.017405204105273</v>
      </c>
      <c r="AE156" s="254">
        <v>-42.770689801467199</v>
      </c>
      <c r="AF156" s="254">
        <v>-17.770689801467199</v>
      </c>
      <c r="AG156" s="254">
        <v>0</v>
      </c>
      <c r="AH156" s="377">
        <v>0</v>
      </c>
    </row>
    <row r="157" spans="1:34" x14ac:dyDescent="0.2">
      <c r="A157" s="2">
        <v>440</v>
      </c>
      <c r="B157" s="2" t="s">
        <v>148</v>
      </c>
      <c r="C157" s="2">
        <v>15</v>
      </c>
      <c r="D157" s="2">
        <v>5249.8443932533264</v>
      </c>
      <c r="E157" s="35">
        <v>14784991.083685691</v>
      </c>
      <c r="F157" s="2">
        <v>6175776</v>
      </c>
      <c r="G157" s="2">
        <v>1076216.21230889</v>
      </c>
      <c r="H157" s="2">
        <v>281355.92701230961</v>
      </c>
      <c r="I157" s="17">
        <v>10253599.416369822</v>
      </c>
      <c r="J157" s="345">
        <v>-9134.7292442607886</v>
      </c>
      <c r="K157" s="2">
        <v>-825892.50357221742</v>
      </c>
      <c r="L157" s="2">
        <v>-1127867</v>
      </c>
      <c r="M157" s="8">
        <v>151000</v>
      </c>
      <c r="N157" s="8">
        <v>44666.9991108092</v>
      </c>
      <c r="O157" s="33">
        <v>1234729.2382996604</v>
      </c>
      <c r="P157" s="34">
        <v>235.19349257026249</v>
      </c>
      <c r="Q157" s="2"/>
      <c r="R157" s="419">
        <v>28991000</v>
      </c>
      <c r="S157" s="17">
        <v>14284637.185000001</v>
      </c>
      <c r="T157" s="17">
        <v>394985.13849926391</v>
      </c>
      <c r="U157" s="17">
        <v>14112727.34625826</v>
      </c>
      <c r="V157" s="17">
        <v>99349.212308889953</v>
      </c>
      <c r="W157" s="17">
        <v>-1994.9408694362642</v>
      </c>
      <c r="X157" s="33">
        <v>-97306.177064149975</v>
      </c>
      <c r="Y157" s="34">
        <v>-18.535059284652316</v>
      </c>
      <c r="Z157" s="2"/>
      <c r="AA157" s="91">
        <v>1332035.4153638103</v>
      </c>
      <c r="AB157" s="354">
        <v>253.72855185491477</v>
      </c>
      <c r="AD157" s="148">
        <v>-246.97526725755284</v>
      </c>
      <c r="AE157" s="254">
        <v>-228.7285518549148</v>
      </c>
      <c r="AF157" s="254">
        <v>-203.7285518549148</v>
      </c>
      <c r="AG157" s="254">
        <v>-178.7285518549148</v>
      </c>
      <c r="AH157" s="377">
        <v>-153.7285518549148</v>
      </c>
    </row>
    <row r="158" spans="1:34" x14ac:dyDescent="0.2">
      <c r="A158" s="2">
        <v>441</v>
      </c>
      <c r="B158" s="2" t="s">
        <v>149</v>
      </c>
      <c r="C158" s="2">
        <v>9</v>
      </c>
      <c r="D158" s="2">
        <v>4782.1315370798111</v>
      </c>
      <c r="E158" s="35">
        <v>11353523.945673071</v>
      </c>
      <c r="F158" s="2">
        <v>6939452</v>
      </c>
      <c r="G158" s="2">
        <v>1561036.9541846218</v>
      </c>
      <c r="H158" s="2">
        <v>1495177.5084019797</v>
      </c>
      <c r="I158" s="17">
        <v>1791118.9446925612</v>
      </c>
      <c r="J158" s="345">
        <v>-8320.908874518871</v>
      </c>
      <c r="K158" s="2">
        <v>-183264.04705718381</v>
      </c>
      <c r="L158" s="2">
        <v>-558183</v>
      </c>
      <c r="M158" s="8">
        <v>600000</v>
      </c>
      <c r="N158" s="8">
        <v>58346.274013037983</v>
      </c>
      <c r="O158" s="33">
        <v>341839.77968742698</v>
      </c>
      <c r="P158" s="34">
        <v>71.482722095128736</v>
      </c>
      <c r="Q158" s="2"/>
      <c r="R158" s="419">
        <v>30090000</v>
      </c>
      <c r="S158" s="17">
        <v>14864747.475</v>
      </c>
      <c r="T158" s="17">
        <v>2099024.1844498343</v>
      </c>
      <c r="U158" s="17">
        <v>11799324.327589443</v>
      </c>
      <c r="V158" s="17">
        <v>1602853.9541846218</v>
      </c>
      <c r="W158" s="17">
        <v>-1817.2099840903281</v>
      </c>
      <c r="X158" s="33">
        <v>277767.15120798739</v>
      </c>
      <c r="Y158" s="34">
        <v>58.084381212484331</v>
      </c>
      <c r="Z158" s="2"/>
      <c r="AA158" s="91">
        <v>64072.628479439591</v>
      </c>
      <c r="AB158" s="354">
        <v>13.398340882644412</v>
      </c>
      <c r="AD158" s="148">
        <v>-6.6450562852824504</v>
      </c>
      <c r="AE158" s="254">
        <v>0</v>
      </c>
      <c r="AF158" s="254">
        <v>0</v>
      </c>
      <c r="AG158" s="254">
        <v>0</v>
      </c>
      <c r="AH158" s="377">
        <v>0</v>
      </c>
    </row>
    <row r="159" spans="1:34" x14ac:dyDescent="0.2">
      <c r="A159" s="2">
        <v>444</v>
      </c>
      <c r="B159" s="2" t="s">
        <v>150</v>
      </c>
      <c r="C159" s="2">
        <v>1</v>
      </c>
      <c r="D159" s="2">
        <v>47232.923179149628</v>
      </c>
      <c r="E159" s="35">
        <v>124854792.16189772</v>
      </c>
      <c r="F159" s="2">
        <v>82274954</v>
      </c>
      <c r="G159" s="2">
        <v>13813855.905990489</v>
      </c>
      <c r="H159" s="2">
        <v>5237907.9445629502</v>
      </c>
      <c r="I159" s="17">
        <v>20574953.926887237</v>
      </c>
      <c r="J159" s="345">
        <v>-82185.286331720345</v>
      </c>
      <c r="K159" s="2">
        <v>3476749.4104169607</v>
      </c>
      <c r="L159" s="2">
        <v>-1513460</v>
      </c>
      <c r="M159" s="8">
        <v>-640000</v>
      </c>
      <c r="N159" s="8">
        <v>605367.3629169307</v>
      </c>
      <c r="O159" s="33">
        <v>-1106648.8974548727</v>
      </c>
      <c r="P159" s="34">
        <v>-23.429608480031334</v>
      </c>
      <c r="Q159" s="2"/>
      <c r="R159" s="419">
        <v>263310000</v>
      </c>
      <c r="S159" s="17">
        <v>179891817.19</v>
      </c>
      <c r="T159" s="17">
        <v>7353304.46704638</v>
      </c>
      <c r="U159" s="17">
        <v>67449018.246700481</v>
      </c>
      <c r="V159" s="17">
        <v>11660395.905990489</v>
      </c>
      <c r="W159" s="17">
        <v>-17948.510808076859</v>
      </c>
      <c r="X159" s="33">
        <v>3062484.3205454014</v>
      </c>
      <c r="Y159" s="34">
        <v>64.837916318024881</v>
      </c>
      <c r="Z159" s="2"/>
      <c r="AA159" s="91">
        <v>-4169133.2180002742</v>
      </c>
      <c r="AB159" s="354">
        <v>-88.267524798056215</v>
      </c>
      <c r="AD159" s="148">
        <v>95.020809395418169</v>
      </c>
      <c r="AE159" s="254">
        <v>63.267524798056215</v>
      </c>
      <c r="AF159" s="254">
        <v>38.267524798056215</v>
      </c>
      <c r="AG159" s="254">
        <v>13.267524798056215</v>
      </c>
      <c r="AH159" s="377">
        <v>0</v>
      </c>
    </row>
    <row r="160" spans="1:34" x14ac:dyDescent="0.2">
      <c r="A160" s="2">
        <v>445</v>
      </c>
      <c r="B160" s="2" t="s">
        <v>151</v>
      </c>
      <c r="C160" s="2">
        <v>2</v>
      </c>
      <c r="D160" s="2">
        <v>15400.980818986893</v>
      </c>
      <c r="E160" s="35">
        <v>40610695.743695624</v>
      </c>
      <c r="F160" s="2">
        <v>25223737</v>
      </c>
      <c r="G160" s="2">
        <v>9526150.0057036318</v>
      </c>
      <c r="H160" s="2">
        <v>1791542.2922060331</v>
      </c>
      <c r="I160" s="17">
        <v>11840841.630651589</v>
      </c>
      <c r="J160" s="345">
        <v>-26797.706625037194</v>
      </c>
      <c r="K160" s="2">
        <v>-4579064.0658550803</v>
      </c>
      <c r="L160" s="2">
        <v>-614128</v>
      </c>
      <c r="M160" s="8">
        <v>-1000000</v>
      </c>
      <c r="N160" s="8">
        <v>186877.31174815266</v>
      </c>
      <c r="O160" s="33">
        <v>1738462.7241336703</v>
      </c>
      <c r="P160" s="34">
        <v>112.88000060297652</v>
      </c>
      <c r="Q160" s="2"/>
      <c r="R160" s="419">
        <v>97061000</v>
      </c>
      <c r="S160" s="17">
        <v>57999577.490000002</v>
      </c>
      <c r="T160" s="17">
        <v>2515079.6996834869</v>
      </c>
      <c r="U160" s="17">
        <v>28252363.461837955</v>
      </c>
      <c r="V160" s="17">
        <v>7912022.0057036318</v>
      </c>
      <c r="W160" s="17">
        <v>-5852.3727112150191</v>
      </c>
      <c r="X160" s="33">
        <v>-376104.97006371262</v>
      </c>
      <c r="Y160" s="34">
        <v>-24.420845300971784</v>
      </c>
      <c r="Z160" s="2"/>
      <c r="AA160" s="91">
        <v>2114567.6941973828</v>
      </c>
      <c r="AB160" s="354">
        <v>137.3008459039483</v>
      </c>
      <c r="AD160" s="148">
        <v>-130.54756130658635</v>
      </c>
      <c r="AE160" s="254">
        <v>-112.3008459039483</v>
      </c>
      <c r="AF160" s="254">
        <v>-87.3008459039483</v>
      </c>
      <c r="AG160" s="254">
        <v>-62.3008459039483</v>
      </c>
      <c r="AH160" s="377">
        <v>-37.3008459039483</v>
      </c>
    </row>
    <row r="161" spans="1:34" x14ac:dyDescent="0.2">
      <c r="A161" s="2">
        <v>475</v>
      </c>
      <c r="B161" s="2" t="s">
        <v>152</v>
      </c>
      <c r="C161" s="2">
        <v>15</v>
      </c>
      <c r="D161" s="2">
        <v>5510.0290567278862</v>
      </c>
      <c r="E161" s="35">
        <v>14824378.05842239</v>
      </c>
      <c r="F161" s="2">
        <v>9069242</v>
      </c>
      <c r="G161" s="2">
        <v>1439829.746040957</v>
      </c>
      <c r="H161" s="2">
        <v>862872.06811634358</v>
      </c>
      <c r="I161" s="17">
        <v>6383908.842282041</v>
      </c>
      <c r="J161" s="345">
        <v>-9587.4505587065214</v>
      </c>
      <c r="K161" s="2">
        <v>-1173708.6879048576</v>
      </c>
      <c r="L161" s="2">
        <v>28327</v>
      </c>
      <c r="M161" s="8">
        <v>-150000</v>
      </c>
      <c r="N161" s="8">
        <v>68705.074522811818</v>
      </c>
      <c r="O161" s="33">
        <v>1695210.5340761989</v>
      </c>
      <c r="P161" s="34">
        <v>307.65909156255782</v>
      </c>
      <c r="Q161" s="2"/>
      <c r="R161" s="419">
        <v>36226000</v>
      </c>
      <c r="S161" s="17">
        <v>18199820.094999999</v>
      </c>
      <c r="T161" s="17">
        <v>1211354.0558794374</v>
      </c>
      <c r="U161" s="17">
        <v>15897524.24021994</v>
      </c>
      <c r="V161" s="17">
        <v>1318156.746040957</v>
      </c>
      <c r="W161" s="17">
        <v>-2093.8110415565966</v>
      </c>
      <c r="X161" s="33">
        <v>402948.94818189024</v>
      </c>
      <c r="Y161" s="34">
        <v>73.130094965629866</v>
      </c>
      <c r="Z161" s="2"/>
      <c r="AA161" s="91">
        <v>1292261.5858943088</v>
      </c>
      <c r="AB161" s="354">
        <v>234.52899659692798</v>
      </c>
      <c r="AD161" s="148">
        <v>-227.775711999566</v>
      </c>
      <c r="AE161" s="254">
        <v>-209.52899659692795</v>
      </c>
      <c r="AF161" s="254">
        <v>-184.52899659692795</v>
      </c>
      <c r="AG161" s="254">
        <v>-159.52899659692795</v>
      </c>
      <c r="AH161" s="377">
        <v>-134.52899659692795</v>
      </c>
    </row>
    <row r="162" spans="1:34" x14ac:dyDescent="0.2">
      <c r="A162" s="2">
        <v>480</v>
      </c>
      <c r="B162" s="2" t="s">
        <v>153</v>
      </c>
      <c r="C162" s="2">
        <v>2</v>
      </c>
      <c r="D162" s="2">
        <v>2031.6572477817535</v>
      </c>
      <c r="E162" s="35">
        <v>4609818.3520718729</v>
      </c>
      <c r="F162" s="2">
        <v>2957814</v>
      </c>
      <c r="G162" s="2">
        <v>365086.07297466003</v>
      </c>
      <c r="H162" s="2">
        <v>237762.16147547838</v>
      </c>
      <c r="I162" s="17">
        <v>1515992.8004925554</v>
      </c>
      <c r="J162" s="345">
        <v>-3535.0836111402509</v>
      </c>
      <c r="K162" s="2">
        <v>-50337.529175464952</v>
      </c>
      <c r="L162" s="2">
        <v>-334891</v>
      </c>
      <c r="M162" s="8">
        <v>-13000</v>
      </c>
      <c r="N162" s="8">
        <v>22105.293677837559</v>
      </c>
      <c r="O162" s="33">
        <v>87178.363762053661</v>
      </c>
      <c r="P162" s="34">
        <v>42.909976009604257</v>
      </c>
      <c r="Q162" s="2"/>
      <c r="R162" s="419">
        <v>11512000</v>
      </c>
      <c r="S162" s="17">
        <v>6191323.6349999998</v>
      </c>
      <c r="T162" s="17">
        <v>333785.46980518172</v>
      </c>
      <c r="U162" s="17">
        <v>4833838.0862466013</v>
      </c>
      <c r="V162" s="17">
        <v>17195.072974660026</v>
      </c>
      <c r="W162" s="17">
        <v>-772.02975415706635</v>
      </c>
      <c r="X162" s="33">
        <v>-135085.7062194004</v>
      </c>
      <c r="Y162" s="34">
        <v>-66.490401551192988</v>
      </c>
      <c r="Z162" s="2"/>
      <c r="AA162" s="91">
        <v>222264.06998145406</v>
      </c>
      <c r="AB162" s="354">
        <v>109.40037756079725</v>
      </c>
      <c r="AD162" s="148">
        <v>-102.64709296343528</v>
      </c>
      <c r="AE162" s="254">
        <v>-84.400377560797239</v>
      </c>
      <c r="AF162" s="254">
        <v>-59.400377560797239</v>
      </c>
      <c r="AG162" s="254">
        <v>-34.400377560797239</v>
      </c>
      <c r="AH162" s="377">
        <v>-9.4003775607972386</v>
      </c>
    </row>
    <row r="163" spans="1:34" x14ac:dyDescent="0.2">
      <c r="A163" s="2">
        <v>481</v>
      </c>
      <c r="B163" s="2" t="s">
        <v>154</v>
      </c>
      <c r="C163" s="2">
        <v>2</v>
      </c>
      <c r="D163" s="2">
        <v>9740.3848296403885</v>
      </c>
      <c r="E163" s="35">
        <v>21658684.077328824</v>
      </c>
      <c r="F163" s="2">
        <v>17744343</v>
      </c>
      <c r="G163" s="2">
        <v>1956490.5232876241</v>
      </c>
      <c r="H163" s="2">
        <v>1828795.2180044453</v>
      </c>
      <c r="I163" s="17">
        <v>6070735.4391861018</v>
      </c>
      <c r="J163" s="345">
        <v>-16948.269603574277</v>
      </c>
      <c r="K163" s="2">
        <v>-1564378.9007720256</v>
      </c>
      <c r="L163" s="2">
        <v>-1750728</v>
      </c>
      <c r="M163" s="8">
        <v>-45000</v>
      </c>
      <c r="N163" s="8">
        <v>135396.54404798153</v>
      </c>
      <c r="O163" s="33">
        <v>2700021.4768217318</v>
      </c>
      <c r="P163" s="34">
        <v>277.19864502739728</v>
      </c>
      <c r="Q163" s="2"/>
      <c r="R163" s="419">
        <v>48780000</v>
      </c>
      <c r="S163" s="17">
        <v>38351166.339999996</v>
      </c>
      <c r="T163" s="17">
        <v>2567377.6989196818</v>
      </c>
      <c r="U163" s="17">
        <v>8940844.4860252906</v>
      </c>
      <c r="V163" s="17">
        <v>160762.52328762412</v>
      </c>
      <c r="W163" s="17">
        <v>-3701.3462352633478</v>
      </c>
      <c r="X163" s="33">
        <v>1243852.394467856</v>
      </c>
      <c r="Y163" s="34">
        <v>127.70053916994762</v>
      </c>
      <c r="Z163" s="2"/>
      <c r="AA163" s="91">
        <v>1456169.0823538757</v>
      </c>
      <c r="AB163" s="354">
        <v>149.49810585744967</v>
      </c>
      <c r="AD163" s="148">
        <v>-142.74482126008769</v>
      </c>
      <c r="AE163" s="254">
        <v>-124.49810585744967</v>
      </c>
      <c r="AF163" s="254">
        <v>-99.498105857449673</v>
      </c>
      <c r="AG163" s="254">
        <v>-74.498105857449673</v>
      </c>
      <c r="AH163" s="377">
        <v>-49.498105857449673</v>
      </c>
    </row>
    <row r="164" spans="1:34" x14ac:dyDescent="0.2">
      <c r="A164" s="2">
        <v>483</v>
      </c>
      <c r="B164" s="2" t="s">
        <v>155</v>
      </c>
      <c r="C164" s="2">
        <v>17</v>
      </c>
      <c r="D164" s="2">
        <v>1118.9680843353271</v>
      </c>
      <c r="E164" s="35">
        <v>2911486.3825169504</v>
      </c>
      <c r="F164" s="2">
        <v>1240186</v>
      </c>
      <c r="G164" s="2">
        <v>221572.58229208618</v>
      </c>
      <c r="H164" s="2">
        <v>96114.334095560043</v>
      </c>
      <c r="I164" s="17">
        <v>1904689.7463233329</v>
      </c>
      <c r="J164" s="345">
        <v>-1947.0044667434693</v>
      </c>
      <c r="K164" s="2">
        <v>-296941.27037348476</v>
      </c>
      <c r="L164" s="2">
        <v>-158786</v>
      </c>
      <c r="M164" s="8">
        <v>67000</v>
      </c>
      <c r="N164" s="8">
        <v>9243.8138959378612</v>
      </c>
      <c r="O164" s="33">
        <v>169645.81924973847</v>
      </c>
      <c r="P164" s="34">
        <v>151.6091670751351</v>
      </c>
      <c r="Q164" s="2"/>
      <c r="R164" s="419">
        <v>7155000</v>
      </c>
      <c r="S164" s="17">
        <v>2404526.2850000001</v>
      </c>
      <c r="T164" s="17">
        <v>134931.34467658948</v>
      </c>
      <c r="U164" s="17">
        <v>4258445.697693645</v>
      </c>
      <c r="V164" s="17">
        <v>129786.58229208618</v>
      </c>
      <c r="W164" s="17">
        <v>-425.2078720474243</v>
      </c>
      <c r="X164" s="33">
        <v>-226884.88246563135</v>
      </c>
      <c r="Y164" s="34">
        <v>-202.76260390429468</v>
      </c>
      <c r="Z164" s="2"/>
      <c r="AA164" s="91">
        <v>396530.70171536983</v>
      </c>
      <c r="AB164" s="354">
        <v>354.37177097942981</v>
      </c>
      <c r="AD164" s="148">
        <v>-347.61848638206783</v>
      </c>
      <c r="AE164" s="254">
        <v>-329.37177097942981</v>
      </c>
      <c r="AF164" s="254">
        <v>-304.37177097942981</v>
      </c>
      <c r="AG164" s="254">
        <v>-279.37177097942981</v>
      </c>
      <c r="AH164" s="377">
        <v>-254.37177097942981</v>
      </c>
    </row>
    <row r="165" spans="1:34" x14ac:dyDescent="0.2">
      <c r="A165" s="2">
        <v>484</v>
      </c>
      <c r="B165" s="2" t="s">
        <v>156</v>
      </c>
      <c r="C165" s="2">
        <v>4</v>
      </c>
      <c r="D165" s="2">
        <v>3136</v>
      </c>
      <c r="E165" s="35">
        <v>8357345.6166833863</v>
      </c>
      <c r="F165" s="2">
        <v>3706567</v>
      </c>
      <c r="G165" s="2">
        <v>1032872.9432321244</v>
      </c>
      <c r="H165" s="2">
        <v>568327.39284097287</v>
      </c>
      <c r="I165" s="17">
        <v>2061046.6162030417</v>
      </c>
      <c r="J165" s="345">
        <v>-5456.64</v>
      </c>
      <c r="K165" s="2">
        <v>-479677.03635876329</v>
      </c>
      <c r="L165" s="2">
        <v>183570</v>
      </c>
      <c r="M165" s="8">
        <v>23000</v>
      </c>
      <c r="N165" s="8">
        <v>29571.442275329391</v>
      </c>
      <c r="O165" s="33">
        <v>-1237523.8984906804</v>
      </c>
      <c r="P165" s="34">
        <v>-394.61859007993633</v>
      </c>
      <c r="Q165" s="2"/>
      <c r="R165" s="419">
        <v>21959000</v>
      </c>
      <c r="S165" s="17">
        <v>8397776</v>
      </c>
      <c r="T165" s="17">
        <v>797853.72342412383</v>
      </c>
      <c r="U165" s="17">
        <v>10848182.728540342</v>
      </c>
      <c r="V165" s="17">
        <v>1239442.9432321244</v>
      </c>
      <c r="W165" s="17">
        <v>691295.71248379117</v>
      </c>
      <c r="X165" s="33">
        <v>-1367040.3172872006</v>
      </c>
      <c r="Y165" s="34">
        <v>-435.91846852270425</v>
      </c>
      <c r="Z165" s="2"/>
      <c r="AA165" s="91">
        <v>129516.41879652021</v>
      </c>
      <c r="AB165" s="354">
        <v>41.299878442767927</v>
      </c>
      <c r="AD165" s="148">
        <v>-34.546593845405937</v>
      </c>
      <c r="AE165" s="254">
        <v>-16.29987844276792</v>
      </c>
      <c r="AF165" s="254">
        <v>0</v>
      </c>
      <c r="AG165" s="254">
        <v>0</v>
      </c>
      <c r="AH165" s="377">
        <v>0</v>
      </c>
    </row>
    <row r="166" spans="1:34" x14ac:dyDescent="0.2">
      <c r="A166" s="2">
        <v>489</v>
      </c>
      <c r="B166" s="2" t="s">
        <v>157</v>
      </c>
      <c r="C166" s="2">
        <v>8</v>
      </c>
      <c r="D166" s="2">
        <v>2010.3603064417839</v>
      </c>
      <c r="E166" s="35">
        <v>5225512.4644866707</v>
      </c>
      <c r="F166" s="2">
        <v>2309471</v>
      </c>
      <c r="G166" s="2">
        <v>516950.70122559142</v>
      </c>
      <c r="H166" s="2">
        <v>607844.03941746464</v>
      </c>
      <c r="I166" s="17">
        <v>1363877.508178951</v>
      </c>
      <c r="J166" s="345">
        <v>-3498.0269332087041</v>
      </c>
      <c r="K166" s="2">
        <v>888353.0967076798</v>
      </c>
      <c r="L166" s="2">
        <v>-343712</v>
      </c>
      <c r="M166" s="8">
        <v>-31000</v>
      </c>
      <c r="N166" s="8">
        <v>20180.431458507162</v>
      </c>
      <c r="O166" s="33">
        <v>102954.2855683146</v>
      </c>
      <c r="P166" s="34">
        <v>51.211857515500526</v>
      </c>
      <c r="Q166" s="2"/>
      <c r="R166" s="419">
        <v>13302000</v>
      </c>
      <c r="S166" s="17">
        <v>5006937.4000000004</v>
      </c>
      <c r="T166" s="17">
        <v>853329.67620317847</v>
      </c>
      <c r="U166" s="17">
        <v>7904387.5714727305</v>
      </c>
      <c r="V166" s="17">
        <v>142238.70122559142</v>
      </c>
      <c r="W166" s="17">
        <v>-763.93691644787793</v>
      </c>
      <c r="X166" s="33">
        <v>605657.28581794875</v>
      </c>
      <c r="Y166" s="34">
        <v>301.26802836150574</v>
      </c>
      <c r="Z166" s="2"/>
      <c r="AA166" s="91">
        <v>-502703.00024963415</v>
      </c>
      <c r="AB166" s="354">
        <v>-250.05617084600524</v>
      </c>
      <c r="AD166" s="148">
        <v>256.8094554433672</v>
      </c>
      <c r="AE166" s="254">
        <v>225.05617084600522</v>
      </c>
      <c r="AF166" s="254">
        <v>200.05617084600522</v>
      </c>
      <c r="AG166" s="254">
        <v>175.05617084600522</v>
      </c>
      <c r="AH166" s="377">
        <v>150.05617084600522</v>
      </c>
    </row>
    <row r="167" spans="1:34" x14ac:dyDescent="0.2">
      <c r="A167" s="2">
        <v>491</v>
      </c>
      <c r="B167" s="2" t="s">
        <v>158</v>
      </c>
      <c r="C167" s="2">
        <v>10</v>
      </c>
      <c r="D167" s="2">
        <v>54534.961741685867</v>
      </c>
      <c r="E167" s="35">
        <v>136583975.97293645</v>
      </c>
      <c r="F167" s="2">
        <v>84021135</v>
      </c>
      <c r="G167" s="2">
        <v>19710928.33381838</v>
      </c>
      <c r="H167" s="2">
        <v>10475850.75375188</v>
      </c>
      <c r="I167" s="17">
        <v>19228123.179497708</v>
      </c>
      <c r="J167" s="345">
        <v>-94890.833430533414</v>
      </c>
      <c r="K167" s="2">
        <v>4777984.3743486218</v>
      </c>
      <c r="L167" s="2">
        <v>-1582458</v>
      </c>
      <c r="M167" s="8">
        <v>1730000</v>
      </c>
      <c r="N167" s="8">
        <v>653679.81115262373</v>
      </c>
      <c r="O167" s="33">
        <v>2336376.6462022364</v>
      </c>
      <c r="P167" s="34">
        <v>42.841813243931156</v>
      </c>
      <c r="Q167" s="2"/>
      <c r="R167" s="419">
        <v>320975000</v>
      </c>
      <c r="S167" s="17">
        <v>181299023.27499998</v>
      </c>
      <c r="T167" s="17">
        <v>14706657.879246563</v>
      </c>
      <c r="U167" s="17">
        <v>112218050.22981675</v>
      </c>
      <c r="V167" s="17">
        <v>19858470.33381838</v>
      </c>
      <c r="W167" s="17">
        <v>-20723.285461840631</v>
      </c>
      <c r="X167" s="33">
        <v>7127925.0033435198</v>
      </c>
      <c r="Y167" s="34">
        <v>130.70376829282745</v>
      </c>
      <c r="Z167" s="2"/>
      <c r="AA167" s="91">
        <v>-4791548.3571412833</v>
      </c>
      <c r="AB167" s="354">
        <v>-87.861955048896306</v>
      </c>
      <c r="AD167" s="148">
        <v>94.615239646258246</v>
      </c>
      <c r="AE167" s="254">
        <v>62.861955048896291</v>
      </c>
      <c r="AF167" s="254">
        <v>37.861955048896291</v>
      </c>
      <c r="AG167" s="254">
        <v>12.861955048896291</v>
      </c>
      <c r="AH167" s="377">
        <v>0</v>
      </c>
    </row>
    <row r="168" spans="1:34" x14ac:dyDescent="0.2">
      <c r="A168" s="2">
        <v>494</v>
      </c>
      <c r="B168" s="2" t="s">
        <v>159</v>
      </c>
      <c r="C168" s="2">
        <v>17</v>
      </c>
      <c r="D168" s="2">
        <v>9004.9755827188492</v>
      </c>
      <c r="E168" s="35">
        <v>24287635.417197261</v>
      </c>
      <c r="F168" s="2">
        <v>12894378</v>
      </c>
      <c r="G168" s="2">
        <v>3789170.4672030401</v>
      </c>
      <c r="H168" s="2">
        <v>577274.47277923557</v>
      </c>
      <c r="I168" s="17">
        <v>12208025.536662012</v>
      </c>
      <c r="J168" s="345">
        <v>-15668.657513930797</v>
      </c>
      <c r="K168" s="2">
        <v>-1621342.9791298995</v>
      </c>
      <c r="L168" s="2">
        <v>-353693</v>
      </c>
      <c r="M168" s="8">
        <v>-315000</v>
      </c>
      <c r="N168" s="8">
        <v>93189.715778531827</v>
      </c>
      <c r="O168" s="33">
        <v>2968698.1385817304</v>
      </c>
      <c r="P168" s="34">
        <v>329.67309142723951</v>
      </c>
      <c r="Q168" s="2"/>
      <c r="R168" s="419">
        <v>54842000</v>
      </c>
      <c r="S168" s="17">
        <v>26914274.969999999</v>
      </c>
      <c r="T168" s="17">
        <v>810414.19672250235</v>
      </c>
      <c r="U168" s="17">
        <v>24721630.016251028</v>
      </c>
      <c r="V168" s="17">
        <v>3120477.4672030401</v>
      </c>
      <c r="W168" s="17">
        <v>-3421.8907214331625</v>
      </c>
      <c r="X168" s="33">
        <v>728218.54089801048</v>
      </c>
      <c r="Y168" s="34">
        <v>80.868463685288674</v>
      </c>
      <c r="Z168" s="2"/>
      <c r="AA168" s="91">
        <v>2240479.5976837198</v>
      </c>
      <c r="AB168" s="354">
        <v>248.80462774195081</v>
      </c>
      <c r="AD168" s="148">
        <v>-242.05134314458888</v>
      </c>
      <c r="AE168" s="254">
        <v>-223.80462774195084</v>
      </c>
      <c r="AF168" s="254">
        <v>-198.80462774195084</v>
      </c>
      <c r="AG168" s="254">
        <v>-173.80462774195084</v>
      </c>
      <c r="AH168" s="377">
        <v>-148.80462774195084</v>
      </c>
    </row>
    <row r="169" spans="1:34" x14ac:dyDescent="0.2">
      <c r="A169" s="2">
        <v>495</v>
      </c>
      <c r="B169" s="2" t="s">
        <v>160</v>
      </c>
      <c r="C169" s="2">
        <v>13</v>
      </c>
      <c r="D169" s="2">
        <v>1632.6389715671539</v>
      </c>
      <c r="E169" s="35">
        <v>3911969.8839488812</v>
      </c>
      <c r="F169" s="2">
        <v>2302970</v>
      </c>
      <c r="G169" s="2">
        <v>420218.39379143022</v>
      </c>
      <c r="H169" s="2">
        <v>842797.19152944884</v>
      </c>
      <c r="I169" s="17">
        <v>1374672.08238613</v>
      </c>
      <c r="J169" s="345">
        <v>-2840.7918105268477</v>
      </c>
      <c r="K169" s="2">
        <v>185391.24894140958</v>
      </c>
      <c r="L169" s="2">
        <v>-246309</v>
      </c>
      <c r="M169" s="8">
        <v>-249000</v>
      </c>
      <c r="N169" s="8">
        <v>21760.741755801944</v>
      </c>
      <c r="O169" s="33">
        <v>737689.98264481314</v>
      </c>
      <c r="P169" s="34">
        <v>451.83901370228341</v>
      </c>
      <c r="Q169" s="2"/>
      <c r="R169" s="419">
        <v>10962000</v>
      </c>
      <c r="S169" s="17">
        <v>4462394.9400000004</v>
      </c>
      <c r="T169" s="17">
        <v>1183171.6820683347</v>
      </c>
      <c r="U169" s="17">
        <v>6069165.2914958186</v>
      </c>
      <c r="V169" s="17">
        <v>-75090.606208569778</v>
      </c>
      <c r="W169" s="17">
        <v>-620.40280919551856</v>
      </c>
      <c r="X169" s="33">
        <v>678261.71016477828</v>
      </c>
      <c r="Y169" s="34">
        <v>415.43888267822103</v>
      </c>
      <c r="Z169" s="2"/>
      <c r="AA169" s="91">
        <v>59428.272480034851</v>
      </c>
      <c r="AB169" s="354">
        <v>36.400131024062375</v>
      </c>
      <c r="AD169" s="148">
        <v>-29.646846426700449</v>
      </c>
      <c r="AE169" s="254">
        <v>-11.400131024062375</v>
      </c>
      <c r="AF169" s="254">
        <v>0</v>
      </c>
      <c r="AG169" s="254">
        <v>0</v>
      </c>
      <c r="AH169" s="377">
        <v>0</v>
      </c>
    </row>
    <row r="170" spans="1:34" x14ac:dyDescent="0.2">
      <c r="A170" s="2">
        <v>498</v>
      </c>
      <c r="B170" s="2" t="s">
        <v>161</v>
      </c>
      <c r="C170" s="2">
        <v>19</v>
      </c>
      <c r="D170" s="2">
        <v>2345.0275077819824</v>
      </c>
      <c r="E170" s="35">
        <v>7106629.6808072142</v>
      </c>
      <c r="F170" s="2">
        <v>3755495</v>
      </c>
      <c r="G170" s="2">
        <v>991588.08290996286</v>
      </c>
      <c r="H170" s="2">
        <v>556696.75784190651</v>
      </c>
      <c r="I170" s="17">
        <v>3541753.5373831582</v>
      </c>
      <c r="J170" s="345">
        <v>-4080.3478635406495</v>
      </c>
      <c r="K170" s="2">
        <v>-538770.89949583914</v>
      </c>
      <c r="L170" s="2">
        <v>143888</v>
      </c>
      <c r="M170" s="8">
        <v>-90000</v>
      </c>
      <c r="N170" s="8">
        <v>29829.445578988554</v>
      </c>
      <c r="O170" s="33">
        <v>1279769.8955474235</v>
      </c>
      <c r="P170" s="34">
        <v>545.73769019787721</v>
      </c>
      <c r="Q170" s="2"/>
      <c r="R170" s="419">
        <v>17355000</v>
      </c>
      <c r="S170" s="17">
        <v>7497475.0499999998</v>
      </c>
      <c r="T170" s="17">
        <v>781525.90682284196</v>
      </c>
      <c r="U170" s="17">
        <v>8917545.600482557</v>
      </c>
      <c r="V170" s="17">
        <v>1045476.0829099629</v>
      </c>
      <c r="W170" s="17">
        <v>-891.11045295715337</v>
      </c>
      <c r="X170" s="33">
        <v>887913.75066832046</v>
      </c>
      <c r="Y170" s="34">
        <v>378.63681672039047</v>
      </c>
      <c r="Z170" s="2"/>
      <c r="AA170" s="91">
        <v>391856.14487910306</v>
      </c>
      <c r="AB170" s="354">
        <v>167.10087347748672</v>
      </c>
      <c r="AD170" s="148">
        <v>-160.34758888012482</v>
      </c>
      <c r="AE170" s="254">
        <v>-142.10087347748674</v>
      </c>
      <c r="AF170" s="254">
        <v>-117.10087347748674</v>
      </c>
      <c r="AG170" s="254">
        <v>-92.100873477486743</v>
      </c>
      <c r="AH170" s="377">
        <v>-67.100873477486743</v>
      </c>
    </row>
    <row r="171" spans="1:34" x14ac:dyDescent="0.2">
      <c r="A171" s="2">
        <v>499</v>
      </c>
      <c r="B171" s="2" t="s">
        <v>162</v>
      </c>
      <c r="C171" s="2">
        <v>15</v>
      </c>
      <c r="D171" s="2">
        <v>19549.852758407593</v>
      </c>
      <c r="E171" s="35">
        <v>49705802.3308229</v>
      </c>
      <c r="F171" s="2">
        <v>34040816</v>
      </c>
      <c r="G171" s="2">
        <v>4742287.562491172</v>
      </c>
      <c r="H171" s="2">
        <v>1865880.0933880908</v>
      </c>
      <c r="I171" s="17">
        <v>17370362.012403987</v>
      </c>
      <c r="J171" s="345">
        <v>-34016.743799629214</v>
      </c>
      <c r="K171" s="2">
        <v>-1222021.459795306</v>
      </c>
      <c r="L171" s="2">
        <v>-1817252</v>
      </c>
      <c r="M171" s="8">
        <v>-450000</v>
      </c>
      <c r="N171" s="8">
        <v>248383.39693294055</v>
      </c>
      <c r="O171" s="33">
        <v>5038636.5307983533</v>
      </c>
      <c r="P171" s="34">
        <v>257.73270996281246</v>
      </c>
      <c r="Q171" s="2"/>
      <c r="R171" s="419">
        <v>108650000</v>
      </c>
      <c r="S171" s="17">
        <v>73230662.027500004</v>
      </c>
      <c r="T171" s="17">
        <v>2619439.7784187081</v>
      </c>
      <c r="U171" s="17">
        <v>33074321.365636799</v>
      </c>
      <c r="V171" s="17">
        <v>2475035.562491172</v>
      </c>
      <c r="W171" s="17">
        <v>-7428.944048194885</v>
      </c>
      <c r="X171" s="33">
        <v>2756887.6780948774</v>
      </c>
      <c r="Y171" s="34">
        <v>141.01833462194506</v>
      </c>
      <c r="Z171" s="2"/>
      <c r="AA171" s="91">
        <v>2281748.8527034759</v>
      </c>
      <c r="AB171" s="354">
        <v>116.71437534086741</v>
      </c>
      <c r="AD171" s="148">
        <v>-109.96109074350545</v>
      </c>
      <c r="AE171" s="254">
        <v>-91.714375340867406</v>
      </c>
      <c r="AF171" s="254">
        <v>-66.714375340867406</v>
      </c>
      <c r="AG171" s="254">
        <v>-41.714375340867406</v>
      </c>
      <c r="AH171" s="377">
        <v>-16.714375340867406</v>
      </c>
    </row>
    <row r="172" spans="1:34" x14ac:dyDescent="0.2">
      <c r="A172" s="2">
        <v>500</v>
      </c>
      <c r="B172" s="2" t="s">
        <v>163</v>
      </c>
      <c r="C172" s="2">
        <v>13</v>
      </c>
      <c r="D172" s="2">
        <v>10030.549613952637</v>
      </c>
      <c r="E172" s="35">
        <v>26250953.390188679</v>
      </c>
      <c r="F172" s="2">
        <v>15020446</v>
      </c>
      <c r="G172" s="2">
        <v>2301790.6614266303</v>
      </c>
      <c r="H172" s="2">
        <v>1657425.9534233231</v>
      </c>
      <c r="I172" s="17">
        <v>6820664.6334068067</v>
      </c>
      <c r="J172" s="345">
        <v>-17453.156328277586</v>
      </c>
      <c r="K172" s="2">
        <v>895383.79347999359</v>
      </c>
      <c r="L172" s="2">
        <v>-763297</v>
      </c>
      <c r="M172" s="8">
        <v>-74000</v>
      </c>
      <c r="N172" s="8">
        <v>115368.63426893539</v>
      </c>
      <c r="O172" s="33">
        <v>-294623.87051126361</v>
      </c>
      <c r="P172" s="34">
        <v>-29.372654724865487</v>
      </c>
      <c r="Q172" s="2"/>
      <c r="R172" s="419">
        <v>49791000</v>
      </c>
      <c r="S172" s="17">
        <v>35340774.814999998</v>
      </c>
      <c r="T172" s="17">
        <v>2326798.7517339336</v>
      </c>
      <c r="U172" s="17">
        <v>10630542.819229357</v>
      </c>
      <c r="V172" s="17">
        <v>1464493.6614266303</v>
      </c>
      <c r="W172" s="17">
        <v>-3811.608853302002</v>
      </c>
      <c r="X172" s="33">
        <v>-24578.343756773473</v>
      </c>
      <c r="Y172" s="34">
        <v>-2.4503486551309859</v>
      </c>
      <c r="Z172" s="2"/>
      <c r="AA172" s="91">
        <v>-270045.52675449016</v>
      </c>
      <c r="AB172" s="354">
        <v>-26.922306069734503</v>
      </c>
      <c r="AD172" s="148">
        <v>33.675590667096458</v>
      </c>
      <c r="AE172" s="254">
        <v>1.9223060697345034</v>
      </c>
      <c r="AF172" s="254">
        <v>0</v>
      </c>
      <c r="AG172" s="254">
        <v>0</v>
      </c>
      <c r="AH172" s="377">
        <v>0</v>
      </c>
    </row>
    <row r="173" spans="1:34" x14ac:dyDescent="0.2">
      <c r="A173" s="2">
        <v>503</v>
      </c>
      <c r="B173" s="2" t="s">
        <v>164</v>
      </c>
      <c r="C173" s="2">
        <v>2</v>
      </c>
      <c r="D173" s="2">
        <v>7804.9669407606125</v>
      </c>
      <c r="E173" s="35">
        <v>16989677.758290224</v>
      </c>
      <c r="F173" s="2">
        <v>12582477</v>
      </c>
      <c r="G173" s="2">
        <v>1648396.1485269405</v>
      </c>
      <c r="H173" s="2">
        <v>761795.72459518875</v>
      </c>
      <c r="I173" s="17">
        <v>4324578.0204296699</v>
      </c>
      <c r="J173" s="345">
        <v>-13580.642476923465</v>
      </c>
      <c r="K173" s="2">
        <v>-1236922.0064688744</v>
      </c>
      <c r="L173" s="2">
        <v>-91216</v>
      </c>
      <c r="M173" s="8">
        <v>-66000</v>
      </c>
      <c r="N173" s="8">
        <v>92308.570532750149</v>
      </c>
      <c r="O173" s="33">
        <v>1012159.0568485297</v>
      </c>
      <c r="P173" s="34">
        <v>129.68140218027528</v>
      </c>
      <c r="Q173" s="2"/>
      <c r="R173" s="419">
        <v>44022000</v>
      </c>
      <c r="S173" s="17">
        <v>26116858.099999998</v>
      </c>
      <c r="T173" s="17">
        <v>1069456.7304217946</v>
      </c>
      <c r="U173" s="17">
        <v>14897644.550340025</v>
      </c>
      <c r="V173" s="17">
        <v>1491180.1485269405</v>
      </c>
      <c r="W173" s="17">
        <v>-2965.8874374890329</v>
      </c>
      <c r="X173" s="33">
        <v>-443894.58327375707</v>
      </c>
      <c r="Y173" s="34">
        <v>-56.873345735209291</v>
      </c>
      <c r="Z173" s="2"/>
      <c r="AA173" s="91">
        <v>1456053.6401222867</v>
      </c>
      <c r="AB173" s="354">
        <v>186.55474791548457</v>
      </c>
      <c r="AD173" s="148">
        <v>-179.80146331812261</v>
      </c>
      <c r="AE173" s="254">
        <v>-161.55474791548457</v>
      </c>
      <c r="AF173" s="254">
        <v>-136.55474791548457</v>
      </c>
      <c r="AG173" s="254">
        <v>-111.55474791548457</v>
      </c>
      <c r="AH173" s="377">
        <v>-86.554747915484569</v>
      </c>
    </row>
    <row r="174" spans="1:34" x14ac:dyDescent="0.2">
      <c r="A174" s="2">
        <v>504</v>
      </c>
      <c r="B174" s="2" t="s">
        <v>165</v>
      </c>
      <c r="C174" s="2">
        <v>1</v>
      </c>
      <c r="D174" s="2">
        <v>1982.984815120697</v>
      </c>
      <c r="E174" s="35">
        <v>4256410.8805103116</v>
      </c>
      <c r="F174" s="2">
        <v>2882662</v>
      </c>
      <c r="G174" s="2">
        <v>413630.4282661333</v>
      </c>
      <c r="H174" s="2">
        <v>329101.50058270991</v>
      </c>
      <c r="I174" s="17">
        <v>1655879.7766122965</v>
      </c>
      <c r="J174" s="345">
        <v>-3450.3935783100128</v>
      </c>
      <c r="K174" s="2">
        <v>-504012.82498801418</v>
      </c>
      <c r="L174" s="2">
        <v>-482715</v>
      </c>
      <c r="M174" s="8">
        <v>255000</v>
      </c>
      <c r="N174" s="8">
        <v>22217.269067171695</v>
      </c>
      <c r="O174" s="33">
        <v>311901.87545167655</v>
      </c>
      <c r="P174" s="34">
        <v>157.28908919188683</v>
      </c>
      <c r="Q174" s="2"/>
      <c r="R174" s="419">
        <v>11269000</v>
      </c>
      <c r="S174" s="17">
        <v>5755212.4550000001</v>
      </c>
      <c r="T174" s="17">
        <v>462013.37632489274</v>
      </c>
      <c r="U174" s="17">
        <v>4864078.9900576063</v>
      </c>
      <c r="V174" s="17">
        <v>185915.4282661333</v>
      </c>
      <c r="W174" s="17">
        <v>-753.53422974586488</v>
      </c>
      <c r="X174" s="33">
        <v>-1026.2161216197908</v>
      </c>
      <c r="Y174" s="34">
        <v>-0.51751083205209958</v>
      </c>
      <c r="Z174" s="2"/>
      <c r="AA174" s="91">
        <v>312928.09157329635</v>
      </c>
      <c r="AB174" s="354">
        <v>157.80660002393896</v>
      </c>
      <c r="AD174" s="148">
        <v>-151.05331542657697</v>
      </c>
      <c r="AE174" s="254">
        <v>-132.80660002393893</v>
      </c>
      <c r="AF174" s="254">
        <v>-107.80660002393893</v>
      </c>
      <c r="AG174" s="254">
        <v>-82.806600023938927</v>
      </c>
      <c r="AH174" s="377">
        <v>-57.806600023938927</v>
      </c>
    </row>
    <row r="175" spans="1:34" x14ac:dyDescent="0.2">
      <c r="A175" s="2">
        <v>505</v>
      </c>
      <c r="B175" s="2" t="s">
        <v>166</v>
      </c>
      <c r="C175" s="2">
        <v>1</v>
      </c>
      <c r="D175" s="2">
        <v>20995.664811015129</v>
      </c>
      <c r="E175" s="35">
        <v>54411270.863120854</v>
      </c>
      <c r="F175" s="2">
        <v>33991967</v>
      </c>
      <c r="G175" s="2">
        <v>7039083.1487776125</v>
      </c>
      <c r="H175" s="2">
        <v>2132725.6256462061</v>
      </c>
      <c r="I175" s="17">
        <v>15920111.360744543</v>
      </c>
      <c r="J175" s="345">
        <v>-36532.456771166326</v>
      </c>
      <c r="K175" s="2">
        <v>-2206247.1846311325</v>
      </c>
      <c r="L175" s="2">
        <v>-2288014</v>
      </c>
      <c r="M175" s="8">
        <v>540000</v>
      </c>
      <c r="N175" s="8">
        <v>249891.38082154572</v>
      </c>
      <c r="O175" s="33">
        <v>931714.01146675646</v>
      </c>
      <c r="P175" s="34">
        <v>44.376494855163799</v>
      </c>
      <c r="Q175" s="2"/>
      <c r="R175" s="419">
        <v>114700000</v>
      </c>
      <c r="S175" s="17">
        <v>74173225.099999994</v>
      </c>
      <c r="T175" s="17">
        <v>2994054.3125289851</v>
      </c>
      <c r="U175" s="17">
        <v>30941603.967691142</v>
      </c>
      <c r="V175" s="17">
        <v>5291069.1487776125</v>
      </c>
      <c r="W175" s="17">
        <v>-7978.3526281857494</v>
      </c>
      <c r="X175" s="33">
        <v>-1292069.1183740802</v>
      </c>
      <c r="Y175" s="34">
        <v>-61.539805002802829</v>
      </c>
      <c r="Z175" s="2"/>
      <c r="AA175" s="91">
        <v>2223783.1298408369</v>
      </c>
      <c r="AB175" s="354">
        <v>105.91629985796664</v>
      </c>
      <c r="AD175" s="148">
        <v>-99.163015260604681</v>
      </c>
      <c r="AE175" s="254">
        <v>-80.916299857966635</v>
      </c>
      <c r="AF175" s="254">
        <v>-55.916299857966635</v>
      </c>
      <c r="AG175" s="254">
        <v>-30.916299857966635</v>
      </c>
      <c r="AH175" s="377">
        <v>-5.916299857966635</v>
      </c>
    </row>
    <row r="176" spans="1:34" x14ac:dyDescent="0.2">
      <c r="A176" s="2">
        <v>507</v>
      </c>
      <c r="B176" s="2" t="s">
        <v>167</v>
      </c>
      <c r="C176" s="2">
        <v>10</v>
      </c>
      <c r="D176" s="2">
        <v>6058.4801552295685</v>
      </c>
      <c r="E176" s="35">
        <v>14682132.048961442</v>
      </c>
      <c r="F176" s="2">
        <v>7610323</v>
      </c>
      <c r="G176" s="2">
        <v>2925167.4126922679</v>
      </c>
      <c r="H176" s="2">
        <v>1752439.3530742275</v>
      </c>
      <c r="I176" s="17">
        <v>2015512.3245590287</v>
      </c>
      <c r="J176" s="345">
        <v>-10541.75547009945</v>
      </c>
      <c r="K176" s="2">
        <v>1295506.265045333</v>
      </c>
      <c r="L176" s="2">
        <v>-381904</v>
      </c>
      <c r="M176" s="8">
        <v>27000</v>
      </c>
      <c r="N176" s="8">
        <v>64766.602638237688</v>
      </c>
      <c r="O176" s="33">
        <v>616137.15357755311</v>
      </c>
      <c r="P176" s="34">
        <v>101.69830350037788</v>
      </c>
      <c r="Q176" s="2"/>
      <c r="R176" s="419">
        <v>38456000</v>
      </c>
      <c r="S176" s="17">
        <v>17066140.747500002</v>
      </c>
      <c r="T176" s="17">
        <v>2460184.5354240583</v>
      </c>
      <c r="U176" s="17">
        <v>17991838.975087225</v>
      </c>
      <c r="V176" s="17">
        <v>2570263.4126922679</v>
      </c>
      <c r="W176" s="17">
        <v>-2302.2224589872362</v>
      </c>
      <c r="X176" s="33">
        <v>1634729.8931625399</v>
      </c>
      <c r="Y176" s="34">
        <v>269.82508009892069</v>
      </c>
      <c r="Z176" s="2"/>
      <c r="AA176" s="91">
        <v>-1018592.7395849868</v>
      </c>
      <c r="AB176" s="354">
        <v>-168.12677659854285</v>
      </c>
      <c r="AD176" s="148">
        <v>174.88006119590474</v>
      </c>
      <c r="AE176" s="254">
        <v>143.12677659854282</v>
      </c>
      <c r="AF176" s="254">
        <v>118.12677659854282</v>
      </c>
      <c r="AG176" s="254">
        <v>93.126776598542818</v>
      </c>
      <c r="AH176" s="377">
        <v>68.126776598542818</v>
      </c>
    </row>
    <row r="177" spans="1:34" x14ac:dyDescent="0.2">
      <c r="A177" s="2">
        <v>508</v>
      </c>
      <c r="B177" s="2" t="s">
        <v>168</v>
      </c>
      <c r="C177" s="2">
        <v>6</v>
      </c>
      <c r="D177" s="2">
        <v>10303.251835465431</v>
      </c>
      <c r="E177" s="35">
        <v>21231325.675165556</v>
      </c>
      <c r="F177" s="2">
        <v>19356741</v>
      </c>
      <c r="G177" s="2">
        <v>3293420.2311241534</v>
      </c>
      <c r="H177" s="2">
        <v>1436683.8562642301</v>
      </c>
      <c r="I177" s="17">
        <v>2432947.8283720273</v>
      </c>
      <c r="J177" s="345">
        <v>-17927.658193709849</v>
      </c>
      <c r="K177" s="2">
        <v>-1516329.9669740703</v>
      </c>
      <c r="L177" s="2">
        <v>-1173086</v>
      </c>
      <c r="M177" s="8">
        <v>136000</v>
      </c>
      <c r="N177" s="8">
        <v>143837.83699385793</v>
      </c>
      <c r="O177" s="33">
        <v>2860961.452420935</v>
      </c>
      <c r="P177" s="34">
        <v>277.67558224414654</v>
      </c>
      <c r="Q177" s="2"/>
      <c r="R177" s="419">
        <v>65950000</v>
      </c>
      <c r="S177" s="17">
        <v>38389181.619999997</v>
      </c>
      <c r="T177" s="17">
        <v>2016907.1182259335</v>
      </c>
      <c r="U177" s="17">
        <v>25233343.293058507</v>
      </c>
      <c r="V177" s="17">
        <v>2256334.2311241534</v>
      </c>
      <c r="W177" s="17">
        <v>-3915.2356974768641</v>
      </c>
      <c r="X177" s="33">
        <v>1949681.4981060612</v>
      </c>
      <c r="Y177" s="34">
        <v>189.22972370673767</v>
      </c>
      <c r="Z177" s="2"/>
      <c r="AA177" s="91">
        <v>911279.95431487379</v>
      </c>
      <c r="AB177" s="354">
        <v>88.445858537408867</v>
      </c>
      <c r="AD177" s="148">
        <v>-81.692573940046913</v>
      </c>
      <c r="AE177" s="254">
        <v>-63.445858537408867</v>
      </c>
      <c r="AF177" s="254">
        <v>-38.445858537408867</v>
      </c>
      <c r="AG177" s="254">
        <v>-13.445858537408867</v>
      </c>
      <c r="AH177" s="377">
        <v>0</v>
      </c>
    </row>
    <row r="178" spans="1:34" x14ac:dyDescent="0.2">
      <c r="A178" s="2">
        <v>529</v>
      </c>
      <c r="B178" s="2" t="s">
        <v>169</v>
      </c>
      <c r="C178" s="2">
        <v>2</v>
      </c>
      <c r="D178" s="2">
        <v>19097.29642701149</v>
      </c>
      <c r="E178" s="35">
        <v>43482984.213044569</v>
      </c>
      <c r="F178" s="2">
        <v>30673559</v>
      </c>
      <c r="G178" s="2">
        <v>6763947.4160702052</v>
      </c>
      <c r="H178" s="2">
        <v>7593102.414555396</v>
      </c>
      <c r="I178" s="17">
        <v>2995776.596418146</v>
      </c>
      <c r="J178" s="345">
        <v>-33229.295782999994</v>
      </c>
      <c r="K178" s="2">
        <v>32710.60926590296</v>
      </c>
      <c r="L178" s="2">
        <v>-1050027</v>
      </c>
      <c r="M178" s="8">
        <v>0</v>
      </c>
      <c r="N178" s="8">
        <v>264708.37992750271</v>
      </c>
      <c r="O178" s="33">
        <v>3757563.907409586</v>
      </c>
      <c r="P178" s="34">
        <v>196.75894552774673</v>
      </c>
      <c r="Q178" s="2"/>
      <c r="R178" s="419">
        <v>104152000</v>
      </c>
      <c r="S178" s="17">
        <v>75504553.290000007</v>
      </c>
      <c r="T178" s="17">
        <v>10659674.529341057</v>
      </c>
      <c r="U178" s="17">
        <v>14928176.937088359</v>
      </c>
      <c r="V178" s="17">
        <v>5713920.4160702052</v>
      </c>
      <c r="W178" s="17">
        <v>-7256.9726422643662</v>
      </c>
      <c r="X178" s="33">
        <v>2661582.1451418912</v>
      </c>
      <c r="Y178" s="34">
        <v>139.36957806118102</v>
      </c>
      <c r="Z178" s="2"/>
      <c r="AA178" s="91">
        <v>1095981.7622676948</v>
      </c>
      <c r="AB178" s="354">
        <v>57.389367466565709</v>
      </c>
      <c r="AD178" s="148">
        <v>-50.636082869203761</v>
      </c>
      <c r="AE178" s="254">
        <v>-32.389367466565716</v>
      </c>
      <c r="AF178" s="254">
        <v>-7.3893674665657159</v>
      </c>
      <c r="AG178" s="254">
        <v>0</v>
      </c>
      <c r="AH178" s="377">
        <v>0</v>
      </c>
    </row>
    <row r="179" spans="1:34" x14ac:dyDescent="0.2">
      <c r="A179" s="2">
        <v>531</v>
      </c>
      <c r="B179" s="2" t="s">
        <v>170</v>
      </c>
      <c r="C179" s="2">
        <v>4</v>
      </c>
      <c r="D179" s="2">
        <v>5527.2431814074516</v>
      </c>
      <c r="E179" s="35">
        <v>12236095.955960643</v>
      </c>
      <c r="F179" s="2">
        <v>9003345</v>
      </c>
      <c r="G179" s="2">
        <v>1384772.5493555975</v>
      </c>
      <c r="H179" s="2">
        <v>441497.17737974378</v>
      </c>
      <c r="I179" s="17">
        <v>3421496.6086470978</v>
      </c>
      <c r="J179" s="345">
        <v>-9617.403135648965</v>
      </c>
      <c r="K179" s="2">
        <v>-663379.49731936492</v>
      </c>
      <c r="L179" s="2">
        <v>-558176</v>
      </c>
      <c r="M179" s="8">
        <v>-1151000</v>
      </c>
      <c r="N179" s="8">
        <v>65334.387140817351</v>
      </c>
      <c r="O179" s="33">
        <v>-301823.13389240019</v>
      </c>
      <c r="P179" s="34">
        <v>-54.606450989468541</v>
      </c>
      <c r="Q179" s="2"/>
      <c r="R179" s="419">
        <v>30975000</v>
      </c>
      <c r="S179" s="17">
        <v>18523062.224999998</v>
      </c>
      <c r="T179" s="17">
        <v>619801.49345402862</v>
      </c>
      <c r="U179" s="17">
        <v>11067519.72394166</v>
      </c>
      <c r="V179" s="17">
        <v>-324403.45064440253</v>
      </c>
      <c r="W179" s="17">
        <v>-2100.3524089348316</v>
      </c>
      <c r="X179" s="33">
        <v>-1086919.6558397817</v>
      </c>
      <c r="Y179" s="34">
        <v>-196.64769943467724</v>
      </c>
      <c r="Z179" s="2"/>
      <c r="AA179" s="91">
        <v>785096.52194738155</v>
      </c>
      <c r="AB179" s="354">
        <v>142.04124844520871</v>
      </c>
      <c r="AD179" s="148">
        <v>-135.28796384784675</v>
      </c>
      <c r="AE179" s="254">
        <v>-117.04124844520868</v>
      </c>
      <c r="AF179" s="254">
        <v>-92.04124844520868</v>
      </c>
      <c r="AG179" s="254">
        <v>-67.04124844520868</v>
      </c>
      <c r="AH179" s="377">
        <v>-42.04124844520868</v>
      </c>
    </row>
    <row r="180" spans="1:34" x14ac:dyDescent="0.2">
      <c r="A180" s="2">
        <v>535</v>
      </c>
      <c r="B180" s="2" t="s">
        <v>171</v>
      </c>
      <c r="C180" s="2">
        <v>17</v>
      </c>
      <c r="D180" s="2">
        <v>10869.038488388062</v>
      </c>
      <c r="E180" s="35">
        <v>29002826.080352105</v>
      </c>
      <c r="F180" s="2">
        <v>14508932</v>
      </c>
      <c r="G180" s="2">
        <v>2452052.1845854633</v>
      </c>
      <c r="H180" s="2">
        <v>888029.88624154264</v>
      </c>
      <c r="I180" s="17">
        <v>15159984.554162718</v>
      </c>
      <c r="J180" s="345">
        <v>-18912.126969795227</v>
      </c>
      <c r="K180" s="2">
        <v>-911896.85491107439</v>
      </c>
      <c r="L180" s="2">
        <v>-1155171</v>
      </c>
      <c r="M180" s="8">
        <v>795000</v>
      </c>
      <c r="N180" s="8">
        <v>106507.98073443219</v>
      </c>
      <c r="O180" s="33">
        <v>2821700.5434911847</v>
      </c>
      <c r="P180" s="34">
        <v>259.60903041292465</v>
      </c>
      <c r="Q180" s="2"/>
      <c r="R180" s="419">
        <v>68843000</v>
      </c>
      <c r="S180" s="17">
        <v>28940750.245000001</v>
      </c>
      <c r="T180" s="17">
        <v>1246672.1825741217</v>
      </c>
      <c r="U180" s="17">
        <v>37682501.516751193</v>
      </c>
      <c r="V180" s="17">
        <v>2091881.1845854633</v>
      </c>
      <c r="W180" s="17">
        <v>-4130.2346255874636</v>
      </c>
      <c r="X180" s="33">
        <v>1122935.3635363674</v>
      </c>
      <c r="Y180" s="34">
        <v>103.31505999689443</v>
      </c>
      <c r="Z180" s="2"/>
      <c r="AA180" s="91">
        <v>1698765.1799548173</v>
      </c>
      <c r="AB180" s="354">
        <v>156.29397041603019</v>
      </c>
      <c r="AD180" s="148">
        <v>-149.54068581866827</v>
      </c>
      <c r="AE180" s="254">
        <v>-131.29397041603022</v>
      </c>
      <c r="AF180" s="254">
        <v>-106.29397041603022</v>
      </c>
      <c r="AG180" s="254">
        <v>-81.29397041603022</v>
      </c>
      <c r="AH180" s="377">
        <v>-56.29397041603022</v>
      </c>
    </row>
    <row r="181" spans="1:34" x14ac:dyDescent="0.2">
      <c r="A181" s="2">
        <v>536</v>
      </c>
      <c r="B181" s="2" t="s">
        <v>172</v>
      </c>
      <c r="C181" s="2">
        <v>6</v>
      </c>
      <c r="D181" s="2">
        <v>33454.044708132744</v>
      </c>
      <c r="E181" s="35">
        <v>82048314.77565968</v>
      </c>
      <c r="F181" s="2">
        <v>56331371</v>
      </c>
      <c r="G181" s="2">
        <v>8984217.6259461567</v>
      </c>
      <c r="H181" s="2">
        <v>7138179.8762626322</v>
      </c>
      <c r="I181" s="17">
        <v>17292462.550801128</v>
      </c>
      <c r="J181" s="345">
        <v>-58210.037792150972</v>
      </c>
      <c r="K181" s="2">
        <v>1403275.0407567096</v>
      </c>
      <c r="L181" s="2">
        <v>-2362071</v>
      </c>
      <c r="M181" s="8">
        <v>-233000</v>
      </c>
      <c r="N181" s="8">
        <v>439048.54424512637</v>
      </c>
      <c r="O181" s="33">
        <v>6886958.8245599121</v>
      </c>
      <c r="P181" s="34">
        <v>205.86326360966686</v>
      </c>
      <c r="Q181" s="2"/>
      <c r="R181" s="419">
        <v>172636000</v>
      </c>
      <c r="S181" s="17">
        <v>123371888.73999999</v>
      </c>
      <c r="T181" s="17">
        <v>10021025.670217708</v>
      </c>
      <c r="U181" s="17">
        <v>40504645.145350352</v>
      </c>
      <c r="V181" s="17">
        <v>6389146.6259461567</v>
      </c>
      <c r="W181" s="17">
        <v>-12712.536989090442</v>
      </c>
      <c r="X181" s="33">
        <v>7663418.7185032936</v>
      </c>
      <c r="Y181" s="34">
        <v>229.07301001604452</v>
      </c>
      <c r="Z181" s="2"/>
      <c r="AA181" s="91">
        <v>-776459.8939433815</v>
      </c>
      <c r="AB181" s="354">
        <v>-23.209746406377658</v>
      </c>
      <c r="AD181" s="148">
        <v>29.963031003739616</v>
      </c>
      <c r="AE181" s="254">
        <v>0</v>
      </c>
      <c r="AF181" s="254">
        <v>0</v>
      </c>
      <c r="AG181" s="254">
        <v>0</v>
      </c>
      <c r="AH181" s="377">
        <v>0</v>
      </c>
    </row>
    <row r="182" spans="1:34" x14ac:dyDescent="0.2">
      <c r="A182" s="2">
        <v>538</v>
      </c>
      <c r="B182" s="2" t="s">
        <v>173</v>
      </c>
      <c r="C182" s="2">
        <v>2</v>
      </c>
      <c r="D182" s="2">
        <v>4820.9456720352173</v>
      </c>
      <c r="E182" s="35">
        <v>11675987.413738869</v>
      </c>
      <c r="F182" s="2">
        <v>8566680</v>
      </c>
      <c r="G182" s="2">
        <v>887744.3101834706</v>
      </c>
      <c r="H182" s="2">
        <v>348094.11499325634</v>
      </c>
      <c r="I182" s="17">
        <v>4080831.1469638278</v>
      </c>
      <c r="J182" s="345">
        <v>-8388.4454693412772</v>
      </c>
      <c r="K182" s="2">
        <v>-994226.76383305516</v>
      </c>
      <c r="L182" s="2">
        <v>418878</v>
      </c>
      <c r="M182" s="8">
        <v>-80000</v>
      </c>
      <c r="N182" s="8">
        <v>61667.658639849484</v>
      </c>
      <c r="O182" s="33">
        <v>1605292.6077391375</v>
      </c>
      <c r="P182" s="34">
        <v>332.98292844305064</v>
      </c>
      <c r="Q182" s="2"/>
      <c r="R182" s="419">
        <v>26391000</v>
      </c>
      <c r="S182" s="17">
        <v>17512980.859999999</v>
      </c>
      <c r="T182" s="17">
        <v>488676.40245366015</v>
      </c>
      <c r="U182" s="17">
        <v>7732849.6919658734</v>
      </c>
      <c r="V182" s="17">
        <v>1226622.3101834706</v>
      </c>
      <c r="W182" s="17">
        <v>-1831.9593553733826</v>
      </c>
      <c r="X182" s="33">
        <v>571961.22395837726</v>
      </c>
      <c r="Y182" s="34">
        <v>118.64087730258892</v>
      </c>
      <c r="Z182" s="2"/>
      <c r="AA182" s="91">
        <v>1033331.3837807602</v>
      </c>
      <c r="AB182" s="354">
        <v>214.34205114046173</v>
      </c>
      <c r="AD182" s="148">
        <v>-207.58876654309978</v>
      </c>
      <c r="AE182" s="254">
        <v>-189.34205114046171</v>
      </c>
      <c r="AF182" s="254">
        <v>-164.34205114046171</v>
      </c>
      <c r="AG182" s="254">
        <v>-139.34205114046171</v>
      </c>
      <c r="AH182" s="377">
        <v>-114.34205114046171</v>
      </c>
    </row>
    <row r="183" spans="1:34" x14ac:dyDescent="0.2">
      <c r="A183" s="2">
        <v>541</v>
      </c>
      <c r="B183" s="2" t="s">
        <v>174</v>
      </c>
      <c r="C183" s="2">
        <v>12</v>
      </c>
      <c r="D183" s="2">
        <v>7786.5755949020386</v>
      </c>
      <c r="E183" s="35">
        <v>20315751.180960983</v>
      </c>
      <c r="F183" s="2">
        <v>10186690</v>
      </c>
      <c r="G183" s="2">
        <v>1740319.0834672994</v>
      </c>
      <c r="H183" s="2">
        <v>1988266.8925005442</v>
      </c>
      <c r="I183" s="17">
        <v>4863089.1798864054</v>
      </c>
      <c r="J183" s="345">
        <v>-13548.641535129547</v>
      </c>
      <c r="K183" s="2">
        <v>3073936.3573970525</v>
      </c>
      <c r="L183" s="2">
        <v>-704091</v>
      </c>
      <c r="M183" s="8">
        <v>278000</v>
      </c>
      <c r="N183" s="8">
        <v>84219.866472990747</v>
      </c>
      <c r="O183" s="33">
        <v>1181130.5572281778</v>
      </c>
      <c r="P183" s="34">
        <v>151.68806143762063</v>
      </c>
      <c r="Q183" s="2"/>
      <c r="R183" s="419">
        <v>52371000</v>
      </c>
      <c r="S183" s="17">
        <v>21347017.814999998</v>
      </c>
      <c r="T183" s="17">
        <v>2791254.0611716677</v>
      </c>
      <c r="U183" s="17">
        <v>29763231.825041138</v>
      </c>
      <c r="V183" s="17">
        <v>1314228.0834672994</v>
      </c>
      <c r="W183" s="17">
        <v>-2958.8987260627746</v>
      </c>
      <c r="X183" s="33">
        <v>2847690.6834061611</v>
      </c>
      <c r="Y183" s="34">
        <v>365.71797816624002</v>
      </c>
      <c r="Z183" s="2"/>
      <c r="AA183" s="91">
        <v>-1666560.1261779834</v>
      </c>
      <c r="AB183" s="354">
        <v>-214.02991672861938</v>
      </c>
      <c r="AD183" s="148">
        <v>220.78320132598137</v>
      </c>
      <c r="AE183" s="254">
        <v>189.02991672861938</v>
      </c>
      <c r="AF183" s="254">
        <v>164.02991672861938</v>
      </c>
      <c r="AG183" s="254">
        <v>139.02991672861938</v>
      </c>
      <c r="AH183" s="377">
        <v>114.02991672861938</v>
      </c>
    </row>
    <row r="184" spans="1:34" x14ac:dyDescent="0.2">
      <c r="A184" s="2">
        <v>543</v>
      </c>
      <c r="B184" s="2" t="s">
        <v>175</v>
      </c>
      <c r="C184" s="2">
        <v>1</v>
      </c>
      <c r="D184" s="2">
        <v>42344.194140911102</v>
      </c>
      <c r="E184" s="35">
        <v>107251276.92631213</v>
      </c>
      <c r="F184" s="2">
        <v>72968134</v>
      </c>
      <c r="G184" s="2">
        <v>9621957.5699152481</v>
      </c>
      <c r="H184" s="2">
        <v>5908275.1991451588</v>
      </c>
      <c r="I184" s="17">
        <v>24336051.214215897</v>
      </c>
      <c r="J184" s="345">
        <v>-73678.897805185319</v>
      </c>
      <c r="K184" s="2">
        <v>-2458392.4121195441</v>
      </c>
      <c r="L184" s="2">
        <v>-6967175</v>
      </c>
      <c r="M184" s="8">
        <v>717000</v>
      </c>
      <c r="N184" s="8">
        <v>545624.98325664492</v>
      </c>
      <c r="O184" s="33">
        <v>-2653480.2697039098</v>
      </c>
      <c r="P184" s="34">
        <v>-62.664559416900879</v>
      </c>
      <c r="Q184" s="2"/>
      <c r="R184" s="419">
        <v>225871000</v>
      </c>
      <c r="S184" s="17">
        <v>173835005.21000001</v>
      </c>
      <c r="T184" s="17">
        <v>8294408.1633795314</v>
      </c>
      <c r="U184" s="17">
        <v>34823406.34941522</v>
      </c>
      <c r="V184" s="17">
        <v>3371782.5699152481</v>
      </c>
      <c r="W184" s="17">
        <v>-16090.793773546218</v>
      </c>
      <c r="X184" s="33">
        <v>-5530306.9135164777</v>
      </c>
      <c r="Y184" s="34">
        <v>-130.60366422638654</v>
      </c>
      <c r="Z184" s="2"/>
      <c r="AA184" s="91">
        <v>2876826.6438125679</v>
      </c>
      <c r="AB184" s="354">
        <v>67.939104809485656</v>
      </c>
      <c r="AD184" s="148">
        <v>-61.185820212123708</v>
      </c>
      <c r="AE184" s="254">
        <v>-42.939104809485656</v>
      </c>
      <c r="AF184" s="254">
        <v>-17.939104809485656</v>
      </c>
      <c r="AG184" s="254">
        <v>0</v>
      </c>
      <c r="AH184" s="377">
        <v>0</v>
      </c>
    </row>
    <row r="185" spans="1:34" x14ac:dyDescent="0.2">
      <c r="A185" s="2">
        <v>545</v>
      </c>
      <c r="B185" s="2" t="s">
        <v>176</v>
      </c>
      <c r="C185" s="2">
        <v>15</v>
      </c>
      <c r="D185" s="2">
        <v>9418.7511682510376</v>
      </c>
      <c r="E185" s="35">
        <v>25177312.949554853</v>
      </c>
      <c r="F185" s="2">
        <v>13892471</v>
      </c>
      <c r="G185" s="2">
        <v>2987259.8706732346</v>
      </c>
      <c r="H185" s="2">
        <v>1956168.0962633581</v>
      </c>
      <c r="I185" s="17">
        <v>9054774.945450956</v>
      </c>
      <c r="J185" s="345">
        <v>-16388.627032756805</v>
      </c>
      <c r="K185" s="2">
        <v>-247230.86806815158</v>
      </c>
      <c r="L185" s="2">
        <v>290422</v>
      </c>
      <c r="M185" s="8">
        <v>175000</v>
      </c>
      <c r="N185" s="8">
        <v>109632.44307567975</v>
      </c>
      <c r="O185" s="33">
        <v>3024795.910807468</v>
      </c>
      <c r="P185" s="34">
        <v>321.14617498374156</v>
      </c>
      <c r="Q185" s="2"/>
      <c r="R185" s="419">
        <v>60079000</v>
      </c>
      <c r="S185" s="17">
        <v>28085520.899999999</v>
      </c>
      <c r="T185" s="17">
        <v>2746191.7530410485</v>
      </c>
      <c r="U185" s="17">
        <v>28520163.015647821</v>
      </c>
      <c r="V185" s="17">
        <v>3452681.8706732346</v>
      </c>
      <c r="W185" s="17">
        <v>-3579.1254439353943</v>
      </c>
      <c r="X185" s="33">
        <v>2729136.6648060307</v>
      </c>
      <c r="Y185" s="34">
        <v>289.75568162427658</v>
      </c>
      <c r="Z185" s="2"/>
      <c r="AA185" s="91">
        <v>295659.24600143731</v>
      </c>
      <c r="AB185" s="354">
        <v>31.39049335946499</v>
      </c>
      <c r="AD185" s="148">
        <v>-24.637208762103057</v>
      </c>
      <c r="AE185" s="254">
        <v>-6.3904933594649833</v>
      </c>
      <c r="AF185" s="254">
        <v>0</v>
      </c>
      <c r="AG185" s="254">
        <v>0</v>
      </c>
      <c r="AH185" s="377">
        <v>0</v>
      </c>
    </row>
    <row r="186" spans="1:34" x14ac:dyDescent="0.2">
      <c r="A186" s="2">
        <v>560</v>
      </c>
      <c r="B186" s="2" t="s">
        <v>177</v>
      </c>
      <c r="C186" s="2">
        <v>7</v>
      </c>
      <c r="D186" s="2">
        <v>16276.997411131859</v>
      </c>
      <c r="E186" s="35">
        <v>37607236.098061219</v>
      </c>
      <c r="F186" s="2">
        <v>24292427</v>
      </c>
      <c r="G186" s="2">
        <v>4520136.5886775916</v>
      </c>
      <c r="H186" s="2">
        <v>1832927.7702613224</v>
      </c>
      <c r="I186" s="17">
        <v>10954331.718350513</v>
      </c>
      <c r="J186" s="345">
        <v>-28321.975495369436</v>
      </c>
      <c r="K186" s="2">
        <v>-1613040.6539959467</v>
      </c>
      <c r="L186" s="2">
        <v>-1803992</v>
      </c>
      <c r="M186" s="8">
        <v>1195000</v>
      </c>
      <c r="N186" s="8">
        <v>180721.28794691924</v>
      </c>
      <c r="O186" s="33">
        <v>1922953.6376838088</v>
      </c>
      <c r="P186" s="34">
        <v>118.13933424654221</v>
      </c>
      <c r="Q186" s="2"/>
      <c r="R186" s="419">
        <v>90214000</v>
      </c>
      <c r="S186" s="17">
        <v>51208347.747499995</v>
      </c>
      <c r="T186" s="17">
        <v>2573179.2355813445</v>
      </c>
      <c r="U186" s="17">
        <v>32966228.340166338</v>
      </c>
      <c r="V186" s="17">
        <v>3911144.5886775916</v>
      </c>
      <c r="W186" s="17">
        <v>-6185.2590162301067</v>
      </c>
      <c r="X186" s="33">
        <v>451085.17094148637</v>
      </c>
      <c r="Y186" s="34">
        <v>27.713045566560616</v>
      </c>
      <c r="Z186" s="2"/>
      <c r="AA186" s="91">
        <v>1471868.4667423223</v>
      </c>
      <c r="AB186" s="354">
        <v>90.426288679981582</v>
      </c>
      <c r="AD186" s="148">
        <v>-83.673004082619627</v>
      </c>
      <c r="AE186" s="254">
        <v>-65.426288679981582</v>
      </c>
      <c r="AF186" s="254">
        <v>-40.426288679981582</v>
      </c>
      <c r="AG186" s="254">
        <v>-15.426288679981582</v>
      </c>
      <c r="AH186" s="377">
        <v>0</v>
      </c>
    </row>
    <row r="187" spans="1:34" x14ac:dyDescent="0.2">
      <c r="A187" s="2">
        <v>561</v>
      </c>
      <c r="B187" s="2" t="s">
        <v>178</v>
      </c>
      <c r="C187" s="2">
        <v>2</v>
      </c>
      <c r="D187" s="2">
        <v>1364.9076177477837</v>
      </c>
      <c r="E187" s="35">
        <v>2775228.8545038309</v>
      </c>
      <c r="F187" s="2">
        <v>1595387</v>
      </c>
      <c r="G187" s="2">
        <v>339870.4088176316</v>
      </c>
      <c r="H187" s="2">
        <v>277366.04255546874</v>
      </c>
      <c r="I187" s="17">
        <v>1421536.232492106</v>
      </c>
      <c r="J187" s="345">
        <v>-2374.9392548811434</v>
      </c>
      <c r="K187" s="2">
        <v>-114402.92708419582</v>
      </c>
      <c r="L187" s="2">
        <v>-235295</v>
      </c>
      <c r="M187" s="8">
        <v>-59000</v>
      </c>
      <c r="N187" s="8">
        <v>12954.707977492879</v>
      </c>
      <c r="O187" s="33">
        <v>460812.67099979101</v>
      </c>
      <c r="P187" s="34">
        <v>337.61454988446178</v>
      </c>
      <c r="Q187" s="2"/>
      <c r="R187" s="419">
        <v>7530000</v>
      </c>
      <c r="S187" s="17">
        <v>3576136.0700000003</v>
      </c>
      <c r="T187" s="17">
        <v>389383.88786446775</v>
      </c>
      <c r="U187" s="17">
        <v>3881082.8920315728</v>
      </c>
      <c r="V187" s="17">
        <v>45575.4088176316</v>
      </c>
      <c r="W187" s="17">
        <v>-518.66489474415778</v>
      </c>
      <c r="X187" s="33">
        <v>362696.92360841611</v>
      </c>
      <c r="Y187" s="34">
        <v>265.73001637055671</v>
      </c>
      <c r="Z187" s="2"/>
      <c r="AA187" s="91">
        <v>98115.747391374898</v>
      </c>
      <c r="AB187" s="354">
        <v>71.884533513905083</v>
      </c>
      <c r="AD187" s="148">
        <v>-65.131248916543086</v>
      </c>
      <c r="AE187" s="254">
        <v>-46.884533513905069</v>
      </c>
      <c r="AF187" s="254">
        <v>-21.884533513905069</v>
      </c>
      <c r="AG187" s="254">
        <v>0</v>
      </c>
      <c r="AH187" s="377">
        <v>0</v>
      </c>
    </row>
    <row r="188" spans="1:34" x14ac:dyDescent="0.2">
      <c r="A188" s="2">
        <v>562</v>
      </c>
      <c r="B188" s="2" t="s">
        <v>179</v>
      </c>
      <c r="C188" s="2">
        <v>6</v>
      </c>
      <c r="D188" s="2">
        <v>9299.3053684234619</v>
      </c>
      <c r="E188" s="35">
        <v>22557237.209333494</v>
      </c>
      <c r="F188" s="2">
        <v>15615915</v>
      </c>
      <c r="G188" s="2">
        <v>3118269.1815566355</v>
      </c>
      <c r="H188" s="2">
        <v>1560790.9839715981</v>
      </c>
      <c r="I188" s="17">
        <v>5191549.1953801326</v>
      </c>
      <c r="J188" s="345">
        <v>-16180.791341056824</v>
      </c>
      <c r="K188" s="2">
        <v>-1267892.4569116661</v>
      </c>
      <c r="L188" s="2">
        <v>-547582</v>
      </c>
      <c r="M188" s="8">
        <v>-384000</v>
      </c>
      <c r="N188" s="8">
        <v>118819.30237527077</v>
      </c>
      <c r="O188" s="33">
        <v>832451.20569742471</v>
      </c>
      <c r="P188" s="34">
        <v>89.517568540557832</v>
      </c>
      <c r="Q188" s="2"/>
      <c r="R188" s="419">
        <v>57304000</v>
      </c>
      <c r="S188" s="17">
        <v>30641618.5</v>
      </c>
      <c r="T188" s="17">
        <v>2191136.5064132875</v>
      </c>
      <c r="U188" s="17">
        <v>22110957.8252571</v>
      </c>
      <c r="V188" s="17">
        <v>2186687.1815566355</v>
      </c>
      <c r="W188" s="17">
        <v>-3533.7360400009156</v>
      </c>
      <c r="X188" s="33">
        <v>-170066.2507329759</v>
      </c>
      <c r="Y188" s="34">
        <v>-18.288059591036713</v>
      </c>
      <c r="Z188" s="2"/>
      <c r="AA188" s="91">
        <v>1002517.4564304006</v>
      </c>
      <c r="AB188" s="354">
        <v>107.80562813159455</v>
      </c>
      <c r="AD188" s="148">
        <v>-101.05234353423259</v>
      </c>
      <c r="AE188" s="254">
        <v>-82.805628131594545</v>
      </c>
      <c r="AF188" s="254">
        <v>-57.805628131594545</v>
      </c>
      <c r="AG188" s="254">
        <v>-32.805628131594545</v>
      </c>
      <c r="AH188" s="377">
        <v>-7.8056281315945455</v>
      </c>
    </row>
    <row r="189" spans="1:34" x14ac:dyDescent="0.2">
      <c r="A189" s="2">
        <v>563</v>
      </c>
      <c r="B189" s="2" t="s">
        <v>180</v>
      </c>
      <c r="C189" s="2">
        <v>17</v>
      </c>
      <c r="D189" s="2">
        <v>7459.6581380963326</v>
      </c>
      <c r="E189" s="35">
        <v>20216689.860474233</v>
      </c>
      <c r="F189" s="2">
        <v>11420538</v>
      </c>
      <c r="G189" s="2">
        <v>2122081.0929984045</v>
      </c>
      <c r="H189" s="2">
        <v>821697.96597337804</v>
      </c>
      <c r="I189" s="17">
        <v>6877301.0803088928</v>
      </c>
      <c r="J189" s="345">
        <v>-12979.805160287618</v>
      </c>
      <c r="K189" s="2">
        <v>-379794.40437407</v>
      </c>
      <c r="L189" s="2">
        <v>-559503</v>
      </c>
      <c r="M189" s="8">
        <v>974000</v>
      </c>
      <c r="N189" s="8">
        <v>84685.267265317059</v>
      </c>
      <c r="O189" s="33">
        <v>1131336.3365373984</v>
      </c>
      <c r="P189" s="34">
        <v>151.66061441337175</v>
      </c>
      <c r="Q189" s="2"/>
      <c r="R189" s="419">
        <v>50340000</v>
      </c>
      <c r="S189" s="17">
        <v>22963021.425000001</v>
      </c>
      <c r="T189" s="17">
        <v>1153551.2627759869</v>
      </c>
      <c r="U189" s="17">
        <v>23792339.249888439</v>
      </c>
      <c r="V189" s="17">
        <v>2536578.0929984045</v>
      </c>
      <c r="W189" s="17">
        <v>-2834.6700924766064</v>
      </c>
      <c r="X189" s="33">
        <v>108324.70075531125</v>
      </c>
      <c r="Y189" s="34">
        <v>14.52140282435988</v>
      </c>
      <c r="Z189" s="2"/>
      <c r="AA189" s="91">
        <v>1023011.6357820871</v>
      </c>
      <c r="AB189" s="354">
        <v>137.13921158901184</v>
      </c>
      <c r="AD189" s="148">
        <v>-130.38592699164991</v>
      </c>
      <c r="AE189" s="254">
        <v>-112.13921158901186</v>
      </c>
      <c r="AF189" s="254">
        <v>-87.139211589011865</v>
      </c>
      <c r="AG189" s="254">
        <v>-62.139211589011865</v>
      </c>
      <c r="AH189" s="377">
        <v>-37.139211589011865</v>
      </c>
    </row>
    <row r="190" spans="1:34" x14ac:dyDescent="0.2">
      <c r="A190" s="2">
        <v>564</v>
      </c>
      <c r="B190" s="2" t="s">
        <v>181</v>
      </c>
      <c r="C190" s="2">
        <v>17</v>
      </c>
      <c r="D190" s="2">
        <v>203039.27543610334</v>
      </c>
      <c r="E190" s="35">
        <v>494361087.40448666</v>
      </c>
      <c r="F190" s="2">
        <v>305705249</v>
      </c>
      <c r="G190" s="2">
        <v>57983949.231216289</v>
      </c>
      <c r="H190" s="2">
        <v>39860643.295608282</v>
      </c>
      <c r="I190" s="17">
        <v>114102097.24168544</v>
      </c>
      <c r="J190" s="345">
        <v>-353288.33925881982</v>
      </c>
      <c r="K190" s="2">
        <v>-28306225.715589352</v>
      </c>
      <c r="L190" s="2">
        <v>-6079956</v>
      </c>
      <c r="M190" s="8">
        <v>3130000</v>
      </c>
      <c r="N190" s="8">
        <v>2390440.7681872807</v>
      </c>
      <c r="O190" s="33">
        <v>-5928177.9226375222</v>
      </c>
      <c r="P190" s="34">
        <v>-29.197197980068271</v>
      </c>
      <c r="Q190" s="2"/>
      <c r="R190" s="419">
        <v>1101249000</v>
      </c>
      <c r="S190" s="17">
        <v>692528375.80000007</v>
      </c>
      <c r="T190" s="17">
        <v>55958876.999583378</v>
      </c>
      <c r="U190" s="17">
        <v>277196954.07369351</v>
      </c>
      <c r="V190" s="17">
        <v>55033993.231216289</v>
      </c>
      <c r="W190" s="17">
        <v>-77154.924665719271</v>
      </c>
      <c r="X190" s="33">
        <v>-20453644.97084114</v>
      </c>
      <c r="Y190" s="34">
        <v>-100.73738160712617</v>
      </c>
      <c r="Z190" s="2"/>
      <c r="AA190" s="91">
        <v>14525467.048203617</v>
      </c>
      <c r="AB190" s="354">
        <v>71.540183627057885</v>
      </c>
      <c r="AD190" s="148">
        <v>-64.786899029695945</v>
      </c>
      <c r="AE190" s="254">
        <v>-46.5401836270579</v>
      </c>
      <c r="AF190" s="254">
        <v>-21.5401836270579</v>
      </c>
      <c r="AG190" s="254">
        <v>0</v>
      </c>
      <c r="AH190" s="377">
        <v>0</v>
      </c>
    </row>
    <row r="191" spans="1:34" x14ac:dyDescent="0.2">
      <c r="A191" s="2">
        <v>576</v>
      </c>
      <c r="B191" s="2" t="s">
        <v>182</v>
      </c>
      <c r="C191" s="2">
        <v>7</v>
      </c>
      <c r="D191" s="2">
        <v>3026.3491691350937</v>
      </c>
      <c r="E191" s="35">
        <v>7046549.1505568773</v>
      </c>
      <c r="F191" s="2">
        <v>4323351</v>
      </c>
      <c r="G191" s="2">
        <v>1529329.4258618299</v>
      </c>
      <c r="H191" s="2">
        <v>910599.69880391727</v>
      </c>
      <c r="I191" s="17">
        <v>945254.76712607173</v>
      </c>
      <c r="J191" s="345">
        <v>-5265.8475542950628</v>
      </c>
      <c r="K191" s="2">
        <v>-311142.28831395746</v>
      </c>
      <c r="L191" s="2">
        <v>-190120</v>
      </c>
      <c r="M191" s="8">
        <v>89000</v>
      </c>
      <c r="N191" s="8">
        <v>36205.682933547418</v>
      </c>
      <c r="O191" s="33">
        <v>280663.28830023576</v>
      </c>
      <c r="P191" s="34">
        <v>92.739889753186375</v>
      </c>
      <c r="Q191" s="2"/>
      <c r="R191" s="419">
        <v>20819000</v>
      </c>
      <c r="S191" s="17">
        <v>8780320.2899999991</v>
      </c>
      <c r="T191" s="17">
        <v>1278357.1043581292</v>
      </c>
      <c r="U191" s="17">
        <v>9570778.6967102699</v>
      </c>
      <c r="V191" s="17">
        <v>1428209.4258618299</v>
      </c>
      <c r="W191" s="17">
        <v>-1150.0126842713355</v>
      </c>
      <c r="X191" s="33">
        <v>239815.52961450128</v>
      </c>
      <c r="Y191" s="34">
        <v>79.242518365135851</v>
      </c>
      <c r="Z191" s="2"/>
      <c r="AA191" s="91">
        <v>40847.758685734472</v>
      </c>
      <c r="AB191" s="354">
        <v>13.497371388050519</v>
      </c>
      <c r="AD191" s="148">
        <v>-6.74408679068857</v>
      </c>
      <c r="AE191" s="254">
        <v>0</v>
      </c>
      <c r="AF191" s="254">
        <v>0</v>
      </c>
      <c r="AG191" s="254">
        <v>0</v>
      </c>
      <c r="AH191" s="377">
        <v>0</v>
      </c>
    </row>
    <row r="192" spans="1:34" x14ac:dyDescent="0.2">
      <c r="A192" s="2">
        <v>577</v>
      </c>
      <c r="B192" s="2" t="s">
        <v>183</v>
      </c>
      <c r="C192" s="2">
        <v>2</v>
      </c>
      <c r="D192" s="2">
        <v>10766.894387245178</v>
      </c>
      <c r="E192" s="35">
        <v>23879386.041554555</v>
      </c>
      <c r="F192" s="2">
        <v>18737547</v>
      </c>
      <c r="G192" s="2">
        <v>2397287.4668096486</v>
      </c>
      <c r="H192" s="2">
        <v>1003790.0723842158</v>
      </c>
      <c r="I192" s="17">
        <v>6050786.9306748696</v>
      </c>
      <c r="J192" s="345">
        <v>-18734.396233806609</v>
      </c>
      <c r="K192" s="2">
        <v>-1985426.2427641293</v>
      </c>
      <c r="L192" s="2">
        <v>-327684</v>
      </c>
      <c r="M192" s="8">
        <v>672000</v>
      </c>
      <c r="N192" s="8">
        <v>136560.05412706034</v>
      </c>
      <c r="O192" s="33">
        <v>2786740.8434433006</v>
      </c>
      <c r="P192" s="34">
        <v>258.82494461397954</v>
      </c>
      <c r="Q192" s="2"/>
      <c r="R192" s="419">
        <v>57058000</v>
      </c>
      <c r="S192" s="17">
        <v>40207295.462499999</v>
      </c>
      <c r="T192" s="17">
        <v>1409183.6094411442</v>
      </c>
      <c r="U192" s="17">
        <v>13669976.728242666</v>
      </c>
      <c r="V192" s="17">
        <v>2741603.4668096486</v>
      </c>
      <c r="W192" s="17">
        <v>-4091.4198671531676</v>
      </c>
      <c r="X192" s="33">
        <v>974150.68686060875</v>
      </c>
      <c r="Y192" s="34">
        <v>90.476478344082224</v>
      </c>
      <c r="Z192" s="2"/>
      <c r="AA192" s="91">
        <v>1812590.1565826917</v>
      </c>
      <c r="AB192" s="354">
        <v>168.34846626989733</v>
      </c>
      <c r="AD192" s="148">
        <v>-161.59518167253538</v>
      </c>
      <c r="AE192" s="254">
        <v>-143.3484662698973</v>
      </c>
      <c r="AF192" s="254">
        <v>-118.3484662698973</v>
      </c>
      <c r="AG192" s="254">
        <v>-93.348466269897301</v>
      </c>
      <c r="AH192" s="377">
        <v>-68.348466269897301</v>
      </c>
    </row>
    <row r="193" spans="1:34" x14ac:dyDescent="0.2">
      <c r="A193" s="2">
        <v>578</v>
      </c>
      <c r="B193" s="2" t="s">
        <v>184</v>
      </c>
      <c r="C193" s="2">
        <v>18</v>
      </c>
      <c r="D193" s="2">
        <v>3430.7046051025391</v>
      </c>
      <c r="E193" s="35">
        <v>9985292.260315096</v>
      </c>
      <c r="F193" s="2">
        <v>5064982</v>
      </c>
      <c r="G193" s="2">
        <v>1327020.1818356637</v>
      </c>
      <c r="H193" s="2">
        <v>449549.88484150131</v>
      </c>
      <c r="I193" s="17">
        <v>2753462.6314193318</v>
      </c>
      <c r="J193" s="345">
        <v>-5969.4260128784181</v>
      </c>
      <c r="K193" s="2">
        <v>-6048.2418494183312</v>
      </c>
      <c r="L193" s="2">
        <v>69823</v>
      </c>
      <c r="M193" s="8">
        <v>-133000</v>
      </c>
      <c r="N193" s="8">
        <v>38146.594119645706</v>
      </c>
      <c r="O193" s="33">
        <v>-427325.63596125133</v>
      </c>
      <c r="P193" s="34">
        <v>-124.55914604996403</v>
      </c>
      <c r="Q193" s="2"/>
      <c r="R193" s="419">
        <v>24965000</v>
      </c>
      <c r="S193" s="17">
        <v>9818395.4000000004</v>
      </c>
      <c r="T193" s="17">
        <v>631106.39044287789</v>
      </c>
      <c r="U193" s="17">
        <v>12666575.939984709</v>
      </c>
      <c r="V193" s="17">
        <v>1263843.1818356637</v>
      </c>
      <c r="W193" s="17">
        <v>-1303.6677499389648</v>
      </c>
      <c r="X193" s="33">
        <v>-583775.41998681286</v>
      </c>
      <c r="Y193" s="34">
        <v>-170.16196005874559</v>
      </c>
      <c r="Z193" s="2"/>
      <c r="AA193" s="91">
        <v>156449.78402556153</v>
      </c>
      <c r="AB193" s="354">
        <v>45.602814008781579</v>
      </c>
      <c r="AD193" s="148">
        <v>-38.84952941141961</v>
      </c>
      <c r="AE193" s="254">
        <v>-20.602814008781564</v>
      </c>
      <c r="AF193" s="254">
        <v>0</v>
      </c>
      <c r="AG193" s="254">
        <v>0</v>
      </c>
      <c r="AH193" s="377">
        <v>0</v>
      </c>
    </row>
    <row r="194" spans="1:34" x14ac:dyDescent="0.2">
      <c r="A194" s="2">
        <v>580</v>
      </c>
      <c r="B194" s="2" t="s">
        <v>185</v>
      </c>
      <c r="C194" s="2">
        <v>9</v>
      </c>
      <c r="D194" s="2">
        <v>5039.7571088075638</v>
      </c>
      <c r="E194" s="35">
        <v>10790879.728711113</v>
      </c>
      <c r="F194" s="2">
        <v>6115522</v>
      </c>
      <c r="G194" s="2">
        <v>1418285.9659177565</v>
      </c>
      <c r="H194" s="2">
        <v>1082114.1110957104</v>
      </c>
      <c r="I194" s="17">
        <v>1664393.0002567098</v>
      </c>
      <c r="J194" s="345">
        <v>-8769.1773693251616</v>
      </c>
      <c r="K194" s="2">
        <v>161324.22165047636</v>
      </c>
      <c r="L194" s="2">
        <v>-440406</v>
      </c>
      <c r="M194" s="8">
        <v>-112000</v>
      </c>
      <c r="N194" s="8">
        <v>49789.412607370352</v>
      </c>
      <c r="O194" s="33">
        <v>-860626.19455241598</v>
      </c>
      <c r="P194" s="34">
        <v>-170.76739532712227</v>
      </c>
      <c r="Q194" s="2"/>
      <c r="R194" s="419">
        <v>32870000</v>
      </c>
      <c r="S194" s="17">
        <v>13795034.050000001</v>
      </c>
      <c r="T194" s="17">
        <v>1519139.8190251985</v>
      </c>
      <c r="U194" s="17">
        <v>16298215.901591284</v>
      </c>
      <c r="V194" s="17">
        <v>865879.96591775655</v>
      </c>
      <c r="W194" s="17">
        <v>-1915.1077013468744</v>
      </c>
      <c r="X194" s="33">
        <v>-389815.15576441528</v>
      </c>
      <c r="Y194" s="34">
        <v>-77.348004546323835</v>
      </c>
      <c r="Z194" s="2"/>
      <c r="AA194" s="91">
        <v>-470811.0387880007</v>
      </c>
      <c r="AB194" s="354">
        <v>-93.419390780798437</v>
      </c>
      <c r="AD194" s="148">
        <v>100.17267537816039</v>
      </c>
      <c r="AE194" s="254">
        <v>68.419390780798437</v>
      </c>
      <c r="AF194" s="254">
        <v>43.419390780798437</v>
      </c>
      <c r="AG194" s="254">
        <v>18.419390780798437</v>
      </c>
      <c r="AH194" s="377">
        <v>0</v>
      </c>
    </row>
    <row r="195" spans="1:34" x14ac:dyDescent="0.2">
      <c r="A195" s="2">
        <v>581</v>
      </c>
      <c r="B195" s="2" t="s">
        <v>186</v>
      </c>
      <c r="C195" s="2">
        <v>6</v>
      </c>
      <c r="D195" s="2">
        <v>6642.0598831176758</v>
      </c>
      <c r="E195" s="35">
        <v>14278074.09730709</v>
      </c>
      <c r="F195" s="2">
        <v>10520751</v>
      </c>
      <c r="G195" s="2">
        <v>1933852.502644859</v>
      </c>
      <c r="H195" s="2">
        <v>1561075.8819403821</v>
      </c>
      <c r="I195" s="17">
        <v>3912266.287118528</v>
      </c>
      <c r="J195" s="345">
        <v>-11557.184196624756</v>
      </c>
      <c r="K195" s="2">
        <v>-1209733.6770160224</v>
      </c>
      <c r="L195" s="2">
        <v>-594334</v>
      </c>
      <c r="M195" s="8">
        <v>-291000</v>
      </c>
      <c r="N195" s="8">
        <v>83575.642668072265</v>
      </c>
      <c r="O195" s="33">
        <v>1626822.3558521066</v>
      </c>
      <c r="P195" s="34">
        <v>244.92738464870666</v>
      </c>
      <c r="Q195" s="2"/>
      <c r="R195" s="419">
        <v>41780000</v>
      </c>
      <c r="S195" s="17">
        <v>20457342.440000001</v>
      </c>
      <c r="T195" s="17">
        <v>2191536.4640927054</v>
      </c>
      <c r="U195" s="17">
        <v>18612195.733670138</v>
      </c>
      <c r="V195" s="17">
        <v>1048518.502644859</v>
      </c>
      <c r="W195" s="17">
        <v>-2523.9827555847169</v>
      </c>
      <c r="X195" s="33">
        <v>532117.12316328858</v>
      </c>
      <c r="Y195" s="34">
        <v>80.113267951074448</v>
      </c>
      <c r="Z195" s="2"/>
      <c r="AA195" s="91">
        <v>1094705.2326888181</v>
      </c>
      <c r="AB195" s="354">
        <v>164.81411669763224</v>
      </c>
      <c r="AD195" s="148">
        <v>-158.06083210027026</v>
      </c>
      <c r="AE195" s="254">
        <v>-139.81411669763222</v>
      </c>
      <c r="AF195" s="254">
        <v>-114.81411669763222</v>
      </c>
      <c r="AG195" s="254">
        <v>-89.814116697632215</v>
      </c>
      <c r="AH195" s="377">
        <v>-64.814116697632215</v>
      </c>
    </row>
    <row r="196" spans="1:34" x14ac:dyDescent="0.2">
      <c r="A196" s="2">
        <v>583</v>
      </c>
      <c r="B196" s="2" t="s">
        <v>187</v>
      </c>
      <c r="C196" s="2">
        <v>19</v>
      </c>
      <c r="D196" s="2">
        <v>941.76699364185333</v>
      </c>
      <c r="E196" s="35">
        <v>3535403.1194180334</v>
      </c>
      <c r="F196" s="2">
        <v>1640824</v>
      </c>
      <c r="G196" s="2">
        <v>2061468.4895030719</v>
      </c>
      <c r="H196" s="2">
        <v>271778.22038738383</v>
      </c>
      <c r="I196" s="17">
        <v>932996.72028628108</v>
      </c>
      <c r="J196" s="345">
        <v>-1638.6745689368247</v>
      </c>
      <c r="K196" s="2">
        <v>-1020707.0445793458</v>
      </c>
      <c r="L196" s="2">
        <v>-165245</v>
      </c>
      <c r="M196" s="8">
        <v>-24000</v>
      </c>
      <c r="N196" s="8">
        <v>13230.363363026903</v>
      </c>
      <c r="O196" s="33">
        <v>173303.9549734476</v>
      </c>
      <c r="P196" s="34">
        <v>184.01999235848538</v>
      </c>
      <c r="Q196" s="2"/>
      <c r="R196" s="419">
        <v>9624000</v>
      </c>
      <c r="S196" s="17">
        <v>3148145.6125000003</v>
      </c>
      <c r="T196" s="17">
        <v>381539.35181218933</v>
      </c>
      <c r="U196" s="17">
        <v>4093227.0544431526</v>
      </c>
      <c r="V196" s="17">
        <v>1872223.4895030719</v>
      </c>
      <c r="W196" s="17">
        <v>-357.87145758390426</v>
      </c>
      <c r="X196" s="33">
        <v>-128506.6202840007</v>
      </c>
      <c r="Y196" s="34">
        <v>-136.45266945177181</v>
      </c>
      <c r="Z196" s="2"/>
      <c r="AA196" s="91">
        <v>301810.5752574483</v>
      </c>
      <c r="AB196" s="354">
        <v>320.47266181025719</v>
      </c>
      <c r="AD196" s="148">
        <v>-313.71937721289521</v>
      </c>
      <c r="AE196" s="254">
        <v>-295.47266181025719</v>
      </c>
      <c r="AF196" s="254">
        <v>-270.47266181025719</v>
      </c>
      <c r="AG196" s="254">
        <v>-245.47266181025719</v>
      </c>
      <c r="AH196" s="377">
        <v>-220.47266181025719</v>
      </c>
    </row>
    <row r="197" spans="1:34" x14ac:dyDescent="0.2">
      <c r="A197" s="2">
        <v>584</v>
      </c>
      <c r="B197" s="2" t="s">
        <v>188</v>
      </c>
      <c r="C197" s="2">
        <v>16</v>
      </c>
      <c r="D197" s="2">
        <v>2883.5152721405029</v>
      </c>
      <c r="E197" s="35">
        <v>8733405.4137502871</v>
      </c>
      <c r="F197" s="2">
        <v>3508908</v>
      </c>
      <c r="G197" s="2">
        <v>606474.66041058803</v>
      </c>
      <c r="H197" s="2">
        <v>486377.28715043928</v>
      </c>
      <c r="I197" s="17">
        <v>5303579.5908161011</v>
      </c>
      <c r="J197" s="345">
        <v>-5017.3165735244747</v>
      </c>
      <c r="K197" s="2">
        <v>-373188.26395951328</v>
      </c>
      <c r="L197" s="2">
        <v>166732</v>
      </c>
      <c r="M197" s="8">
        <v>115000</v>
      </c>
      <c r="N197" s="8">
        <v>27637.255423267972</v>
      </c>
      <c r="O197" s="33">
        <v>1103097.7995170709</v>
      </c>
      <c r="P197" s="34">
        <v>382.55313234329248</v>
      </c>
      <c r="Q197" s="2"/>
      <c r="R197" s="419">
        <v>19124000</v>
      </c>
      <c r="S197" s="17">
        <v>6958795.6950000003</v>
      </c>
      <c r="T197" s="17">
        <v>682807.0130529271</v>
      </c>
      <c r="U197" s="17">
        <v>11040617.745257273</v>
      </c>
      <c r="V197" s="17">
        <v>888206.66041058803</v>
      </c>
      <c r="W197" s="17">
        <v>-1095.7358034133911</v>
      </c>
      <c r="X197" s="33">
        <v>447522.84952419921</v>
      </c>
      <c r="Y197" s="34">
        <v>155.20044365570229</v>
      </c>
      <c r="Z197" s="2"/>
      <c r="AA197" s="91">
        <v>655574.94999287161</v>
      </c>
      <c r="AB197" s="354">
        <v>227.35268868759016</v>
      </c>
      <c r="AD197" s="148">
        <v>-220.59940409022823</v>
      </c>
      <c r="AE197" s="254">
        <v>-202.35268868759019</v>
      </c>
      <c r="AF197" s="254">
        <v>-177.35268868759019</v>
      </c>
      <c r="AG197" s="254">
        <v>-152.35268868759019</v>
      </c>
      <c r="AH197" s="377">
        <v>-127.35268868759019</v>
      </c>
    </row>
    <row r="198" spans="1:34" x14ac:dyDescent="0.2">
      <c r="A198" s="2">
        <v>588</v>
      </c>
      <c r="B198" s="2" t="s">
        <v>189</v>
      </c>
      <c r="C198" s="2">
        <v>10</v>
      </c>
      <c r="D198" s="2">
        <v>1774.9060416221619</v>
      </c>
      <c r="E198" s="35">
        <v>4346527.5422981866</v>
      </c>
      <c r="F198" s="2">
        <v>2288071</v>
      </c>
      <c r="G198" s="2">
        <v>856777.9778684692</v>
      </c>
      <c r="H198" s="2">
        <v>618699.62940467789</v>
      </c>
      <c r="I198" s="17">
        <v>966340.21743492759</v>
      </c>
      <c r="J198" s="345">
        <v>-3088.3365124225616</v>
      </c>
      <c r="K198" s="2">
        <v>-70379.51708876669</v>
      </c>
      <c r="L198" s="2">
        <v>-368105</v>
      </c>
      <c r="M198" s="8">
        <v>-7000</v>
      </c>
      <c r="N198" s="8">
        <v>20107.490846794575</v>
      </c>
      <c r="O198" s="33">
        <v>-45104.080344505608</v>
      </c>
      <c r="P198" s="34">
        <v>-25.412094661237997</v>
      </c>
      <c r="Q198" s="2"/>
      <c r="R198" s="419">
        <v>11948000</v>
      </c>
      <c r="S198" s="17">
        <v>4506755.1150000002</v>
      </c>
      <c r="T198" s="17">
        <v>868569.43589163548</v>
      </c>
      <c r="U198" s="17">
        <v>6052927.3620717432</v>
      </c>
      <c r="V198" s="17">
        <v>481672.9778684692</v>
      </c>
      <c r="W198" s="17">
        <v>-674.46429581642155</v>
      </c>
      <c r="X198" s="33">
        <v>-37400.644872334975</v>
      </c>
      <c r="Y198" s="34">
        <v>-21.071901269857047</v>
      </c>
      <c r="Z198" s="2"/>
      <c r="AA198" s="91">
        <v>-7703.4354721706331</v>
      </c>
      <c r="AB198" s="354">
        <v>-4.3401933913809527</v>
      </c>
      <c r="AD198" s="148">
        <v>11.093477988742904</v>
      </c>
      <c r="AE198" s="254">
        <v>0</v>
      </c>
      <c r="AF198" s="254">
        <v>0</v>
      </c>
      <c r="AG198" s="254">
        <v>0</v>
      </c>
      <c r="AH198" s="377">
        <v>0</v>
      </c>
    </row>
    <row r="199" spans="1:34" x14ac:dyDescent="0.2">
      <c r="A199" s="2">
        <v>592</v>
      </c>
      <c r="B199" s="2" t="s">
        <v>190</v>
      </c>
      <c r="C199" s="2">
        <v>13</v>
      </c>
      <c r="D199" s="2">
        <v>3988.7848913669586</v>
      </c>
      <c r="E199" s="35">
        <v>11579408.199655458</v>
      </c>
      <c r="F199" s="2">
        <v>5998840</v>
      </c>
      <c r="G199" s="2">
        <v>967311.21066493541</v>
      </c>
      <c r="H199" s="2">
        <v>909347.34393345623</v>
      </c>
      <c r="I199" s="17">
        <v>4080628.0542978426</v>
      </c>
      <c r="J199" s="345">
        <v>-6940.485710978508</v>
      </c>
      <c r="K199" s="2">
        <v>243239.58340766776</v>
      </c>
      <c r="L199" s="2">
        <v>-112727</v>
      </c>
      <c r="M199" s="8">
        <v>205000</v>
      </c>
      <c r="N199" s="8">
        <v>47787.160218600693</v>
      </c>
      <c r="O199" s="33">
        <v>753077.66715606675</v>
      </c>
      <c r="P199" s="34">
        <v>188.79876645791913</v>
      </c>
      <c r="Q199" s="2"/>
      <c r="R199" s="419">
        <v>23979000</v>
      </c>
      <c r="S199" s="17">
        <v>11924330.15</v>
      </c>
      <c r="T199" s="17">
        <v>1276598.9698584864</v>
      </c>
      <c r="U199" s="17">
        <v>10441043.285116531</v>
      </c>
      <c r="V199" s="17">
        <v>1059584.2106649354</v>
      </c>
      <c r="W199" s="17">
        <v>-1515.7382587194443</v>
      </c>
      <c r="X199" s="33">
        <v>724072.35389867425</v>
      </c>
      <c r="Y199" s="34">
        <v>181.52704987070243</v>
      </c>
      <c r="Z199" s="2"/>
      <c r="AA199" s="91">
        <v>29005.313257392496</v>
      </c>
      <c r="AB199" s="354">
        <v>7.2717165872167051</v>
      </c>
      <c r="AD199" s="148">
        <v>-0.51843198985474714</v>
      </c>
      <c r="AE199" s="254">
        <v>0</v>
      </c>
      <c r="AF199" s="254">
        <v>0</v>
      </c>
      <c r="AG199" s="254">
        <v>0</v>
      </c>
      <c r="AH199" s="377">
        <v>0</v>
      </c>
    </row>
    <row r="200" spans="1:34" x14ac:dyDescent="0.2">
      <c r="A200" s="2">
        <v>593</v>
      </c>
      <c r="B200" s="2" t="s">
        <v>191</v>
      </c>
      <c r="C200" s="2">
        <v>10</v>
      </c>
      <c r="D200" s="2">
        <v>18263.408675193787</v>
      </c>
      <c r="E200" s="173">
        <v>37838182.73833397</v>
      </c>
      <c r="F200" s="2">
        <v>32148431</v>
      </c>
      <c r="G200" s="2">
        <v>4381498.9813893205</v>
      </c>
      <c r="H200" s="2">
        <v>3479260.7916619936</v>
      </c>
      <c r="I200" s="17">
        <v>6185754.4244756512</v>
      </c>
      <c r="J200" s="345">
        <v>-31778.331094837187</v>
      </c>
      <c r="K200" s="2">
        <v>880062.3770199893</v>
      </c>
      <c r="L200" s="2">
        <v>-2070214</v>
      </c>
      <c r="M200" s="361">
        <v>75116000</v>
      </c>
      <c r="N200" s="8">
        <v>246453.39379254045</v>
      </c>
      <c r="O200" s="33">
        <v>82497285.898910671</v>
      </c>
      <c r="P200" s="34">
        <v>4517.0804292937019</v>
      </c>
      <c r="Q200" s="2"/>
      <c r="R200" s="419">
        <v>112716000</v>
      </c>
      <c r="S200" s="17">
        <v>63043381.820000008</v>
      </c>
      <c r="T200" s="17">
        <v>4884405.0319563588</v>
      </c>
      <c r="U200" s="17">
        <v>49388764.651151225</v>
      </c>
      <c r="V200" s="17">
        <v>77427284.981389314</v>
      </c>
      <c r="W200" s="17">
        <v>-6940.0952965736387</v>
      </c>
      <c r="X200" s="33">
        <v>82034776.579793468</v>
      </c>
      <c r="Y200" s="34">
        <v>4491.7560592736954</v>
      </c>
      <c r="Z200" s="2"/>
      <c r="AA200" s="91">
        <v>462509.31911720335</v>
      </c>
      <c r="AB200" s="354">
        <v>25.324370020006455</v>
      </c>
      <c r="AD200" s="148">
        <v>-18.571085422644501</v>
      </c>
      <c r="AE200" s="254">
        <v>-0.32437002000642678</v>
      </c>
      <c r="AF200" s="254">
        <v>0</v>
      </c>
      <c r="AG200" s="254">
        <v>0</v>
      </c>
      <c r="AH200" s="377">
        <v>0</v>
      </c>
    </row>
    <row r="201" spans="1:34" x14ac:dyDescent="0.2">
      <c r="A201" s="2">
        <v>595</v>
      </c>
      <c r="B201" s="2" t="s">
        <v>192</v>
      </c>
      <c r="C201" s="2">
        <v>11</v>
      </c>
      <c r="D201" s="2">
        <v>4636.3935418128967</v>
      </c>
      <c r="E201" s="35">
        <v>10910820.283754215</v>
      </c>
      <c r="F201" s="2">
        <v>6109194</v>
      </c>
      <c r="G201" s="2">
        <v>1222749.1670006597</v>
      </c>
      <c r="H201" s="2">
        <v>1120292.9188233963</v>
      </c>
      <c r="I201" s="17">
        <v>4155828.2684956538</v>
      </c>
      <c r="J201" s="345">
        <v>-8067.3247627544406</v>
      </c>
      <c r="K201" s="2">
        <v>-374579.65011316235</v>
      </c>
      <c r="L201" s="2">
        <v>-9372</v>
      </c>
      <c r="M201" s="8">
        <v>367000</v>
      </c>
      <c r="N201" s="8">
        <v>50009.739529064413</v>
      </c>
      <c r="O201" s="33">
        <v>1722234.8352186438</v>
      </c>
      <c r="P201" s="34">
        <v>371.46001944977803</v>
      </c>
      <c r="Q201" s="2"/>
      <c r="R201" s="419">
        <v>33793000</v>
      </c>
      <c r="S201" s="17">
        <v>11854669.432499999</v>
      </c>
      <c r="T201" s="17">
        <v>1572737.6295216414</v>
      </c>
      <c r="U201" s="17">
        <v>19889183.874484319</v>
      </c>
      <c r="V201" s="17">
        <v>1580377.1670006597</v>
      </c>
      <c r="W201" s="17">
        <v>-1761.8295458889008</v>
      </c>
      <c r="X201" s="33">
        <v>1105729.9330525061</v>
      </c>
      <c r="Y201" s="34">
        <v>238.48923157203555</v>
      </c>
      <c r="Z201" s="2"/>
      <c r="AA201" s="91">
        <v>616504.9021661377</v>
      </c>
      <c r="AB201" s="354">
        <v>132.97078787774245</v>
      </c>
      <c r="AD201" s="148">
        <v>-126.21750328038053</v>
      </c>
      <c r="AE201" s="254">
        <v>-107.97078787774248</v>
      </c>
      <c r="AF201" s="254">
        <v>-82.970787877742481</v>
      </c>
      <c r="AG201" s="254">
        <v>-57.970787877742481</v>
      </c>
      <c r="AH201" s="377">
        <v>-32.970787877742481</v>
      </c>
    </row>
    <row r="202" spans="1:34" x14ac:dyDescent="0.2">
      <c r="A202" s="2">
        <v>598</v>
      </c>
      <c r="B202" s="2" t="s">
        <v>193</v>
      </c>
      <c r="C202" s="2">
        <v>15</v>
      </c>
      <c r="D202" s="2">
        <v>19372.038182258606</v>
      </c>
      <c r="E202" s="35">
        <v>49374604.391533673</v>
      </c>
      <c r="F202" s="2">
        <v>34441266</v>
      </c>
      <c r="G202" s="2">
        <v>5970936.7156931059</v>
      </c>
      <c r="H202" s="2">
        <v>4881641.9405203806</v>
      </c>
      <c r="I202" s="17">
        <v>10253905.486282948</v>
      </c>
      <c r="J202" s="345">
        <v>-33707.346437129971</v>
      </c>
      <c r="K202" s="2">
        <v>-1971616.7181155246</v>
      </c>
      <c r="L202" s="2">
        <v>902190</v>
      </c>
      <c r="M202" s="8">
        <v>0</v>
      </c>
      <c r="N202" s="8">
        <v>272014.93075678142</v>
      </c>
      <c r="O202" s="33">
        <v>5342026.6171668991</v>
      </c>
      <c r="P202" s="34">
        <v>275.7596576522991</v>
      </c>
      <c r="Q202" s="2"/>
      <c r="R202" s="419">
        <v>118269000</v>
      </c>
      <c r="S202" s="17">
        <v>71388208.037499994</v>
      </c>
      <c r="T202" s="17">
        <v>6853155.852998605</v>
      </c>
      <c r="U202" s="17">
        <v>37548707.745722145</v>
      </c>
      <c r="V202" s="17">
        <v>6873126.7156931059</v>
      </c>
      <c r="W202" s="17">
        <v>-7361.3745092582703</v>
      </c>
      <c r="X202" s="33">
        <v>4401559.7264230978</v>
      </c>
      <c r="Y202" s="34">
        <v>227.21200965080462</v>
      </c>
      <c r="Z202" s="2"/>
      <c r="AA202" s="91">
        <v>940466.89074380137</v>
      </c>
      <c r="AB202" s="354">
        <v>48.547648001494458</v>
      </c>
      <c r="AD202" s="148">
        <v>-41.794363404132525</v>
      </c>
      <c r="AE202" s="254">
        <v>-23.54764800149448</v>
      </c>
      <c r="AF202" s="254">
        <v>0</v>
      </c>
      <c r="AG202" s="254">
        <v>0</v>
      </c>
      <c r="AH202" s="377">
        <v>0</v>
      </c>
    </row>
    <row r="203" spans="1:34" x14ac:dyDescent="0.2">
      <c r="A203" s="2">
        <v>599</v>
      </c>
      <c r="B203" s="2" t="s">
        <v>194</v>
      </c>
      <c r="C203" s="2">
        <v>15</v>
      </c>
      <c r="D203" s="2">
        <v>11115.622171401978</v>
      </c>
      <c r="E203" s="35">
        <v>28268389.40348839</v>
      </c>
      <c r="F203" s="2">
        <v>15059218</v>
      </c>
      <c r="G203" s="2">
        <v>2258787.5843149354</v>
      </c>
      <c r="H203" s="2">
        <v>2094014.6582717595</v>
      </c>
      <c r="I203" s="17">
        <v>15852680.459478337</v>
      </c>
      <c r="J203" s="345">
        <v>-19341.182578239441</v>
      </c>
      <c r="K203" s="2">
        <v>-2095859.5548707454</v>
      </c>
      <c r="L203" s="2">
        <v>-565271</v>
      </c>
      <c r="M203" s="8">
        <v>105000</v>
      </c>
      <c r="N203" s="8">
        <v>118656.92641176035</v>
      </c>
      <c r="O203" s="33">
        <v>4539496.4875394218</v>
      </c>
      <c r="P203" s="34">
        <v>408.38887986122234</v>
      </c>
      <c r="Q203" s="2"/>
      <c r="R203" s="419">
        <v>61102000</v>
      </c>
      <c r="S203" s="17">
        <v>32095829.634999998</v>
      </c>
      <c r="T203" s="17">
        <v>2939709.4228648432</v>
      </c>
      <c r="U203" s="17">
        <v>26032333.399405003</v>
      </c>
      <c r="V203" s="17">
        <v>1798516.5843149354</v>
      </c>
      <c r="W203" s="17">
        <v>-4223.9364251327515</v>
      </c>
      <c r="X203" s="33">
        <v>1768612.978009915</v>
      </c>
      <c r="Y203" s="34">
        <v>159.11056985727373</v>
      </c>
      <c r="Z203" s="2"/>
      <c r="AA203" s="91">
        <v>2770883.5095295068</v>
      </c>
      <c r="AB203" s="354">
        <v>249.27831000394863</v>
      </c>
      <c r="AD203" s="148">
        <v>-242.52502540658665</v>
      </c>
      <c r="AE203" s="254">
        <v>-224.2783100039486</v>
      </c>
      <c r="AF203" s="254">
        <v>-199.2783100039486</v>
      </c>
      <c r="AG203" s="254">
        <v>-174.2783100039486</v>
      </c>
      <c r="AH203" s="377">
        <v>-149.2783100039486</v>
      </c>
    </row>
    <row r="204" spans="1:34" x14ac:dyDescent="0.2">
      <c r="A204" s="2">
        <v>601</v>
      </c>
      <c r="B204" s="2" t="s">
        <v>195</v>
      </c>
      <c r="C204" s="2">
        <v>13</v>
      </c>
      <c r="D204" s="2">
        <v>4126.0849609375</v>
      </c>
      <c r="E204" s="35">
        <v>12383608.74814491</v>
      </c>
      <c r="F204" s="2">
        <v>5153029</v>
      </c>
      <c r="G204" s="2">
        <v>966301.68419724714</v>
      </c>
      <c r="H204" s="2">
        <v>1220646.2954560241</v>
      </c>
      <c r="I204" s="17">
        <v>4398175.7223546961</v>
      </c>
      <c r="J204" s="345">
        <v>-7179.3878320312497</v>
      </c>
      <c r="K204" s="2">
        <v>294636.52704254357</v>
      </c>
      <c r="L204" s="2">
        <v>644090</v>
      </c>
      <c r="M204" s="8">
        <v>171000</v>
      </c>
      <c r="N204" s="8">
        <v>44089.690589061123</v>
      </c>
      <c r="O204" s="33">
        <v>501180.78366263211</v>
      </c>
      <c r="P204" s="34">
        <v>121.46642359704521</v>
      </c>
      <c r="Q204" s="2"/>
      <c r="R204" s="419">
        <v>29667000</v>
      </c>
      <c r="S204" s="17">
        <v>10401337.309999999</v>
      </c>
      <c r="T204" s="17">
        <v>1713620.008610009</v>
      </c>
      <c r="U204" s="17">
        <v>16097029.74397302</v>
      </c>
      <c r="V204" s="17">
        <v>1781391.684197247</v>
      </c>
      <c r="W204" s="17">
        <v>-1567.9122851562499</v>
      </c>
      <c r="X204" s="33">
        <v>327946.65906543256</v>
      </c>
      <c r="Y204" s="34">
        <v>79.481315137756837</v>
      </c>
      <c r="Z204" s="2"/>
      <c r="AA204" s="91">
        <v>173234.12459719955</v>
      </c>
      <c r="AB204" s="354">
        <v>41.985108459288369</v>
      </c>
      <c r="AD204" s="148">
        <v>-35.231823861926415</v>
      </c>
      <c r="AE204" s="254">
        <v>-16.985108459288369</v>
      </c>
      <c r="AF204" s="254">
        <v>0</v>
      </c>
      <c r="AG204" s="254">
        <v>0</v>
      </c>
      <c r="AH204" s="377">
        <v>0</v>
      </c>
    </row>
    <row r="205" spans="1:34" x14ac:dyDescent="0.2">
      <c r="A205" s="2">
        <v>604</v>
      </c>
      <c r="B205" s="2" t="s">
        <v>196</v>
      </c>
      <c r="C205" s="2">
        <v>6</v>
      </c>
      <c r="D205" s="2">
        <v>19580.481775760651</v>
      </c>
      <c r="E205" s="35">
        <v>52410717.420896903</v>
      </c>
      <c r="F205" s="2">
        <v>34872004</v>
      </c>
      <c r="G205" s="2">
        <v>5379302.9005614379</v>
      </c>
      <c r="H205" s="2">
        <v>2991803.8681229367</v>
      </c>
      <c r="I205" s="17">
        <v>9287890.433724843</v>
      </c>
      <c r="J205" s="345">
        <v>-34070.038289823533</v>
      </c>
      <c r="K205" s="2">
        <v>1198583.3304767844</v>
      </c>
      <c r="L205" s="2">
        <v>-2230793</v>
      </c>
      <c r="M205" s="8">
        <v>-330000</v>
      </c>
      <c r="N205" s="8">
        <v>261921.65368376454</v>
      </c>
      <c r="O205" s="33">
        <v>-1014074.2726169601</v>
      </c>
      <c r="P205" s="34">
        <v>-51.790057273887783</v>
      </c>
      <c r="Q205" s="2"/>
      <c r="R205" s="419">
        <v>100649000</v>
      </c>
      <c r="S205" s="17">
        <v>79995108.800000012</v>
      </c>
      <c r="T205" s="17">
        <v>4200082.3574669892</v>
      </c>
      <c r="U205" s="17">
        <v>12898044.32217795</v>
      </c>
      <c r="V205" s="17">
        <v>2818509.9005614379</v>
      </c>
      <c r="W205" s="17">
        <v>-7440.5830747890477</v>
      </c>
      <c r="X205" s="33">
        <v>-729814.03671881976</v>
      </c>
      <c r="Y205" s="34">
        <v>-37.272527054072874</v>
      </c>
      <c r="Z205" s="2"/>
      <c r="AA205" s="91">
        <v>-284260.23589814035</v>
      </c>
      <c r="AB205" s="354">
        <v>-14.51753021981491</v>
      </c>
      <c r="AD205" s="148">
        <v>21.270814817176863</v>
      </c>
      <c r="AE205" s="254">
        <v>0</v>
      </c>
      <c r="AF205" s="254">
        <v>0</v>
      </c>
      <c r="AG205" s="254">
        <v>0</v>
      </c>
      <c r="AH205" s="377">
        <v>0</v>
      </c>
    </row>
    <row r="206" spans="1:34" x14ac:dyDescent="0.2">
      <c r="A206" s="2">
        <v>607</v>
      </c>
      <c r="B206" s="2" t="s">
        <v>197</v>
      </c>
      <c r="C206" s="2">
        <v>12</v>
      </c>
      <c r="D206" s="2">
        <v>4480.105059504509</v>
      </c>
      <c r="E206" s="35">
        <v>10594941.154532108</v>
      </c>
      <c r="F206" s="2">
        <v>4963332</v>
      </c>
      <c r="G206" s="2">
        <v>945430.33067630359</v>
      </c>
      <c r="H206" s="2">
        <v>1018106.7423547205</v>
      </c>
      <c r="I206" s="17">
        <v>3256875.1413084385</v>
      </c>
      <c r="J206" s="345">
        <v>-7795.3828035378456</v>
      </c>
      <c r="K206" s="2">
        <v>255144.74299361813</v>
      </c>
      <c r="L206" s="2">
        <v>-354774</v>
      </c>
      <c r="M206" s="8">
        <v>155000</v>
      </c>
      <c r="N206" s="8">
        <v>41376.40704976859</v>
      </c>
      <c r="O206" s="33">
        <v>-322245.17295279726</v>
      </c>
      <c r="P206" s="34">
        <v>-71.92803933674648</v>
      </c>
      <c r="Q206" s="2"/>
      <c r="R206" s="419">
        <v>27200000</v>
      </c>
      <c r="S206" s="17">
        <v>10504593.7675</v>
      </c>
      <c r="T206" s="17">
        <v>1429282.250799784</v>
      </c>
      <c r="U206" s="17">
        <v>14483855.868820181</v>
      </c>
      <c r="V206" s="17">
        <v>745656.33067630359</v>
      </c>
      <c r="W206" s="17">
        <v>-1702.4399226117134</v>
      </c>
      <c r="X206" s="33">
        <v>-34909.342281122204</v>
      </c>
      <c r="Y206" s="34">
        <v>-7.7920811716373253</v>
      </c>
      <c r="Z206" s="2"/>
      <c r="AA206" s="91">
        <v>-287335.83067167504</v>
      </c>
      <c r="AB206" s="354">
        <v>-64.135958165109159</v>
      </c>
      <c r="AD206" s="148">
        <v>70.889242762471113</v>
      </c>
      <c r="AE206" s="254">
        <v>39.135958165109159</v>
      </c>
      <c r="AF206" s="254">
        <v>14.135958165109159</v>
      </c>
      <c r="AG206" s="254">
        <v>0</v>
      </c>
      <c r="AH206" s="377">
        <v>0</v>
      </c>
    </row>
    <row r="207" spans="1:34" x14ac:dyDescent="0.2">
      <c r="A207" s="2">
        <v>608</v>
      </c>
      <c r="B207" s="2" t="s">
        <v>198</v>
      </c>
      <c r="C207" s="2">
        <v>4</v>
      </c>
      <c r="D207" s="2">
        <v>2201.7339742183685</v>
      </c>
      <c r="E207" s="35">
        <v>5079680.0095560588</v>
      </c>
      <c r="F207" s="2">
        <v>2778198</v>
      </c>
      <c r="G207" s="2">
        <v>554492.01662827865</v>
      </c>
      <c r="H207" s="2">
        <v>414042.52437563863</v>
      </c>
      <c r="I207" s="17">
        <v>1726922.6476861234</v>
      </c>
      <c r="J207" s="345">
        <v>-3831.0171151399613</v>
      </c>
      <c r="K207" s="2">
        <v>-562204.34423524165</v>
      </c>
      <c r="L207" s="2">
        <v>298604</v>
      </c>
      <c r="M207" s="8">
        <v>-13000</v>
      </c>
      <c r="N207" s="8">
        <v>22082.219517195237</v>
      </c>
      <c r="O207" s="33">
        <v>135626.03730079532</v>
      </c>
      <c r="P207" s="34">
        <v>61.599647772589577</v>
      </c>
      <c r="Q207" s="2"/>
      <c r="R207" s="419">
        <v>14313000</v>
      </c>
      <c r="S207" s="17">
        <v>5905296.5099999998</v>
      </c>
      <c r="T207" s="17">
        <v>581258.92555994168</v>
      </c>
      <c r="U207" s="17">
        <v>6626198.5406171558</v>
      </c>
      <c r="V207" s="17">
        <v>840096.01662827865</v>
      </c>
      <c r="W207" s="17">
        <v>621.13187844190634</v>
      </c>
      <c r="X207" s="33">
        <v>-360771.13907306711</v>
      </c>
      <c r="Y207" s="34">
        <v>-163.85773363066875</v>
      </c>
      <c r="Z207" s="2"/>
      <c r="AA207" s="91">
        <v>496397.17637386243</v>
      </c>
      <c r="AB207" s="354">
        <v>225.45738140325832</v>
      </c>
      <c r="AD207" s="148">
        <v>-218.70409680589637</v>
      </c>
      <c r="AE207" s="254">
        <v>-200.45738140325832</v>
      </c>
      <c r="AF207" s="254">
        <v>-175.45738140325832</v>
      </c>
      <c r="AG207" s="254">
        <v>-150.45738140325832</v>
      </c>
      <c r="AH207" s="377">
        <v>-125.45738140325832</v>
      </c>
    </row>
    <row r="208" spans="1:34" x14ac:dyDescent="0.2">
      <c r="A208" s="2">
        <v>609</v>
      </c>
      <c r="B208" s="2" t="s">
        <v>199</v>
      </c>
      <c r="C208" s="2">
        <v>4</v>
      </c>
      <c r="D208" s="2">
        <v>85129.596838772297</v>
      </c>
      <c r="E208" s="35">
        <v>175471876.16196185</v>
      </c>
      <c r="F208" s="2">
        <v>123524147</v>
      </c>
      <c r="G208" s="2">
        <v>24158192.657761212</v>
      </c>
      <c r="H208" s="2">
        <v>12794873.393105494</v>
      </c>
      <c r="I208" s="17">
        <v>27364371.68781111</v>
      </c>
      <c r="J208" s="345">
        <v>-148125.49849946381</v>
      </c>
      <c r="K208" s="2">
        <v>-2653501.5043848688</v>
      </c>
      <c r="L208" s="2">
        <v>-5655972</v>
      </c>
      <c r="M208" s="8">
        <v>5806000</v>
      </c>
      <c r="N208" s="8">
        <v>942982.36918671161</v>
      </c>
      <c r="O208" s="33">
        <v>10661091.943018347</v>
      </c>
      <c r="P208" s="34">
        <v>125.23367123668498</v>
      </c>
      <c r="Q208" s="2"/>
      <c r="R208" s="419">
        <v>454654000</v>
      </c>
      <c r="S208" s="17">
        <v>280891702.01750004</v>
      </c>
      <c r="T208" s="17">
        <v>17962247.651655875</v>
      </c>
      <c r="U208" s="17">
        <v>146520655.3788358</v>
      </c>
      <c r="V208" s="17">
        <v>24308220.657761212</v>
      </c>
      <c r="W208" s="17">
        <v>-32349.246798733475</v>
      </c>
      <c r="X208" s="33">
        <v>15061174.952551642</v>
      </c>
      <c r="Y208" s="34">
        <v>176.92054833850719</v>
      </c>
      <c r="Z208" s="2"/>
      <c r="AA208" s="91">
        <v>-4400083.0095332954</v>
      </c>
      <c r="AB208" s="354">
        <v>-51.686877101822198</v>
      </c>
      <c r="AD208" s="148">
        <v>58.440161699184159</v>
      </c>
      <c r="AE208" s="254">
        <v>26.686877101822205</v>
      </c>
      <c r="AF208" s="254">
        <v>1.6868771018222048</v>
      </c>
      <c r="AG208" s="254">
        <v>0</v>
      </c>
      <c r="AH208" s="377">
        <v>0</v>
      </c>
    </row>
    <row r="209" spans="1:34" x14ac:dyDescent="0.2">
      <c r="A209" s="2">
        <v>611</v>
      </c>
      <c r="B209" s="2" t="s">
        <v>200</v>
      </c>
      <c r="C209" s="2">
        <v>1</v>
      </c>
      <c r="D209" s="2">
        <v>5121.8562240004539</v>
      </c>
      <c r="E209" s="35">
        <v>12458158.042579811</v>
      </c>
      <c r="F209" s="2">
        <v>8580224</v>
      </c>
      <c r="G209" s="2">
        <v>1175820.4645291341</v>
      </c>
      <c r="H209" s="2">
        <v>570590.0924793795</v>
      </c>
      <c r="I209" s="17">
        <v>4701937.2889997885</v>
      </c>
      <c r="J209" s="345">
        <v>-8912.0298297607897</v>
      </c>
      <c r="K209" s="2">
        <v>83616.072467948965</v>
      </c>
      <c r="L209" s="2">
        <v>-1149589</v>
      </c>
      <c r="M209" s="8">
        <v>-199000</v>
      </c>
      <c r="N209" s="8">
        <v>63300.457471228852</v>
      </c>
      <c r="O209" s="33">
        <v>1359829.3035379089</v>
      </c>
      <c r="P209" s="34">
        <v>265.49540714670957</v>
      </c>
      <c r="Q209" s="2"/>
      <c r="R209" s="419">
        <v>24816000</v>
      </c>
      <c r="S209" s="17">
        <v>18788846.024999999</v>
      </c>
      <c r="T209" s="17">
        <v>801030.24342691433</v>
      </c>
      <c r="U209" s="17">
        <v>6472107.202188056</v>
      </c>
      <c r="V209" s="17">
        <v>-172768.5354708659</v>
      </c>
      <c r="W209" s="17">
        <v>-1946.3053651201726</v>
      </c>
      <c r="X209" s="33">
        <v>1075161.2405092241</v>
      </c>
      <c r="Y209" s="34">
        <v>209.91632593494856</v>
      </c>
      <c r="Z209" s="2"/>
      <c r="AA209" s="91">
        <v>284668.06302868482</v>
      </c>
      <c r="AB209" s="354">
        <v>55.579081211761007</v>
      </c>
      <c r="AD209" s="148">
        <v>-48.825796614399053</v>
      </c>
      <c r="AE209" s="254">
        <v>-30.579081211761007</v>
      </c>
      <c r="AF209" s="254">
        <v>-5.5790812117610074</v>
      </c>
      <c r="AG209" s="254">
        <v>0</v>
      </c>
      <c r="AH209" s="377">
        <v>0</v>
      </c>
    </row>
    <row r="210" spans="1:34" x14ac:dyDescent="0.2">
      <c r="A210" s="2">
        <v>614</v>
      </c>
      <c r="B210" s="2" t="s">
        <v>201</v>
      </c>
      <c r="C210" s="2">
        <v>19</v>
      </c>
      <c r="D210" s="2">
        <v>3364.2733536958694</v>
      </c>
      <c r="E210" s="35">
        <v>8419383.2635546736</v>
      </c>
      <c r="F210" s="2">
        <v>4680766</v>
      </c>
      <c r="G210" s="2">
        <v>1289076.0546650183</v>
      </c>
      <c r="H210" s="2">
        <v>512131.1590905136</v>
      </c>
      <c r="I210" s="17">
        <v>4912451.7410640428</v>
      </c>
      <c r="J210" s="345">
        <v>-5853.8356354308125</v>
      </c>
      <c r="K210" s="2">
        <v>-41634.211542353674</v>
      </c>
      <c r="L210" s="2">
        <v>920</v>
      </c>
      <c r="M210" s="8">
        <v>-50000</v>
      </c>
      <c r="N210" s="8">
        <v>35921.696414052123</v>
      </c>
      <c r="O210" s="33">
        <v>2914395.3405011687</v>
      </c>
      <c r="P210" s="34">
        <v>866.27780626075435</v>
      </c>
      <c r="Q210" s="2"/>
      <c r="R210" s="419">
        <v>26042000</v>
      </c>
      <c r="S210" s="17">
        <v>9107853.7624999993</v>
      </c>
      <c r="T210" s="17">
        <v>718961.91756537952</v>
      </c>
      <c r="U210" s="17">
        <v>17053355.911509439</v>
      </c>
      <c r="V210" s="17">
        <v>1239996.0546650183</v>
      </c>
      <c r="W210" s="17">
        <v>-1278.4238744044303</v>
      </c>
      <c r="X210" s="33">
        <v>2079446.0701142403</v>
      </c>
      <c r="Y210" s="34">
        <v>618.09664420693866</v>
      </c>
      <c r="Z210" s="2"/>
      <c r="AA210" s="91">
        <v>834949.27038692846</v>
      </c>
      <c r="AB210" s="354">
        <v>248.18116205381565</v>
      </c>
      <c r="AD210" s="148">
        <v>-241.42787745645376</v>
      </c>
      <c r="AE210" s="254">
        <v>-223.18116205381568</v>
      </c>
      <c r="AF210" s="254">
        <v>-198.18116205381568</v>
      </c>
      <c r="AG210" s="254">
        <v>-173.18116205381568</v>
      </c>
      <c r="AH210" s="377">
        <v>-148.18116205381568</v>
      </c>
    </row>
    <row r="211" spans="1:34" x14ac:dyDescent="0.2">
      <c r="A211" s="2">
        <v>615</v>
      </c>
      <c r="B211" s="2" t="s">
        <v>202</v>
      </c>
      <c r="C211" s="2">
        <v>17</v>
      </c>
      <c r="D211" s="2">
        <v>8079.5406055450439</v>
      </c>
      <c r="E211" s="35">
        <v>25416610.350593053</v>
      </c>
      <c r="F211" s="2">
        <v>9360881</v>
      </c>
      <c r="G211" s="2">
        <v>2188074.4345265971</v>
      </c>
      <c r="H211" s="2">
        <v>2067998.791066997</v>
      </c>
      <c r="I211" s="17">
        <v>11995796.883046135</v>
      </c>
      <c r="J211" s="345">
        <v>-14058.400653648376</v>
      </c>
      <c r="K211" s="2">
        <v>194500.68975037147</v>
      </c>
      <c r="L211" s="2">
        <v>-220783</v>
      </c>
      <c r="M211" s="8">
        <v>892000</v>
      </c>
      <c r="N211" s="8">
        <v>79058.902502761513</v>
      </c>
      <c r="O211" s="33">
        <v>1126858.9496461563</v>
      </c>
      <c r="P211" s="34">
        <v>139.47067100235691</v>
      </c>
      <c r="Q211" s="2"/>
      <c r="R211" s="419">
        <v>60811000</v>
      </c>
      <c r="S211" s="17">
        <v>19535140.715</v>
      </c>
      <c r="T211" s="17">
        <v>2903186.7129288199</v>
      </c>
      <c r="U211" s="17">
        <v>35055460.062606528</v>
      </c>
      <c r="V211" s="17">
        <v>2859291.4345265971</v>
      </c>
      <c r="W211" s="17">
        <v>-3070.2254301071166</v>
      </c>
      <c r="X211" s="33">
        <v>-454850.84950794431</v>
      </c>
      <c r="Y211" s="34">
        <v>-56.296622755479078</v>
      </c>
      <c r="Z211" s="2"/>
      <c r="AA211" s="91">
        <v>1581709.7991541005</v>
      </c>
      <c r="AB211" s="354">
        <v>195.76729375783597</v>
      </c>
      <c r="AD211" s="148">
        <v>-189.01400916047402</v>
      </c>
      <c r="AE211" s="254">
        <v>-170.767293757836</v>
      </c>
      <c r="AF211" s="254">
        <v>-145.767293757836</v>
      </c>
      <c r="AG211" s="254">
        <v>-120.767293757836</v>
      </c>
      <c r="AH211" s="377">
        <v>-95.767293757836001</v>
      </c>
    </row>
    <row r="212" spans="1:34" x14ac:dyDescent="0.2">
      <c r="A212" s="2">
        <v>616</v>
      </c>
      <c r="B212" s="2" t="s">
        <v>203</v>
      </c>
      <c r="C212" s="2">
        <v>1</v>
      </c>
      <c r="D212" s="2">
        <v>1988.9856241345406</v>
      </c>
      <c r="E212" s="35">
        <v>5007959.498616308</v>
      </c>
      <c r="F212" s="2">
        <v>3257520</v>
      </c>
      <c r="G212" s="2">
        <v>461525.83670735825</v>
      </c>
      <c r="H212" s="2">
        <v>202649.83618599403</v>
      </c>
      <c r="I212" s="17">
        <v>1415361.7624154533</v>
      </c>
      <c r="J212" s="345">
        <v>-3460.8349859941004</v>
      </c>
      <c r="K212" s="2">
        <v>175337.97200672669</v>
      </c>
      <c r="L212" s="2">
        <v>-446084</v>
      </c>
      <c r="M212" s="8">
        <v>90000</v>
      </c>
      <c r="N212" s="8">
        <v>23935.611776741378</v>
      </c>
      <c r="O212" s="33">
        <v>168826.68548997212</v>
      </c>
      <c r="P212" s="34">
        <v>84.880797247306901</v>
      </c>
      <c r="Q212" s="2"/>
      <c r="R212" s="419">
        <v>10655000</v>
      </c>
      <c r="S212" s="17">
        <v>6607663.2949999999</v>
      </c>
      <c r="T212" s="17">
        <v>284492.58013774134</v>
      </c>
      <c r="U212" s="17">
        <v>3846806.4867009097</v>
      </c>
      <c r="V212" s="17">
        <v>105441.83670735825</v>
      </c>
      <c r="W212" s="17">
        <v>-755.81453717112538</v>
      </c>
      <c r="X212" s="33">
        <v>190160.01308318213</v>
      </c>
      <c r="Y212" s="34">
        <v>95.606529668069228</v>
      </c>
      <c r="Z212" s="2"/>
      <c r="AA212" s="91">
        <v>-21333.327593210008</v>
      </c>
      <c r="AB212" s="354">
        <v>-10.725732420762315</v>
      </c>
      <c r="AD212" s="148">
        <v>17.479017018124281</v>
      </c>
      <c r="AE212" s="254">
        <v>0</v>
      </c>
      <c r="AF212" s="254">
        <v>0</v>
      </c>
      <c r="AG212" s="254">
        <v>0</v>
      </c>
      <c r="AH212" s="377">
        <v>0</v>
      </c>
    </row>
    <row r="213" spans="1:34" x14ac:dyDescent="0.2">
      <c r="A213" s="2">
        <v>619</v>
      </c>
      <c r="B213" s="2" t="s">
        <v>204</v>
      </c>
      <c r="C213" s="2">
        <v>6</v>
      </c>
      <c r="D213" s="2">
        <v>2965.3510258197784</v>
      </c>
      <c r="E213" s="35">
        <v>7420767.1259221006</v>
      </c>
      <c r="F213" s="2">
        <v>4362488</v>
      </c>
      <c r="G213" s="2">
        <v>691114.07220134814</v>
      </c>
      <c r="H213" s="2">
        <v>354297.53850710072</v>
      </c>
      <c r="I213" s="17">
        <v>2084341.5266749724</v>
      </c>
      <c r="J213" s="345">
        <v>-5159.7107849264148</v>
      </c>
      <c r="K213" s="2">
        <v>-668403.6379866749</v>
      </c>
      <c r="L213" s="2">
        <v>-50726</v>
      </c>
      <c r="M213" s="8">
        <v>-51000</v>
      </c>
      <c r="N213" s="8">
        <v>32628.20983616752</v>
      </c>
      <c r="O213" s="33">
        <v>-671187.12747411244</v>
      </c>
      <c r="P213" s="34">
        <v>-226.34322939509704</v>
      </c>
      <c r="Q213" s="2"/>
      <c r="R213" s="419">
        <v>20578000</v>
      </c>
      <c r="S213" s="17">
        <v>8415675.3800000008</v>
      </c>
      <c r="T213" s="17">
        <v>497385.15837646753</v>
      </c>
      <c r="U213" s="17">
        <v>9835819.7695454154</v>
      </c>
      <c r="V213" s="17">
        <v>589388.07220134814</v>
      </c>
      <c r="W213" s="17">
        <v>-1126.8333898115159</v>
      </c>
      <c r="X213" s="33">
        <v>-1238604.7864869533</v>
      </c>
      <c r="Y213" s="34">
        <v>-417.69246733429748</v>
      </c>
      <c r="Z213" s="2"/>
      <c r="AA213" s="91">
        <v>567417.65901284083</v>
      </c>
      <c r="AB213" s="354">
        <v>191.34923793920041</v>
      </c>
      <c r="AD213" s="148">
        <v>-184.59595334183851</v>
      </c>
      <c r="AE213" s="254">
        <v>-166.34923793920044</v>
      </c>
      <c r="AF213" s="254">
        <v>-141.34923793920044</v>
      </c>
      <c r="AG213" s="254">
        <v>-116.34923793920044</v>
      </c>
      <c r="AH213" s="377">
        <v>-91.349237939200435</v>
      </c>
    </row>
    <row r="214" spans="1:34" x14ac:dyDescent="0.2">
      <c r="A214" s="2">
        <v>620</v>
      </c>
      <c r="B214" s="2" t="s">
        <v>205</v>
      </c>
      <c r="C214" s="2">
        <v>18</v>
      </c>
      <c r="D214" s="2">
        <v>2682.5396602153778</v>
      </c>
      <c r="E214" s="35">
        <v>6386854.1967130005</v>
      </c>
      <c r="F214" s="2">
        <v>3690580</v>
      </c>
      <c r="G214" s="2">
        <v>831337.13057511847</v>
      </c>
      <c r="H214" s="2">
        <v>903376.88614216587</v>
      </c>
      <c r="I214" s="17">
        <v>3569433.5730543789</v>
      </c>
      <c r="J214" s="345">
        <v>-4667.6190087747573</v>
      </c>
      <c r="K214" s="2">
        <v>-1146301.629788259</v>
      </c>
      <c r="L214" s="2">
        <v>72064</v>
      </c>
      <c r="M214" s="8">
        <v>0</v>
      </c>
      <c r="N214" s="8">
        <v>31778.546647002204</v>
      </c>
      <c r="O214" s="33">
        <v>1560746.6909086322</v>
      </c>
      <c r="P214" s="34">
        <v>581.81681861259858</v>
      </c>
      <c r="Q214" s="2"/>
      <c r="R214" s="419">
        <v>23050000</v>
      </c>
      <c r="S214" s="17">
        <v>7288141.8549999995</v>
      </c>
      <c r="T214" s="17">
        <v>1268217.265862986</v>
      </c>
      <c r="U214" s="17">
        <v>13813110.076725204</v>
      </c>
      <c r="V214" s="17">
        <v>903401.13057511847</v>
      </c>
      <c r="W214" s="17">
        <v>-1019.3650708818436</v>
      </c>
      <c r="X214" s="33">
        <v>223889.69323418901</v>
      </c>
      <c r="Y214" s="34">
        <v>83.461839000812077</v>
      </c>
      <c r="Z214" s="2"/>
      <c r="AA214" s="91">
        <v>1336856.9976744433</v>
      </c>
      <c r="AB214" s="354">
        <v>498.35497961178652</v>
      </c>
      <c r="AD214" s="148">
        <v>-491.60169501442454</v>
      </c>
      <c r="AE214" s="254">
        <v>-473.35497961178652</v>
      </c>
      <c r="AF214" s="254">
        <v>-448.35497961178652</v>
      </c>
      <c r="AG214" s="254">
        <v>-423.35497961178652</v>
      </c>
      <c r="AH214" s="377">
        <v>-398.35497961178652</v>
      </c>
    </row>
    <row r="215" spans="1:34" x14ac:dyDescent="0.2">
      <c r="A215" s="2">
        <v>623</v>
      </c>
      <c r="B215" s="2" t="s">
        <v>206</v>
      </c>
      <c r="C215" s="2">
        <v>10</v>
      </c>
      <c r="D215" s="2">
        <v>2191.466917514801</v>
      </c>
      <c r="E215" s="35">
        <v>6079600.4918069988</v>
      </c>
      <c r="F215" s="2">
        <v>2805737</v>
      </c>
      <c r="G215" s="2">
        <v>1787631.3874658525</v>
      </c>
      <c r="H215" s="2">
        <v>1110790.4847800848</v>
      </c>
      <c r="I215" s="17">
        <v>1021069.6613200024</v>
      </c>
      <c r="J215" s="345">
        <v>-3813.1524364757538</v>
      </c>
      <c r="K215" s="2">
        <v>33837.576574337698</v>
      </c>
      <c r="L215" s="2">
        <v>-356137</v>
      </c>
      <c r="M215" s="8">
        <v>-15000</v>
      </c>
      <c r="N215" s="8">
        <v>27092.450898873871</v>
      </c>
      <c r="O215" s="33">
        <v>331607.91679567657</v>
      </c>
      <c r="P215" s="34">
        <v>151.31778360210492</v>
      </c>
      <c r="Q215" s="2"/>
      <c r="R215" s="419">
        <v>16563000</v>
      </c>
      <c r="S215" s="17">
        <v>6131459.4000000004</v>
      </c>
      <c r="T215" s="17">
        <v>1559397.5152168402</v>
      </c>
      <c r="U215" s="17">
        <v>8227508.1160465805</v>
      </c>
      <c r="V215" s="17">
        <v>1416494.3874658525</v>
      </c>
      <c r="W215" s="17">
        <v>-832.75742865562438</v>
      </c>
      <c r="X215" s="33">
        <v>772692.1761579311</v>
      </c>
      <c r="Y215" s="34">
        <v>352.59130310494976</v>
      </c>
      <c r="Z215" s="2"/>
      <c r="AA215" s="91">
        <v>-441084.25936225452</v>
      </c>
      <c r="AB215" s="354">
        <v>-201.27351950284481</v>
      </c>
      <c r="AD215" s="148">
        <v>208.02680410020682</v>
      </c>
      <c r="AE215" s="254">
        <v>176.27351950284483</v>
      </c>
      <c r="AF215" s="254">
        <v>151.27351950284483</v>
      </c>
      <c r="AG215" s="254">
        <v>126.27351950284483</v>
      </c>
      <c r="AH215" s="377">
        <v>101.27351950284483</v>
      </c>
    </row>
    <row r="216" spans="1:34" x14ac:dyDescent="0.2">
      <c r="A216" s="2">
        <v>624</v>
      </c>
      <c r="B216" s="2" t="s">
        <v>207</v>
      </c>
      <c r="C216" s="2">
        <v>8</v>
      </c>
      <c r="D216" s="2">
        <v>5344.9804149866104</v>
      </c>
      <c r="E216" s="35">
        <v>12637230.156770673</v>
      </c>
      <c r="F216" s="2">
        <v>8501940</v>
      </c>
      <c r="G216" s="2">
        <v>2079118.5989651873</v>
      </c>
      <c r="H216" s="2">
        <v>616650.34795794101</v>
      </c>
      <c r="I216" s="17">
        <v>2738819.6658210307</v>
      </c>
      <c r="J216" s="345">
        <v>-9300.2659220767018</v>
      </c>
      <c r="K216" s="2">
        <v>-418332.45058413059</v>
      </c>
      <c r="L216" s="2">
        <v>-806668</v>
      </c>
      <c r="M216" s="8">
        <v>142000</v>
      </c>
      <c r="N216" s="8">
        <v>63077.550771450136</v>
      </c>
      <c r="O216" s="33">
        <v>270075.29023872875</v>
      </c>
      <c r="P216" s="34">
        <v>50.528770784916958</v>
      </c>
      <c r="Q216" s="2"/>
      <c r="R216" s="419">
        <v>30452000</v>
      </c>
      <c r="S216" s="17">
        <v>18833171.137500003</v>
      </c>
      <c r="T216" s="17">
        <v>865692.52576339105</v>
      </c>
      <c r="U216" s="17">
        <v>9614568.8153647967</v>
      </c>
      <c r="V216" s="17">
        <v>1414450.5989651873</v>
      </c>
      <c r="W216" s="17">
        <v>-2031.0925576949119</v>
      </c>
      <c r="X216" s="33">
        <v>277914.17015107366</v>
      </c>
      <c r="Y216" s="34">
        <v>51.995357994547462</v>
      </c>
      <c r="Z216" s="2"/>
      <c r="AA216" s="91">
        <v>-7838.8799123449135</v>
      </c>
      <c r="AB216" s="354">
        <v>-1.4665872096305053</v>
      </c>
      <c r="AD216" s="148">
        <v>8.2198718069924581</v>
      </c>
      <c r="AE216" s="254">
        <v>0</v>
      </c>
      <c r="AF216" s="254">
        <v>0</v>
      </c>
      <c r="AG216" s="254">
        <v>0</v>
      </c>
      <c r="AH216" s="377">
        <v>0</v>
      </c>
    </row>
    <row r="217" spans="1:34" x14ac:dyDescent="0.2">
      <c r="A217" s="2">
        <v>625</v>
      </c>
      <c r="B217" s="2" t="s">
        <v>208</v>
      </c>
      <c r="C217" s="2">
        <v>17</v>
      </c>
      <c r="D217" s="2">
        <v>3172.3100280761719</v>
      </c>
      <c r="E217" s="35">
        <v>10081872.212947793</v>
      </c>
      <c r="F217" s="2">
        <v>4369787</v>
      </c>
      <c r="G217" s="2">
        <v>964652.02646981552</v>
      </c>
      <c r="H217" s="2">
        <v>452271.80557859293</v>
      </c>
      <c r="I217" s="17">
        <v>3030729.8798616827</v>
      </c>
      <c r="J217" s="345">
        <v>-5519.8194488525387</v>
      </c>
      <c r="K217" s="2">
        <v>761504.81068554986</v>
      </c>
      <c r="L217" s="2">
        <v>198002</v>
      </c>
      <c r="M217" s="8">
        <v>331000</v>
      </c>
      <c r="N217" s="8">
        <v>33356.434221208081</v>
      </c>
      <c r="O217" s="33">
        <v>53911.924420204014</v>
      </c>
      <c r="P217" s="34">
        <v>16.994532042285467</v>
      </c>
      <c r="Q217" s="2"/>
      <c r="R217" s="419">
        <v>21069000</v>
      </c>
      <c r="S217" s="17">
        <v>9551470.0950000007</v>
      </c>
      <c r="T217" s="17">
        <v>634927.59389411041</v>
      </c>
      <c r="U217" s="17">
        <v>9694941.2783324756</v>
      </c>
      <c r="V217" s="17">
        <v>1493654.0264698155</v>
      </c>
      <c r="W217" s="17">
        <v>-1205.4778106689453</v>
      </c>
      <c r="X217" s="33">
        <v>307198.47150707169</v>
      </c>
      <c r="Y217" s="34">
        <v>96.837468213461577</v>
      </c>
      <c r="Z217" s="2"/>
      <c r="AA217" s="91">
        <v>-253286.54708686768</v>
      </c>
      <c r="AB217" s="354">
        <v>-79.842936171176106</v>
      </c>
      <c r="AD217" s="148">
        <v>86.59622076853806</v>
      </c>
      <c r="AE217" s="254">
        <v>54.842936171176106</v>
      </c>
      <c r="AF217" s="254">
        <v>29.842936171176106</v>
      </c>
      <c r="AG217" s="254">
        <v>4.8429361711761061</v>
      </c>
      <c r="AH217" s="377">
        <v>0</v>
      </c>
    </row>
    <row r="218" spans="1:34" x14ac:dyDescent="0.2">
      <c r="A218" s="2">
        <v>626</v>
      </c>
      <c r="B218" s="2" t="s">
        <v>209</v>
      </c>
      <c r="C218" s="2">
        <v>17</v>
      </c>
      <c r="D218" s="2">
        <v>5358.8639941215515</v>
      </c>
      <c r="E218" s="35">
        <v>12808375.417688161</v>
      </c>
      <c r="F218" s="2">
        <v>7515362</v>
      </c>
      <c r="G218" s="2">
        <v>1283482.1220479324</v>
      </c>
      <c r="H218" s="2">
        <v>3722260.9620289858</v>
      </c>
      <c r="I218" s="17">
        <v>2015814.4883048076</v>
      </c>
      <c r="J218" s="345">
        <v>-9324.4233497714995</v>
      </c>
      <c r="K218" s="2">
        <v>-358259.13559347537</v>
      </c>
      <c r="L218" s="2">
        <v>-475715</v>
      </c>
      <c r="M218" s="8">
        <v>66000</v>
      </c>
      <c r="N218" s="8">
        <v>77735.88963743049</v>
      </c>
      <c r="O218" s="33">
        <v>1028981.4853877481</v>
      </c>
      <c r="P218" s="34">
        <v>192.01485361757594</v>
      </c>
      <c r="Q218" s="2"/>
      <c r="R218" s="419">
        <v>38067000</v>
      </c>
      <c r="S218" s="17">
        <v>15767219.744999997</v>
      </c>
      <c r="T218" s="17">
        <v>5225543.947944263</v>
      </c>
      <c r="U218" s="17">
        <v>16432799.944121853</v>
      </c>
      <c r="V218" s="17">
        <v>873767.12204793235</v>
      </c>
      <c r="W218" s="17">
        <v>-2036.3683177661896</v>
      </c>
      <c r="X218" s="33">
        <v>234367.12743180813</v>
      </c>
      <c r="Y218" s="34">
        <v>43.734479488357799</v>
      </c>
      <c r="Z218" s="2"/>
      <c r="AA218" s="91">
        <v>794614.35795593995</v>
      </c>
      <c r="AB218" s="354">
        <v>148.28037412921816</v>
      </c>
      <c r="AD218" s="148">
        <v>-141.52708953185618</v>
      </c>
      <c r="AE218" s="254">
        <v>-123.28037412921813</v>
      </c>
      <c r="AF218" s="254">
        <v>-98.280374129218131</v>
      </c>
      <c r="AG218" s="254">
        <v>-73.280374129218131</v>
      </c>
      <c r="AH218" s="377">
        <v>-48.280374129218131</v>
      </c>
    </row>
    <row r="219" spans="1:34" x14ac:dyDescent="0.2">
      <c r="A219" s="2">
        <v>630</v>
      </c>
      <c r="B219" s="2" t="s">
        <v>210</v>
      </c>
      <c r="C219" s="2">
        <v>17</v>
      </c>
      <c r="D219" s="2">
        <v>1565.6011669635773</v>
      </c>
      <c r="E219" s="35">
        <v>4080328.6003250061</v>
      </c>
      <c r="F219" s="2">
        <v>1806553</v>
      </c>
      <c r="G219" s="2">
        <v>470094.64165182633</v>
      </c>
      <c r="H219" s="2">
        <v>497410.11780947674</v>
      </c>
      <c r="I219" s="17">
        <v>2547769.7765015047</v>
      </c>
      <c r="J219" s="345">
        <v>-2724.1460305166243</v>
      </c>
      <c r="K219" s="2">
        <v>-41181.798456878059</v>
      </c>
      <c r="L219" s="2">
        <v>-104374</v>
      </c>
      <c r="M219" s="8">
        <v>-27000</v>
      </c>
      <c r="N219" s="8">
        <v>15937.589582771567</v>
      </c>
      <c r="O219" s="33">
        <v>1082156.5807331791</v>
      </c>
      <c r="P219" s="34">
        <v>691.20833809288729</v>
      </c>
      <c r="Q219" s="2"/>
      <c r="R219" s="419">
        <v>10015000</v>
      </c>
      <c r="S219" s="17">
        <v>3995323.2875000006</v>
      </c>
      <c r="T219" s="17">
        <v>698295.59433917876</v>
      </c>
      <c r="U219" s="17">
        <v>5713008.4891008418</v>
      </c>
      <c r="V219" s="17">
        <v>338720.64165182633</v>
      </c>
      <c r="W219" s="17">
        <v>-594.92844344615935</v>
      </c>
      <c r="X219" s="33">
        <v>730942.94103529432</v>
      </c>
      <c r="Y219" s="34">
        <v>466.87684990228371</v>
      </c>
      <c r="Z219" s="2"/>
      <c r="AA219" s="91">
        <v>351213.63969788479</v>
      </c>
      <c r="AB219" s="354">
        <v>224.33148819060349</v>
      </c>
      <c r="AD219" s="148">
        <v>-217.5782035932416</v>
      </c>
      <c r="AE219" s="254">
        <v>-199.33148819060358</v>
      </c>
      <c r="AF219" s="254">
        <v>-174.33148819060358</v>
      </c>
      <c r="AG219" s="254">
        <v>-149.33148819060358</v>
      </c>
      <c r="AH219" s="377">
        <v>-124.33148819060358</v>
      </c>
    </row>
    <row r="220" spans="1:34" x14ac:dyDescent="0.2">
      <c r="A220" s="2">
        <v>631</v>
      </c>
      <c r="B220" s="2" t="s">
        <v>211</v>
      </c>
      <c r="C220" s="2">
        <v>2</v>
      </c>
      <c r="D220" s="2">
        <v>2056.181387424469</v>
      </c>
      <c r="E220" s="35">
        <v>4569033.8756544376</v>
      </c>
      <c r="F220" s="2">
        <v>3836629</v>
      </c>
      <c r="G220" s="2">
        <v>881881.91793207754</v>
      </c>
      <c r="H220" s="2">
        <v>234296.85105639847</v>
      </c>
      <c r="I220" s="17">
        <v>1118751.3892508759</v>
      </c>
      <c r="J220" s="345">
        <v>-3577.755614118576</v>
      </c>
      <c r="K220" s="2">
        <v>-242516.24467242809</v>
      </c>
      <c r="L220" s="2">
        <v>-396853</v>
      </c>
      <c r="M220" s="8">
        <v>-14000</v>
      </c>
      <c r="N220" s="8">
        <v>28160.496552444016</v>
      </c>
      <c r="O220" s="33">
        <v>873738.77885081153</v>
      </c>
      <c r="P220" s="34">
        <v>424.93273414231174</v>
      </c>
      <c r="Q220" s="2"/>
      <c r="R220" s="419">
        <v>11689000</v>
      </c>
      <c r="S220" s="17">
        <v>7673078.7699999996</v>
      </c>
      <c r="T220" s="17">
        <v>328920.64918328187</v>
      </c>
      <c r="U220" s="17">
        <v>4008192.1539141778</v>
      </c>
      <c r="V220" s="17">
        <v>471028.91793207754</v>
      </c>
      <c r="W220" s="17">
        <v>-781.34892722129825</v>
      </c>
      <c r="X220" s="33">
        <v>793001.83995675948</v>
      </c>
      <c r="Y220" s="34">
        <v>385.66725912739508</v>
      </c>
      <c r="Z220" s="2"/>
      <c r="AA220" s="91">
        <v>80736.938894052058</v>
      </c>
      <c r="AB220" s="354">
        <v>39.265475014916611</v>
      </c>
      <c r="AD220" s="148">
        <v>-32.512190417554677</v>
      </c>
      <c r="AE220" s="254">
        <v>-14.26547501491666</v>
      </c>
      <c r="AF220" s="254">
        <v>0</v>
      </c>
      <c r="AG220" s="254">
        <v>0</v>
      </c>
      <c r="AH220" s="377">
        <v>0</v>
      </c>
    </row>
    <row r="221" spans="1:34" x14ac:dyDescent="0.2">
      <c r="A221" s="2">
        <v>635</v>
      </c>
      <c r="B221" s="2" t="s">
        <v>212</v>
      </c>
      <c r="C221" s="2">
        <v>6</v>
      </c>
      <c r="D221" s="2">
        <v>6578.7671163082123</v>
      </c>
      <c r="E221" s="35">
        <v>16612038.870613016</v>
      </c>
      <c r="F221" s="2">
        <v>9998545</v>
      </c>
      <c r="G221" s="2">
        <v>2244540.7769358438</v>
      </c>
      <c r="H221" s="2">
        <v>936155.46964741789</v>
      </c>
      <c r="I221" s="17">
        <v>3523847.3448324241</v>
      </c>
      <c r="J221" s="345">
        <v>-11447.05478237629</v>
      </c>
      <c r="K221" s="2">
        <v>-257110.5589462801</v>
      </c>
      <c r="L221" s="2">
        <v>-703937</v>
      </c>
      <c r="M221" s="8">
        <v>0</v>
      </c>
      <c r="N221" s="8">
        <v>75640.433194725876</v>
      </c>
      <c r="O221" s="33">
        <v>-805804.45973125845</v>
      </c>
      <c r="P221" s="34">
        <v>-122.48563377988206</v>
      </c>
      <c r="Q221" s="2"/>
      <c r="R221" s="419">
        <v>41033000</v>
      </c>
      <c r="S221" s="17">
        <v>20645955.890000001</v>
      </c>
      <c r="T221" s="17">
        <v>1314233.9020970797</v>
      </c>
      <c r="U221" s="17">
        <v>16435850.152903292</v>
      </c>
      <c r="V221" s="17">
        <v>1540603.7769358438</v>
      </c>
      <c r="W221" s="17">
        <v>-2499.9315041971208</v>
      </c>
      <c r="X221" s="33">
        <v>-1093856.3465595844</v>
      </c>
      <c r="Y221" s="34">
        <v>-166.27072021564743</v>
      </c>
      <c r="Z221" s="2"/>
      <c r="AA221" s="91">
        <v>288051.88682832592</v>
      </c>
      <c r="AB221" s="354">
        <v>43.785086435765365</v>
      </c>
      <c r="AD221" s="148">
        <v>-37.03180183840341</v>
      </c>
      <c r="AE221" s="254">
        <v>-18.785086435765365</v>
      </c>
      <c r="AF221" s="254">
        <v>0</v>
      </c>
      <c r="AG221" s="254">
        <v>0</v>
      </c>
      <c r="AH221" s="377">
        <v>0</v>
      </c>
    </row>
    <row r="222" spans="1:34" x14ac:dyDescent="0.2">
      <c r="A222" s="2">
        <v>636</v>
      </c>
      <c r="B222" s="2" t="s">
        <v>213</v>
      </c>
      <c r="C222" s="2">
        <v>2</v>
      </c>
      <c r="D222" s="2">
        <v>8528.5581095218658</v>
      </c>
      <c r="E222" s="35">
        <v>20613977.851745758</v>
      </c>
      <c r="F222" s="2">
        <v>12541292</v>
      </c>
      <c r="G222" s="2">
        <v>1980520.6183655183</v>
      </c>
      <c r="H222" s="2">
        <v>1577359.9963066827</v>
      </c>
      <c r="I222" s="17">
        <v>8100034.2564679906</v>
      </c>
      <c r="J222" s="345">
        <v>-14839.691110568046</v>
      </c>
      <c r="K222" s="2">
        <v>-177711.29099019914</v>
      </c>
      <c r="L222" s="2">
        <v>-333842</v>
      </c>
      <c r="M222" s="8">
        <v>-110000</v>
      </c>
      <c r="N222" s="8">
        <v>97665.313841070732</v>
      </c>
      <c r="O222" s="33">
        <v>3046501.3511347361</v>
      </c>
      <c r="P222" s="34">
        <v>357.21177155765798</v>
      </c>
      <c r="Q222" s="2"/>
      <c r="R222" s="419">
        <v>48875000</v>
      </c>
      <c r="S222" s="17">
        <v>25373698.324999999</v>
      </c>
      <c r="T222" s="17">
        <v>2214397.1275825836</v>
      </c>
      <c r="U222" s="17">
        <v>22041971.104055174</v>
      </c>
      <c r="V222" s="17">
        <v>1536678.6183655183</v>
      </c>
      <c r="W222" s="17">
        <v>-3240.8520816183091</v>
      </c>
      <c r="X222" s="33">
        <v>2294986.0270848935</v>
      </c>
      <c r="Y222" s="34">
        <v>269.09425926553916</v>
      </c>
      <c r="Z222" s="2"/>
      <c r="AA222" s="91">
        <v>751515.32404984254</v>
      </c>
      <c r="AB222" s="354">
        <v>88.117512292118803</v>
      </c>
      <c r="AD222" s="148">
        <v>-81.364227694756835</v>
      </c>
      <c r="AE222" s="254">
        <v>-63.117512292118818</v>
      </c>
      <c r="AF222" s="254">
        <v>-38.117512292118818</v>
      </c>
      <c r="AG222" s="254">
        <v>-13.117512292118818</v>
      </c>
      <c r="AH222" s="377">
        <v>0</v>
      </c>
    </row>
    <row r="223" spans="1:34" x14ac:dyDescent="0.2">
      <c r="A223" s="2">
        <v>638</v>
      </c>
      <c r="B223" s="2" t="s">
        <v>214</v>
      </c>
      <c r="C223" s="2">
        <v>1</v>
      </c>
      <c r="D223" s="2">
        <v>50354.205409288406</v>
      </c>
      <c r="E223" s="35">
        <v>128805128.40740901</v>
      </c>
      <c r="F223" s="2">
        <v>86849445</v>
      </c>
      <c r="G223" s="2">
        <v>17309892.768640134</v>
      </c>
      <c r="H223" s="2">
        <v>17151671.860868331</v>
      </c>
      <c r="I223" s="17">
        <v>20590971.548262939</v>
      </c>
      <c r="J223" s="345">
        <v>-87616.317412161821</v>
      </c>
      <c r="K223" s="2">
        <v>2873857.2489679414</v>
      </c>
      <c r="L223" s="2">
        <v>-2473781</v>
      </c>
      <c r="M223" s="8">
        <v>0</v>
      </c>
      <c r="N223" s="8">
        <v>719424.32752756018</v>
      </c>
      <c r="O223" s="33">
        <v>14128737.029445708</v>
      </c>
      <c r="P223" s="34">
        <v>280.58703170082197</v>
      </c>
      <c r="Q223" s="2"/>
      <c r="R223" s="419">
        <v>277163000</v>
      </c>
      <c r="S223" s="17">
        <v>201727672.2525</v>
      </c>
      <c r="T223" s="17">
        <v>24078595.241971236</v>
      </c>
      <c r="U223" s="17">
        <v>52899837.594378419</v>
      </c>
      <c r="V223" s="17">
        <v>14836111.768640134</v>
      </c>
      <c r="W223" s="17">
        <v>-19134.598055529594</v>
      </c>
      <c r="X223" s="33">
        <v>16398351.455545355</v>
      </c>
      <c r="Y223" s="34">
        <v>325.66001830942389</v>
      </c>
      <c r="Z223" s="2"/>
      <c r="AA223" s="91">
        <v>-2269614.4260996468</v>
      </c>
      <c r="AB223" s="354">
        <v>-45.072986608601923</v>
      </c>
      <c r="AD223" s="148">
        <v>51.826271205963849</v>
      </c>
      <c r="AE223" s="254">
        <v>20.072986608601923</v>
      </c>
      <c r="AF223" s="254">
        <v>0</v>
      </c>
      <c r="AG223" s="254">
        <v>0</v>
      </c>
      <c r="AH223" s="377">
        <v>0</v>
      </c>
    </row>
    <row r="224" spans="1:34" x14ac:dyDescent="0.2">
      <c r="A224" s="2">
        <v>678</v>
      </c>
      <c r="B224" s="2" t="s">
        <v>215</v>
      </c>
      <c r="C224" s="2">
        <v>17</v>
      </c>
      <c r="D224" s="2">
        <v>24931.68567276001</v>
      </c>
      <c r="E224" s="35">
        <v>59466021.57440035</v>
      </c>
      <c r="F224" s="2">
        <v>41049510</v>
      </c>
      <c r="G224" s="2">
        <v>6373850.9961355962</v>
      </c>
      <c r="H224" s="2">
        <v>2701391.5992273469</v>
      </c>
      <c r="I224" s="17">
        <v>17719835.179841693</v>
      </c>
      <c r="J224" s="345">
        <v>-43381.133070602416</v>
      </c>
      <c r="K224" s="2">
        <v>692589.14211034134</v>
      </c>
      <c r="L224" s="2">
        <v>-1745533</v>
      </c>
      <c r="M224" s="8">
        <v>410000</v>
      </c>
      <c r="N224" s="8">
        <v>302645.43220104213</v>
      </c>
      <c r="O224" s="33">
        <v>7994886.6420450658</v>
      </c>
      <c r="P224" s="34">
        <v>320.67172460705939</v>
      </c>
      <c r="Q224" s="2"/>
      <c r="R224" s="419">
        <v>145151000</v>
      </c>
      <c r="S224" s="17">
        <v>86939121.840000004</v>
      </c>
      <c r="T224" s="17">
        <v>3792383.3568819002</v>
      </c>
      <c r="U224" s="17">
        <v>57765516.192261055</v>
      </c>
      <c r="V224" s="17">
        <v>5038317.9961355962</v>
      </c>
      <c r="W224" s="17">
        <v>-9474.040555648804</v>
      </c>
      <c r="X224" s="33">
        <v>8393813.4258342013</v>
      </c>
      <c r="Y224" s="34">
        <v>336.6725192996139</v>
      </c>
      <c r="Z224" s="2"/>
      <c r="AA224" s="91">
        <v>-398926.78378913552</v>
      </c>
      <c r="AB224" s="354">
        <v>-16.000794692554503</v>
      </c>
      <c r="AD224" s="148">
        <v>22.754079289916433</v>
      </c>
      <c r="AE224" s="254">
        <v>0</v>
      </c>
      <c r="AF224" s="254">
        <v>0</v>
      </c>
      <c r="AG224" s="254">
        <v>0</v>
      </c>
      <c r="AH224" s="377">
        <v>0</v>
      </c>
    </row>
    <row r="225" spans="1:34" x14ac:dyDescent="0.2">
      <c r="A225" s="2">
        <v>680</v>
      </c>
      <c r="B225" s="2" t="s">
        <v>216</v>
      </c>
      <c r="C225" s="2">
        <v>2</v>
      </c>
      <c r="D225" s="2">
        <v>24301.896312832832</v>
      </c>
      <c r="E225" s="35">
        <v>52238275.678507805</v>
      </c>
      <c r="F225" s="2">
        <v>39239665</v>
      </c>
      <c r="G225" s="2">
        <v>7932906.6522397716</v>
      </c>
      <c r="H225" s="2">
        <v>4354876.9746523285</v>
      </c>
      <c r="I225" s="17">
        <v>4735879.3838343006</v>
      </c>
      <c r="J225" s="345">
        <v>-42285.299584329128</v>
      </c>
      <c r="K225" s="2">
        <v>-1294327.7021205893</v>
      </c>
      <c r="L225" s="2">
        <v>-2417145</v>
      </c>
      <c r="M225" s="8">
        <v>745000</v>
      </c>
      <c r="N225" s="8">
        <v>301563.81960727711</v>
      </c>
      <c r="O225" s="33">
        <v>1317858.1501209587</v>
      </c>
      <c r="P225" s="34">
        <v>54.228613815007186</v>
      </c>
      <c r="Q225" s="2"/>
      <c r="R225" s="419">
        <v>130882000</v>
      </c>
      <c r="S225" s="17">
        <v>90225429.5625</v>
      </c>
      <c r="T225" s="17">
        <v>6113650.0774872554</v>
      </c>
      <c r="U225" s="17">
        <v>29232418.505418424</v>
      </c>
      <c r="V225" s="17">
        <v>6260761.6522397716</v>
      </c>
      <c r="W225" s="17">
        <v>-9234.7205988764763</v>
      </c>
      <c r="X225" s="33">
        <v>959494.51824432611</v>
      </c>
      <c r="Y225" s="34">
        <v>39.482290019386532</v>
      </c>
      <c r="Z225" s="2"/>
      <c r="AA225" s="91">
        <v>358363.63187663257</v>
      </c>
      <c r="AB225" s="354">
        <v>14.746323795620652</v>
      </c>
      <c r="AD225" s="148">
        <v>-7.9930391982586997</v>
      </c>
      <c r="AE225" s="254">
        <v>0</v>
      </c>
      <c r="AF225" s="254">
        <v>0</v>
      </c>
      <c r="AG225" s="254">
        <v>0</v>
      </c>
      <c r="AH225" s="377">
        <v>0</v>
      </c>
    </row>
    <row r="226" spans="1:34" x14ac:dyDescent="0.2">
      <c r="A226" s="2">
        <v>681</v>
      </c>
      <c r="B226" s="2" t="s">
        <v>217</v>
      </c>
      <c r="C226" s="2">
        <v>10</v>
      </c>
      <c r="D226" s="2">
        <v>3602.7228959202766</v>
      </c>
      <c r="E226" s="35">
        <v>8745888.3404720146</v>
      </c>
      <c r="F226" s="2">
        <v>4835915</v>
      </c>
      <c r="G226" s="2">
        <v>1095402.3299693409</v>
      </c>
      <c r="H226" s="2">
        <v>817284.60030640929</v>
      </c>
      <c r="I226" s="17">
        <v>2387355.6949044596</v>
      </c>
      <c r="J226" s="345">
        <v>-6268.7378389012811</v>
      </c>
      <c r="K226" s="2">
        <v>263157.62012537377</v>
      </c>
      <c r="L226" s="2">
        <v>-221360</v>
      </c>
      <c r="M226" s="8">
        <v>144000</v>
      </c>
      <c r="N226" s="8">
        <v>39105.823510245267</v>
      </c>
      <c r="O226" s="33">
        <v>608703.99050491303</v>
      </c>
      <c r="P226" s="34">
        <v>168.95664975905015</v>
      </c>
      <c r="Q226" s="2"/>
      <c r="R226" s="419">
        <v>23444000</v>
      </c>
      <c r="S226" s="17">
        <v>9820841.5999999996</v>
      </c>
      <c r="T226" s="17">
        <v>1147355.5025951848</v>
      </c>
      <c r="U226" s="17">
        <v>12237747.731414106</v>
      </c>
      <c r="V226" s="17">
        <v>1018042.3299693409</v>
      </c>
      <c r="W226" s="17">
        <v>74075.858916943791</v>
      </c>
      <c r="X226" s="33">
        <v>705911.30506168504</v>
      </c>
      <c r="Y226" s="34">
        <v>195.93827375984398</v>
      </c>
      <c r="Z226" s="2"/>
      <c r="AA226" s="91">
        <v>-97207.314556772006</v>
      </c>
      <c r="AB226" s="354">
        <v>-26.981624000793836</v>
      </c>
      <c r="AD226" s="148">
        <v>33.734908598155783</v>
      </c>
      <c r="AE226" s="254">
        <v>1.9816240007938291</v>
      </c>
      <c r="AF226" s="254">
        <v>0</v>
      </c>
      <c r="AG226" s="254">
        <v>0</v>
      </c>
      <c r="AH226" s="377">
        <v>0</v>
      </c>
    </row>
    <row r="227" spans="1:34" x14ac:dyDescent="0.2">
      <c r="A227" s="2">
        <v>683</v>
      </c>
      <c r="B227" s="2" t="s">
        <v>218</v>
      </c>
      <c r="C227" s="2">
        <v>19</v>
      </c>
      <c r="D227" s="2">
        <v>3969.4811514616013</v>
      </c>
      <c r="E227" s="35">
        <v>13416052.414641554</v>
      </c>
      <c r="F227" s="2">
        <v>4117237</v>
      </c>
      <c r="G227" s="2">
        <v>897307.52010348707</v>
      </c>
      <c r="H227" s="2">
        <v>462024.12708761217</v>
      </c>
      <c r="I227" s="17">
        <v>8696804.0816404633</v>
      </c>
      <c r="J227" s="345">
        <v>-6906.8972035431862</v>
      </c>
      <c r="K227" s="2">
        <v>428125.88855742518</v>
      </c>
      <c r="L227" s="2">
        <v>97329</v>
      </c>
      <c r="M227" s="8">
        <v>39000</v>
      </c>
      <c r="N227" s="8">
        <v>31676.889213943348</v>
      </c>
      <c r="O227" s="33">
        <v>1346545.1947578359</v>
      </c>
      <c r="P227" s="34">
        <v>339.2244838502445</v>
      </c>
      <c r="Q227" s="2"/>
      <c r="R227" s="419">
        <v>30096000</v>
      </c>
      <c r="S227" s="17">
        <v>9086630.540000001</v>
      </c>
      <c r="T227" s="17">
        <v>648618.51593308628</v>
      </c>
      <c r="U227" s="17">
        <v>20079086.793727152</v>
      </c>
      <c r="V227" s="17">
        <v>1033636.5201034871</v>
      </c>
      <c r="W227" s="17">
        <v>-1508.4028375554085</v>
      </c>
      <c r="X227" s="33">
        <v>753480.77260128362</v>
      </c>
      <c r="Y227" s="34">
        <v>189.81845330688742</v>
      </c>
      <c r="Z227" s="2"/>
      <c r="AA227" s="91">
        <v>593064.42215655232</v>
      </c>
      <c r="AB227" s="354">
        <v>149.4060305433571</v>
      </c>
      <c r="AD227" s="148">
        <v>-142.65274594599512</v>
      </c>
      <c r="AE227" s="254">
        <v>-124.40603054335708</v>
      </c>
      <c r="AF227" s="254">
        <v>-99.406030543357076</v>
      </c>
      <c r="AG227" s="254">
        <v>-74.406030543357076</v>
      </c>
      <c r="AH227" s="377">
        <v>-49.406030543357076</v>
      </c>
    </row>
    <row r="228" spans="1:34" x14ac:dyDescent="0.2">
      <c r="A228" s="2">
        <v>684</v>
      </c>
      <c r="B228" s="2" t="s">
        <v>219</v>
      </c>
      <c r="C228" s="2">
        <v>4</v>
      </c>
      <c r="D228" s="2">
        <v>39632.821752429008</v>
      </c>
      <c r="E228" s="35">
        <v>97323570.773793057</v>
      </c>
      <c r="F228" s="2">
        <v>69086463</v>
      </c>
      <c r="G228" s="2">
        <v>8418822.723303074</v>
      </c>
      <c r="H228" s="2">
        <v>12801596.284958731</v>
      </c>
      <c r="I228" s="17">
        <v>5203234.1489355713</v>
      </c>
      <c r="J228" s="345">
        <v>-68961.109849226472</v>
      </c>
      <c r="K228" s="2">
        <v>2361527.3191853212</v>
      </c>
      <c r="L228" s="2">
        <v>-2010320</v>
      </c>
      <c r="M228" s="8">
        <v>1311000</v>
      </c>
      <c r="N228" s="8">
        <v>566457.97431608976</v>
      </c>
      <c r="O228" s="33">
        <v>346249.56705650687</v>
      </c>
      <c r="P228" s="34">
        <v>8.7364348978075483</v>
      </c>
      <c r="Q228" s="2"/>
      <c r="R228" s="419">
        <v>224130000</v>
      </c>
      <c r="S228" s="17">
        <v>155655708.80000001</v>
      </c>
      <c r="T228" s="17">
        <v>17971685.669891227</v>
      </c>
      <c r="U228" s="17">
        <v>45074984.600958094</v>
      </c>
      <c r="V228" s="17">
        <v>7719502.723303074</v>
      </c>
      <c r="W228" s="17">
        <v>-15060.472265923023</v>
      </c>
      <c r="X228" s="33">
        <v>2306942.2664183616</v>
      </c>
      <c r="Y228" s="34">
        <v>58.207873283132415</v>
      </c>
      <c r="Z228" s="2"/>
      <c r="AA228" s="91">
        <v>-1960692.6993618547</v>
      </c>
      <c r="AB228" s="354">
        <v>-49.471438385324866</v>
      </c>
      <c r="AD228" s="148">
        <v>56.224722982686821</v>
      </c>
      <c r="AE228" s="254">
        <v>24.471438385324866</v>
      </c>
      <c r="AF228" s="254">
        <v>0</v>
      </c>
      <c r="AG228" s="254">
        <v>0</v>
      </c>
      <c r="AH228" s="377">
        <v>0</v>
      </c>
    </row>
    <row r="229" spans="1:34" x14ac:dyDescent="0.2">
      <c r="A229" s="2">
        <v>686</v>
      </c>
      <c r="B229" s="2" t="s">
        <v>220</v>
      </c>
      <c r="C229" s="2">
        <v>11</v>
      </c>
      <c r="D229" s="2">
        <v>3259.1054210662842</v>
      </c>
      <c r="E229" s="35">
        <v>8239723.1671757307</v>
      </c>
      <c r="F229" s="2">
        <v>4818849</v>
      </c>
      <c r="G229" s="2">
        <v>1143853.2772184319</v>
      </c>
      <c r="H229" s="2">
        <v>564530.06615105201</v>
      </c>
      <c r="I229" s="17">
        <v>2006963.2873786774</v>
      </c>
      <c r="J229" s="345">
        <v>-5670.8434326553343</v>
      </c>
      <c r="K229" s="2">
        <v>36392.28003093903</v>
      </c>
      <c r="L229" s="2">
        <v>163551</v>
      </c>
      <c r="M229" s="8">
        <v>-21000</v>
      </c>
      <c r="N229" s="8">
        <v>37239.348781925466</v>
      </c>
      <c r="O229" s="33">
        <v>504984.24895264022</v>
      </c>
      <c r="P229" s="34">
        <v>154.94566260069737</v>
      </c>
      <c r="Q229" s="2"/>
      <c r="R229" s="419">
        <v>22739000</v>
      </c>
      <c r="S229" s="17">
        <v>9346389.7400000002</v>
      </c>
      <c r="T229" s="17">
        <v>792522.79748816602</v>
      </c>
      <c r="U229" s="17">
        <v>11797249.399595246</v>
      </c>
      <c r="V229" s="17">
        <v>1286404.2772184319</v>
      </c>
      <c r="W229" s="17">
        <v>-1238.4600600051881</v>
      </c>
      <c r="X229" s="33">
        <v>484804.67436184839</v>
      </c>
      <c r="Y229" s="34">
        <v>148.75390996196572</v>
      </c>
      <c r="Z229" s="2"/>
      <c r="AA229" s="91">
        <v>20179.574590791832</v>
      </c>
      <c r="AB229" s="354">
        <v>6.1917526387316624</v>
      </c>
      <c r="AD229" s="148">
        <v>0.56153195863029737</v>
      </c>
      <c r="AE229" s="254">
        <v>0</v>
      </c>
      <c r="AF229" s="254">
        <v>0</v>
      </c>
      <c r="AG229" s="254">
        <v>0</v>
      </c>
      <c r="AH229" s="377">
        <v>0</v>
      </c>
    </row>
    <row r="230" spans="1:34" x14ac:dyDescent="0.2">
      <c r="A230" s="2">
        <v>687</v>
      </c>
      <c r="B230" s="2" t="s">
        <v>221</v>
      </c>
      <c r="C230" s="2">
        <v>11</v>
      </c>
      <c r="D230" s="2">
        <v>1695.8265020847321</v>
      </c>
      <c r="E230" s="35">
        <v>4846884.720266534</v>
      </c>
      <c r="F230" s="2">
        <v>2217005</v>
      </c>
      <c r="G230" s="2">
        <v>452036.22395849536</v>
      </c>
      <c r="H230" s="2">
        <v>1056156.011221024</v>
      </c>
      <c r="I230" s="17">
        <v>1469066.9960698383</v>
      </c>
      <c r="J230" s="345">
        <v>-2950.7381136274339</v>
      </c>
      <c r="K230" s="2">
        <v>14464.141264385276</v>
      </c>
      <c r="L230" s="2">
        <v>-51219</v>
      </c>
      <c r="M230" s="8">
        <v>144000</v>
      </c>
      <c r="N230" s="8">
        <v>22641.984340777137</v>
      </c>
      <c r="O230" s="33">
        <v>474315.89847435802</v>
      </c>
      <c r="P230" s="34">
        <v>279.69600539398743</v>
      </c>
      <c r="Q230" s="2"/>
      <c r="R230" s="419">
        <v>13996000</v>
      </c>
      <c r="S230" s="17">
        <v>4221002.7</v>
      </c>
      <c r="T230" s="17">
        <v>1482698.2064988269</v>
      </c>
      <c r="U230" s="17">
        <v>8011365.7369789099</v>
      </c>
      <c r="V230" s="17">
        <v>544817.22395849531</v>
      </c>
      <c r="W230" s="17">
        <v>-644.41407079219823</v>
      </c>
      <c r="X230" s="33">
        <v>264528.28150702611</v>
      </c>
      <c r="Y230" s="34">
        <v>155.98782138493135</v>
      </c>
      <c r="Z230" s="2"/>
      <c r="AA230" s="91">
        <v>209787.61696733191</v>
      </c>
      <c r="AB230" s="354">
        <v>123.70818400905605</v>
      </c>
      <c r="AD230" s="148">
        <v>-116.95489941169413</v>
      </c>
      <c r="AE230" s="254">
        <v>-98.708184009056083</v>
      </c>
      <c r="AF230" s="254">
        <v>-73.708184009056083</v>
      </c>
      <c r="AG230" s="254">
        <v>-48.708184009056083</v>
      </c>
      <c r="AH230" s="377">
        <v>-23.708184009056083</v>
      </c>
    </row>
    <row r="231" spans="1:34" x14ac:dyDescent="0.2">
      <c r="A231" s="2">
        <v>689</v>
      </c>
      <c r="B231" s="2" t="s">
        <v>222</v>
      </c>
      <c r="C231" s="2">
        <v>9</v>
      </c>
      <c r="D231" s="2">
        <v>3401.1448498368263</v>
      </c>
      <c r="E231" s="35">
        <v>7912179.6863171179</v>
      </c>
      <c r="F231" s="2">
        <v>5123124</v>
      </c>
      <c r="G231" s="2">
        <v>787527.85591000307</v>
      </c>
      <c r="H231" s="2">
        <v>1058408.3535856039</v>
      </c>
      <c r="I231" s="17">
        <v>428244.93582063011</v>
      </c>
      <c r="J231" s="345">
        <v>-5917.9920387160773</v>
      </c>
      <c r="K231" s="2">
        <v>606509.96539751452</v>
      </c>
      <c r="L231" s="2">
        <v>-178554</v>
      </c>
      <c r="M231" s="8">
        <v>0</v>
      </c>
      <c r="N231" s="8">
        <v>42760.548067166674</v>
      </c>
      <c r="O231" s="33">
        <v>-50076.01957491599</v>
      </c>
      <c r="P231" s="34">
        <v>-14.723283419498715</v>
      </c>
      <c r="Q231" s="2"/>
      <c r="R231" s="419">
        <v>22854000</v>
      </c>
      <c r="S231" s="17">
        <v>11201754.25</v>
      </c>
      <c r="T231" s="17">
        <v>1485860.1863094829</v>
      </c>
      <c r="U231" s="17">
        <v>9929747.3581183031</v>
      </c>
      <c r="V231" s="17">
        <v>608973.85591000307</v>
      </c>
      <c r="W231" s="17">
        <v>89909.568161364834</v>
      </c>
      <c r="X231" s="33">
        <v>282426.08217642439</v>
      </c>
      <c r="Y231" s="34">
        <v>83.038533977749907</v>
      </c>
      <c r="Z231" s="2"/>
      <c r="AA231" s="91">
        <v>-332502.10175134038</v>
      </c>
      <c r="AB231" s="354">
        <v>-97.76181739724862</v>
      </c>
      <c r="AD231" s="148">
        <v>104.51510199461057</v>
      </c>
      <c r="AE231" s="254">
        <v>72.76181739724862</v>
      </c>
      <c r="AF231" s="254">
        <v>47.76181739724862</v>
      </c>
      <c r="AG231" s="254">
        <v>22.76181739724862</v>
      </c>
      <c r="AH231" s="377">
        <v>0</v>
      </c>
    </row>
    <row r="232" spans="1:34" x14ac:dyDescent="0.2">
      <c r="A232" s="2">
        <v>691</v>
      </c>
      <c r="B232" s="2" t="s">
        <v>223</v>
      </c>
      <c r="C232" s="2">
        <v>17</v>
      </c>
      <c r="D232" s="2">
        <v>2827.9177466630936</v>
      </c>
      <c r="E232" s="35">
        <v>7638742.5565129071</v>
      </c>
      <c r="F232" s="2">
        <v>4163513</v>
      </c>
      <c r="G232" s="2">
        <v>730531.68787249224</v>
      </c>
      <c r="H232" s="2">
        <v>294154.45404316531</v>
      </c>
      <c r="I232" s="17">
        <v>3576547.4354926222</v>
      </c>
      <c r="J232" s="345">
        <v>-4920.5768791937826</v>
      </c>
      <c r="K232" s="2">
        <v>-772309.63335936016</v>
      </c>
      <c r="L232" s="2">
        <v>-288806</v>
      </c>
      <c r="M232" s="8">
        <v>50000</v>
      </c>
      <c r="N232" s="8">
        <v>30835.768953873128</v>
      </c>
      <c r="O232" s="33">
        <v>140803.57961068954</v>
      </c>
      <c r="P232" s="34">
        <v>49.79054987608319</v>
      </c>
      <c r="Q232" s="2"/>
      <c r="R232" s="419">
        <v>20130000</v>
      </c>
      <c r="S232" s="17">
        <v>7855238.3000000007</v>
      </c>
      <c r="T232" s="17">
        <v>412952.51535728876</v>
      </c>
      <c r="U232" s="17">
        <v>10644924.349470545</v>
      </c>
      <c r="V232" s="17">
        <v>491725.68787249224</v>
      </c>
      <c r="W232" s="17">
        <v>-1074.6087437319757</v>
      </c>
      <c r="X232" s="33">
        <v>-724084.53855594143</v>
      </c>
      <c r="Y232" s="34">
        <v>-256.04865608639142</v>
      </c>
      <c r="Z232" s="2"/>
      <c r="AA232" s="91">
        <v>864888.11816663097</v>
      </c>
      <c r="AB232" s="354">
        <v>305.83920596247464</v>
      </c>
      <c r="AD232" s="148">
        <v>-299.08592136511265</v>
      </c>
      <c r="AE232" s="254">
        <v>-280.83920596247458</v>
      </c>
      <c r="AF232" s="254">
        <v>-255.83920596247458</v>
      </c>
      <c r="AG232" s="254">
        <v>-230.83920596247458</v>
      </c>
      <c r="AH232" s="377">
        <v>-205.83920596247458</v>
      </c>
    </row>
    <row r="233" spans="1:34" x14ac:dyDescent="0.2">
      <c r="A233" s="2">
        <v>694</v>
      </c>
      <c r="B233" s="2" t="s">
        <v>224</v>
      </c>
      <c r="C233" s="2">
        <v>5</v>
      </c>
      <c r="D233" s="2">
        <v>29276.340252757072</v>
      </c>
      <c r="E233" s="35">
        <v>60421694.641255915</v>
      </c>
      <c r="F233" s="2">
        <v>50014265</v>
      </c>
      <c r="G233" s="2">
        <v>10071853.598269934</v>
      </c>
      <c r="H233" s="2">
        <v>5988456.9826761428</v>
      </c>
      <c r="I233" s="17">
        <v>7875758.2608504491</v>
      </c>
      <c r="J233" s="345">
        <v>-50940.832039797308</v>
      </c>
      <c r="K233" s="2">
        <v>-3396950.0966799646</v>
      </c>
      <c r="L233" s="2">
        <v>-985057</v>
      </c>
      <c r="M233" s="8">
        <v>2004000</v>
      </c>
      <c r="N233" s="8">
        <v>387396.99936106335</v>
      </c>
      <c r="O233" s="33">
        <v>11487088.271181896</v>
      </c>
      <c r="P233" s="34">
        <v>392.36763106345268</v>
      </c>
      <c r="Q233" s="2"/>
      <c r="R233" s="419">
        <v>152533000</v>
      </c>
      <c r="S233" s="17">
        <v>109343705.02</v>
      </c>
      <c r="T233" s="17">
        <v>8406972.3919330612</v>
      </c>
      <c r="U233" s="17">
        <v>34374912.55050461</v>
      </c>
      <c r="V233" s="17">
        <v>11090796.598269934</v>
      </c>
      <c r="W233" s="17">
        <v>-11125.009296047687</v>
      </c>
      <c r="X233" s="33">
        <v>10694511.570003677</v>
      </c>
      <c r="Y233" s="34">
        <v>365.29537085826604</v>
      </c>
      <c r="Z233" s="2"/>
      <c r="AA233" s="91">
        <v>792576.70117821917</v>
      </c>
      <c r="AB233" s="354">
        <v>27.072260205186645</v>
      </c>
      <c r="AD233" s="148">
        <v>-20.318975607824655</v>
      </c>
      <c r="AE233" s="254">
        <v>-2.0722602051866374</v>
      </c>
      <c r="AF233" s="254">
        <v>0</v>
      </c>
      <c r="AG233" s="254">
        <v>0</v>
      </c>
      <c r="AH233" s="377">
        <v>0</v>
      </c>
    </row>
    <row r="234" spans="1:34" x14ac:dyDescent="0.2">
      <c r="A234" s="2">
        <v>697</v>
      </c>
      <c r="B234" s="2" t="s">
        <v>225</v>
      </c>
      <c r="C234" s="2">
        <v>18</v>
      </c>
      <c r="D234" s="2">
        <v>1326.2920931577682</v>
      </c>
      <c r="E234" s="35">
        <v>3502674.4703988638</v>
      </c>
      <c r="F234" s="2">
        <v>1950184</v>
      </c>
      <c r="G234" s="2">
        <v>854795.69419341686</v>
      </c>
      <c r="H234" s="2">
        <v>334974.51247377106</v>
      </c>
      <c r="I234" s="17">
        <v>1108095.648209594</v>
      </c>
      <c r="J234" s="345">
        <v>-2307.7482420945166</v>
      </c>
      <c r="K234" s="2">
        <v>-189632.43336513595</v>
      </c>
      <c r="L234" s="2">
        <v>-273481</v>
      </c>
      <c r="M234" s="8">
        <v>-26000</v>
      </c>
      <c r="N234" s="8">
        <v>15807.509339824179</v>
      </c>
      <c r="O234" s="33">
        <v>269761.71221051225</v>
      </c>
      <c r="P234" s="34">
        <v>203.39540105998574</v>
      </c>
      <c r="Q234" s="2"/>
      <c r="R234" s="419">
        <v>10875000</v>
      </c>
      <c r="S234" s="17">
        <v>3884506.9649999999</v>
      </c>
      <c r="T234" s="17">
        <v>470258.27963946597</v>
      </c>
      <c r="U234" s="17">
        <v>5934004.7142695254</v>
      </c>
      <c r="V234" s="17">
        <v>555314.69419341686</v>
      </c>
      <c r="W234" s="17">
        <v>-503.99099539995194</v>
      </c>
      <c r="X234" s="33">
        <v>-30411.355902192816</v>
      </c>
      <c r="Y234" s="34">
        <v>-22.929606576924115</v>
      </c>
      <c r="Z234" s="2"/>
      <c r="AA234" s="91">
        <v>300173.06811270508</v>
      </c>
      <c r="AB234" s="354">
        <v>226.32500763690987</v>
      </c>
      <c r="AD234" s="148">
        <v>-219.57172303954792</v>
      </c>
      <c r="AE234" s="254">
        <v>-201.32500763690985</v>
      </c>
      <c r="AF234" s="254">
        <v>-176.32500763690985</v>
      </c>
      <c r="AG234" s="254">
        <v>-151.32500763690985</v>
      </c>
      <c r="AH234" s="377">
        <v>-126.32500763690985</v>
      </c>
    </row>
    <row r="235" spans="1:34" x14ac:dyDescent="0.2">
      <c r="A235" s="2">
        <v>698</v>
      </c>
      <c r="B235" s="2" t="s">
        <v>226</v>
      </c>
      <c r="C235" s="2">
        <v>19</v>
      </c>
      <c r="D235" s="2">
        <v>62525.421023607254</v>
      </c>
      <c r="E235" s="35">
        <v>155078430.73156959</v>
      </c>
      <c r="F235" s="2">
        <v>102982887</v>
      </c>
      <c r="G235" s="2">
        <v>31395867.48986619</v>
      </c>
      <c r="H235" s="2">
        <v>7883642.0341559248</v>
      </c>
      <c r="I235" s="17">
        <v>34929493.42261222</v>
      </c>
      <c r="J235" s="345">
        <v>-108794.23258107662</v>
      </c>
      <c r="K235" s="2">
        <v>-15160514.165997736</v>
      </c>
      <c r="L235" s="2">
        <v>-3913100</v>
      </c>
      <c r="M235" s="8">
        <v>8894000</v>
      </c>
      <c r="N235" s="8">
        <v>766915.59190094646</v>
      </c>
      <c r="O235" s="33">
        <v>12591966.408386886</v>
      </c>
      <c r="P235" s="34">
        <v>201.38955007808156</v>
      </c>
      <c r="Q235" s="2"/>
      <c r="R235" s="419">
        <v>362655000</v>
      </c>
      <c r="S235" s="17">
        <v>217202678.94</v>
      </c>
      <c r="T235" s="17">
        <v>11067552.312851967</v>
      </c>
      <c r="U235" s="17">
        <v>99169940.491504431</v>
      </c>
      <c r="V235" s="17">
        <v>36376767.48986619</v>
      </c>
      <c r="W235" s="17">
        <v>-23759.659988970758</v>
      </c>
      <c r="X235" s="33">
        <v>1185698.8942115617</v>
      </c>
      <c r="Y235" s="34">
        <v>18.96346917462397</v>
      </c>
      <c r="Z235" s="2"/>
      <c r="AA235" s="91">
        <v>11406267.514175324</v>
      </c>
      <c r="AB235" s="354">
        <v>182.42608090345757</v>
      </c>
      <c r="AD235" s="148">
        <v>-175.67279630609562</v>
      </c>
      <c r="AE235" s="254">
        <v>-157.42608090345757</v>
      </c>
      <c r="AF235" s="254">
        <v>-132.42608090345757</v>
      </c>
      <c r="AG235" s="254">
        <v>-107.42608090345757</v>
      </c>
      <c r="AH235" s="377">
        <v>-82.426080903457574</v>
      </c>
    </row>
    <row r="236" spans="1:34" x14ac:dyDescent="0.2">
      <c r="A236" s="2">
        <v>700</v>
      </c>
      <c r="B236" s="2" t="s">
        <v>227</v>
      </c>
      <c r="C236" s="2">
        <v>9</v>
      </c>
      <c r="D236" s="2">
        <v>5174.9866962432861</v>
      </c>
      <c r="E236" s="35">
        <v>13583693.748382408</v>
      </c>
      <c r="F236" s="2">
        <v>8483579</v>
      </c>
      <c r="G236" s="2">
        <v>1857045.8570432626</v>
      </c>
      <c r="H236" s="2">
        <v>1522781.2477983518</v>
      </c>
      <c r="I236" s="17">
        <v>1498431.0950428015</v>
      </c>
      <c r="J236" s="345">
        <v>-9004.4768514633179</v>
      </c>
      <c r="K236" s="2">
        <v>1474965.3005328383</v>
      </c>
      <c r="L236" s="2">
        <v>-1063600</v>
      </c>
      <c r="M236" s="8">
        <v>-182000</v>
      </c>
      <c r="N236" s="8">
        <v>69218.670044681799</v>
      </c>
      <c r="O236" s="33">
        <v>67722.94522806257</v>
      </c>
      <c r="P236" s="34">
        <v>13.086593107036421</v>
      </c>
      <c r="Q236" s="2"/>
      <c r="R236" s="419">
        <v>32217000</v>
      </c>
      <c r="S236" s="17">
        <v>18384384.419999998</v>
      </c>
      <c r="T236" s="17">
        <v>2137776.0491940826</v>
      </c>
      <c r="U236" s="17">
        <v>12141475.557842525</v>
      </c>
      <c r="V236" s="17">
        <v>611445.85704326257</v>
      </c>
      <c r="W236" s="17">
        <v>-1966.4949445724487</v>
      </c>
      <c r="X236" s="33">
        <v>1060048.3790244423</v>
      </c>
      <c r="Y236" s="34">
        <v>204.8407930775881</v>
      </c>
      <c r="Z236" s="2"/>
      <c r="AA236" s="91">
        <v>-992325.43379637972</v>
      </c>
      <c r="AB236" s="354">
        <v>-191.7541999705517</v>
      </c>
      <c r="AD236" s="148">
        <v>198.50748456791365</v>
      </c>
      <c r="AE236" s="254">
        <v>166.75419997055167</v>
      </c>
      <c r="AF236" s="254">
        <v>141.75419997055167</v>
      </c>
      <c r="AG236" s="254">
        <v>116.75419997055167</v>
      </c>
      <c r="AH236" s="377">
        <v>91.754199970551667</v>
      </c>
    </row>
    <row r="237" spans="1:34" x14ac:dyDescent="0.2">
      <c r="A237" s="2">
        <v>702</v>
      </c>
      <c r="B237" s="2" t="s">
        <v>228</v>
      </c>
      <c r="C237" s="2">
        <v>6</v>
      </c>
      <c r="D237" s="2">
        <v>4487.1300792694092</v>
      </c>
      <c r="E237" s="35">
        <v>8945900.2532695979</v>
      </c>
      <c r="F237" s="2">
        <v>7270030</v>
      </c>
      <c r="G237" s="2">
        <v>1661326.6987632522</v>
      </c>
      <c r="H237" s="2">
        <v>1203792.5310292516</v>
      </c>
      <c r="I237" s="17">
        <v>1962109.9257340066</v>
      </c>
      <c r="J237" s="345">
        <v>-7807.6063379287716</v>
      </c>
      <c r="K237" s="2">
        <v>-870823.31452211994</v>
      </c>
      <c r="L237" s="2">
        <v>-895960</v>
      </c>
      <c r="M237" s="8">
        <v>-8000</v>
      </c>
      <c r="N237" s="8">
        <v>58617.390466384531</v>
      </c>
      <c r="O237" s="33">
        <v>1427385.3718632478</v>
      </c>
      <c r="P237" s="34">
        <v>318.10652837050213</v>
      </c>
      <c r="Q237" s="2"/>
      <c r="R237" s="419">
        <v>30115000</v>
      </c>
      <c r="S237" s="17">
        <v>14147694.84</v>
      </c>
      <c r="T237" s="17">
        <v>1689959.6345527337</v>
      </c>
      <c r="U237" s="17">
        <v>14187655.586053805</v>
      </c>
      <c r="V237" s="17">
        <v>757366.69876325224</v>
      </c>
      <c r="W237" s="17">
        <v>-1705.1094301223754</v>
      </c>
      <c r="X237" s="33">
        <v>669381.86879991298</v>
      </c>
      <c r="Y237" s="34">
        <v>149.17817334791889</v>
      </c>
      <c r="Z237" s="2"/>
      <c r="AA237" s="91">
        <v>758003.50306333485</v>
      </c>
      <c r="AB237" s="354">
        <v>168.92835502258325</v>
      </c>
      <c r="AD237" s="148">
        <v>-162.17507042522129</v>
      </c>
      <c r="AE237" s="254">
        <v>-143.92835502258325</v>
      </c>
      <c r="AF237" s="254">
        <v>-118.92835502258325</v>
      </c>
      <c r="AG237" s="254">
        <v>-93.928355022583247</v>
      </c>
      <c r="AH237" s="377">
        <v>-68.928355022583247</v>
      </c>
    </row>
    <row r="238" spans="1:34" x14ac:dyDescent="0.2">
      <c r="A238" s="2">
        <v>704</v>
      </c>
      <c r="B238" s="2" t="s">
        <v>229</v>
      </c>
      <c r="C238" s="2">
        <v>2</v>
      </c>
      <c r="D238" s="2">
        <v>6173.0823225975037</v>
      </c>
      <c r="E238" s="35">
        <v>13290647.28874377</v>
      </c>
      <c r="F238" s="2">
        <v>9787580</v>
      </c>
      <c r="G238" s="2">
        <v>1206379.33991527</v>
      </c>
      <c r="H238" s="2">
        <v>968146.6085876436</v>
      </c>
      <c r="I238" s="17">
        <v>3089508.7076344774</v>
      </c>
      <c r="J238" s="345">
        <v>-10741.163241319657</v>
      </c>
      <c r="K238" s="2">
        <v>142683.50889109031</v>
      </c>
      <c r="L238" s="2">
        <v>-1243674</v>
      </c>
      <c r="M238" s="8">
        <v>-14000</v>
      </c>
      <c r="N238" s="8">
        <v>74402.387359024011</v>
      </c>
      <c r="O238" s="33">
        <v>709638.1004024148</v>
      </c>
      <c r="P238" s="34">
        <v>114.95685029254786</v>
      </c>
      <c r="Q238" s="2"/>
      <c r="R238" s="419">
        <v>28673000</v>
      </c>
      <c r="S238" s="17">
        <v>22498274.875</v>
      </c>
      <c r="T238" s="17">
        <v>1359145.0741460742</v>
      </c>
      <c r="U238" s="17">
        <v>5261692.464708806</v>
      </c>
      <c r="V238" s="17">
        <v>-51294.660084730014</v>
      </c>
      <c r="W238" s="17">
        <v>-2345.7712825870512</v>
      </c>
      <c r="X238" s="33">
        <v>397163.52505273727</v>
      </c>
      <c r="Y238" s="34">
        <v>64.337960243760236</v>
      </c>
      <c r="Z238" s="2"/>
      <c r="AA238" s="91">
        <v>312474.57534967753</v>
      </c>
      <c r="AB238" s="354">
        <v>50.61889004878762</v>
      </c>
      <c r="AD238" s="148">
        <v>-43.865605451425665</v>
      </c>
      <c r="AE238" s="254">
        <v>-25.61889004878762</v>
      </c>
      <c r="AF238" s="254">
        <v>-0.61889004878761966</v>
      </c>
      <c r="AG238" s="254">
        <v>0</v>
      </c>
      <c r="AH238" s="377">
        <v>0</v>
      </c>
    </row>
    <row r="239" spans="1:34" x14ac:dyDescent="0.2">
      <c r="A239" s="2">
        <v>707</v>
      </c>
      <c r="B239" s="2" t="s">
        <v>230</v>
      </c>
      <c r="C239" s="2">
        <v>12</v>
      </c>
      <c r="D239" s="2">
        <v>2239.1939151287079</v>
      </c>
      <c r="E239" s="35">
        <v>4133887.8533744123</v>
      </c>
      <c r="F239" s="2">
        <v>2761168</v>
      </c>
      <c r="G239" s="2">
        <v>670033.85921803128</v>
      </c>
      <c r="H239" s="2">
        <v>362301.81477293593</v>
      </c>
      <c r="I239" s="17">
        <v>1712198.531493804</v>
      </c>
      <c r="J239" s="345">
        <v>-3896.1974123239515</v>
      </c>
      <c r="K239" s="2">
        <v>-580740.55670599756</v>
      </c>
      <c r="L239" s="2">
        <v>-532511</v>
      </c>
      <c r="M239" s="8">
        <v>131000</v>
      </c>
      <c r="N239" s="8">
        <v>21606.500380681493</v>
      </c>
      <c r="O239" s="33">
        <v>407273.09837271925</v>
      </c>
      <c r="P239" s="34">
        <v>181.88380006798533</v>
      </c>
      <c r="Q239" s="2"/>
      <c r="R239" s="419">
        <v>15314000</v>
      </c>
      <c r="S239" s="17">
        <v>5348084.5649999995</v>
      </c>
      <c r="T239" s="17">
        <v>508622.06460773014</v>
      </c>
      <c r="U239" s="17">
        <v>9456364.5906205773</v>
      </c>
      <c r="V239" s="17">
        <v>268522.85921803128</v>
      </c>
      <c r="W239" s="17">
        <v>-850.89368774890897</v>
      </c>
      <c r="X239" s="33">
        <v>268444.97313408705</v>
      </c>
      <c r="Y239" s="34">
        <v>119.88464747085423</v>
      </c>
      <c r="Z239" s="2"/>
      <c r="AA239" s="91">
        <v>138828.1252386322</v>
      </c>
      <c r="AB239" s="354">
        <v>61.999152597131108</v>
      </c>
      <c r="AD239" s="148">
        <v>-55.245867999769146</v>
      </c>
      <c r="AE239" s="254">
        <v>-36.999152597131101</v>
      </c>
      <c r="AF239" s="254">
        <v>-11.999152597131101</v>
      </c>
      <c r="AG239" s="254">
        <v>0</v>
      </c>
      <c r="AH239" s="377">
        <v>0</v>
      </c>
    </row>
    <row r="240" spans="1:34" x14ac:dyDescent="0.2">
      <c r="A240" s="2">
        <v>710</v>
      </c>
      <c r="B240" s="2" t="s">
        <v>231</v>
      </c>
      <c r="C240" s="2">
        <v>1</v>
      </c>
      <c r="D240" s="2">
        <v>28024.815934836864</v>
      </c>
      <c r="E240" s="35">
        <v>67900333.698138133</v>
      </c>
      <c r="F240" s="2">
        <v>53773687</v>
      </c>
      <c r="G240" s="2">
        <v>11580329.198820788</v>
      </c>
      <c r="H240" s="2">
        <v>3453570.5221358417</v>
      </c>
      <c r="I240" s="17">
        <v>15317793.476256715</v>
      </c>
      <c r="J240" s="345">
        <v>-48763.179726616145</v>
      </c>
      <c r="K240" s="2">
        <v>-4923393.2284544203</v>
      </c>
      <c r="L240" s="2">
        <v>-1258069</v>
      </c>
      <c r="M240" s="8">
        <v>92000</v>
      </c>
      <c r="N240" s="8">
        <v>395867.68394215242</v>
      </c>
      <c r="O240" s="33">
        <v>10482688.774836317</v>
      </c>
      <c r="P240" s="34">
        <v>374.05022745593055</v>
      </c>
      <c r="Q240" s="2"/>
      <c r="R240" s="419">
        <v>166790000</v>
      </c>
      <c r="S240" s="17">
        <v>107024692.84</v>
      </c>
      <c r="T240" s="17">
        <v>4848339.4165110989</v>
      </c>
      <c r="U240" s="17">
        <v>52511124.765544124</v>
      </c>
      <c r="V240" s="17">
        <v>10414260.198820788</v>
      </c>
      <c r="W240" s="17">
        <v>-10649.430055238008</v>
      </c>
      <c r="X240" s="33">
        <v>8019066.6509312764</v>
      </c>
      <c r="Y240" s="34">
        <v>286.14163495586064</v>
      </c>
      <c r="Z240" s="2"/>
      <c r="AA240" s="91">
        <v>2463622.1239050403</v>
      </c>
      <c r="AB240" s="354">
        <v>87.908592500069929</v>
      </c>
      <c r="AD240" s="148">
        <v>-81.155307902707932</v>
      </c>
      <c r="AE240" s="254">
        <v>-62.908592500069915</v>
      </c>
      <c r="AF240" s="254">
        <v>-37.908592500069915</v>
      </c>
      <c r="AG240" s="254">
        <v>-12.908592500069915</v>
      </c>
      <c r="AH240" s="377">
        <v>0</v>
      </c>
    </row>
    <row r="241" spans="1:34" x14ac:dyDescent="0.2">
      <c r="A241" s="2">
        <v>729</v>
      </c>
      <c r="B241" s="2" t="s">
        <v>232</v>
      </c>
      <c r="C241" s="2">
        <v>13</v>
      </c>
      <c r="D241" s="2">
        <v>9568.628240942955</v>
      </c>
      <c r="E241" s="35">
        <v>21045728.103445731</v>
      </c>
      <c r="F241" s="2">
        <v>13912698</v>
      </c>
      <c r="G241" s="2">
        <v>2413217.2367024482</v>
      </c>
      <c r="H241" s="2">
        <v>1679360.617109054</v>
      </c>
      <c r="I241" s="17">
        <v>6958560.2051416319</v>
      </c>
      <c r="J241" s="345">
        <v>-16649.41313924074</v>
      </c>
      <c r="K241" s="2">
        <v>-1227825.0285760297</v>
      </c>
      <c r="L241" s="2">
        <v>-292927</v>
      </c>
      <c r="M241" s="8">
        <v>-105000</v>
      </c>
      <c r="N241" s="8">
        <v>107857.55599519554</v>
      </c>
      <c r="O241" s="33">
        <v>2383564.0697873309</v>
      </c>
      <c r="P241" s="34">
        <v>249.10196213793327</v>
      </c>
      <c r="Q241" s="2"/>
      <c r="R241" s="419">
        <v>59856000</v>
      </c>
      <c r="S241" s="17">
        <v>27667057.454999998</v>
      </c>
      <c r="T241" s="17">
        <v>2357592.0115946513</v>
      </c>
      <c r="U241" s="17">
        <v>29552053.526913516</v>
      </c>
      <c r="V241" s="17">
        <v>2015290.2367024482</v>
      </c>
      <c r="W241" s="17">
        <v>-3636.0787315583229</v>
      </c>
      <c r="X241" s="33">
        <v>1739629.3089421755</v>
      </c>
      <c r="Y241" s="34">
        <v>181.80550703166841</v>
      </c>
      <c r="Z241" s="2"/>
      <c r="AA241" s="91">
        <v>643934.76084515546</v>
      </c>
      <c r="AB241" s="354">
        <v>67.296455106264844</v>
      </c>
      <c r="AD241" s="148">
        <v>-60.543170508902904</v>
      </c>
      <c r="AE241" s="254">
        <v>-42.296455106264858</v>
      </c>
      <c r="AF241" s="254">
        <v>-17.296455106264858</v>
      </c>
      <c r="AG241" s="254">
        <v>0</v>
      </c>
      <c r="AH241" s="377">
        <v>0</v>
      </c>
    </row>
    <row r="242" spans="1:34" x14ac:dyDescent="0.2">
      <c r="A242" s="2">
        <v>732</v>
      </c>
      <c r="B242" s="2" t="s">
        <v>233</v>
      </c>
      <c r="C242" s="2">
        <v>19</v>
      </c>
      <c r="D242" s="2">
        <v>3570.716052532196</v>
      </c>
      <c r="E242" s="35">
        <v>9794353.5919066705</v>
      </c>
      <c r="F242" s="2">
        <v>4680032</v>
      </c>
      <c r="G242" s="2">
        <v>1336218.2207147062</v>
      </c>
      <c r="H242" s="2">
        <v>832239.19081838464</v>
      </c>
      <c r="I242" s="17">
        <v>5429577.3041494023</v>
      </c>
      <c r="J242" s="345">
        <v>-6213.0459314060208</v>
      </c>
      <c r="K242" s="2">
        <v>-1222400.652135316</v>
      </c>
      <c r="L242" s="2">
        <v>-28727</v>
      </c>
      <c r="M242" s="8">
        <v>-171000</v>
      </c>
      <c r="N242" s="8">
        <v>38130.955842611598</v>
      </c>
      <c r="O242" s="33">
        <v>1093503.3815517109</v>
      </c>
      <c r="P242" s="34">
        <v>306.24204374252776</v>
      </c>
      <c r="Q242" s="2"/>
      <c r="R242" s="419">
        <v>31751000</v>
      </c>
      <c r="S242" s="17">
        <v>9793860.2899999991</v>
      </c>
      <c r="T242" s="17">
        <v>1168349.6969144461</v>
      </c>
      <c r="U242" s="17">
        <v>19664963.349789754</v>
      </c>
      <c r="V242" s="17">
        <v>1136491.2207147062</v>
      </c>
      <c r="W242" s="17">
        <v>-1356.8720999622344</v>
      </c>
      <c r="X242" s="33">
        <v>14021.429518867433</v>
      </c>
      <c r="Y242" s="34">
        <v>3.9267836794034761</v>
      </c>
      <c r="Z242" s="2"/>
      <c r="AA242" s="91">
        <v>1079481.9520328434</v>
      </c>
      <c r="AB242" s="354">
        <v>302.3152600631243</v>
      </c>
      <c r="AD242" s="148">
        <v>-295.56197546576232</v>
      </c>
      <c r="AE242" s="254">
        <v>-277.3152600631243</v>
      </c>
      <c r="AF242" s="254">
        <v>-252.3152600631243</v>
      </c>
      <c r="AG242" s="254">
        <v>-227.3152600631243</v>
      </c>
      <c r="AH242" s="377">
        <v>-202.3152600631243</v>
      </c>
    </row>
    <row r="243" spans="1:34" x14ac:dyDescent="0.2">
      <c r="A243" s="2">
        <v>734</v>
      </c>
      <c r="B243" s="2" t="s">
        <v>234</v>
      </c>
      <c r="C243" s="2">
        <v>2</v>
      </c>
      <c r="D243" s="2">
        <v>53360.884925305843</v>
      </c>
      <c r="E243" s="35">
        <v>120887041.39449885</v>
      </c>
      <c r="F243" s="2">
        <v>84520035</v>
      </c>
      <c r="G243" s="2">
        <v>15057544.237959385</v>
      </c>
      <c r="H243" s="2">
        <v>8888081.4054951109</v>
      </c>
      <c r="I243" s="17">
        <v>27047258.293543298</v>
      </c>
      <c r="J243" s="345">
        <v>-92847.939770032172</v>
      </c>
      <c r="K243" s="2">
        <v>-3753776.0337942969</v>
      </c>
      <c r="L243" s="2">
        <v>-2930573</v>
      </c>
      <c r="M243" s="8">
        <v>-1360000</v>
      </c>
      <c r="N243" s="8">
        <v>646147.59301613038</v>
      </c>
      <c r="O243" s="33">
        <v>7134828.1619507372</v>
      </c>
      <c r="P243" s="34">
        <v>133.70895501335886</v>
      </c>
      <c r="Q243" s="2"/>
      <c r="R243" s="419">
        <v>300400000</v>
      </c>
      <c r="S243" s="17">
        <v>178755298.94749999</v>
      </c>
      <c r="T243" s="17">
        <v>12477647.448985938</v>
      </c>
      <c r="U243" s="17">
        <v>104937184.62895924</v>
      </c>
      <c r="V243" s="17">
        <v>10766971.237959385</v>
      </c>
      <c r="W243" s="17">
        <v>-20277.136271616222</v>
      </c>
      <c r="X243" s="33">
        <v>6557379.3996761646</v>
      </c>
      <c r="Y243" s="34">
        <v>122.88738106302273</v>
      </c>
      <c r="Z243" s="2"/>
      <c r="AA243" s="91">
        <v>577448.76227457263</v>
      </c>
      <c r="AB243" s="354">
        <v>10.821573950336111</v>
      </c>
      <c r="AD243" s="148">
        <v>-4.0682893529741762</v>
      </c>
      <c r="AE243" s="254">
        <v>0</v>
      </c>
      <c r="AF243" s="254">
        <v>0</v>
      </c>
      <c r="AG243" s="254">
        <v>0</v>
      </c>
      <c r="AH243" s="377">
        <v>0</v>
      </c>
    </row>
    <row r="244" spans="1:34" x14ac:dyDescent="0.2">
      <c r="A244" s="2">
        <v>738</v>
      </c>
      <c r="B244" s="2" t="s">
        <v>235</v>
      </c>
      <c r="C244" s="2">
        <v>2</v>
      </c>
      <c r="D244" s="2">
        <v>3041.8875814676285</v>
      </c>
      <c r="E244" s="35">
        <v>6592181.970510155</v>
      </c>
      <c r="F244" s="2">
        <v>5173913</v>
      </c>
      <c r="G244" s="2">
        <v>1185690.0363323262</v>
      </c>
      <c r="H244" s="2">
        <v>365984.91969657014</v>
      </c>
      <c r="I244" s="17">
        <v>1727669.4828540806</v>
      </c>
      <c r="J244" s="345">
        <v>-5292.8843917536733</v>
      </c>
      <c r="K244" s="2">
        <v>-347799.73599415342</v>
      </c>
      <c r="L244" s="2">
        <v>-609432</v>
      </c>
      <c r="M244" s="8">
        <v>45000</v>
      </c>
      <c r="N244" s="8">
        <v>38322.062836890938</v>
      </c>
      <c r="O244" s="33">
        <v>981872.91082380619</v>
      </c>
      <c r="P244" s="34">
        <v>322.78408867104781</v>
      </c>
      <c r="Q244" s="2"/>
      <c r="R244" s="419">
        <v>16006000</v>
      </c>
      <c r="S244" s="17">
        <v>10488795.470000001</v>
      </c>
      <c r="T244" s="17">
        <v>513792.6388473314</v>
      </c>
      <c r="U244" s="17">
        <v>4940852.5399535764</v>
      </c>
      <c r="V244" s="17">
        <v>621258.03633232624</v>
      </c>
      <c r="W244" s="17">
        <v>-1155.9172809576987</v>
      </c>
      <c r="X244" s="33">
        <v>559854.60241419135</v>
      </c>
      <c r="Y244" s="34">
        <v>184.04841974603042</v>
      </c>
      <c r="Z244" s="2"/>
      <c r="AA244" s="91">
        <v>422018.30840961484</v>
      </c>
      <c r="AB244" s="354">
        <v>138.73566892501742</v>
      </c>
      <c r="AD244" s="148">
        <v>-131.98238432765544</v>
      </c>
      <c r="AE244" s="254">
        <v>-113.73566892501739</v>
      </c>
      <c r="AF244" s="254">
        <v>-88.735668925017393</v>
      </c>
      <c r="AG244" s="254">
        <v>-63.735668925017393</v>
      </c>
      <c r="AH244" s="377">
        <v>-38.735668925017393</v>
      </c>
    </row>
    <row r="245" spans="1:34" x14ac:dyDescent="0.2">
      <c r="A245" s="2">
        <v>739</v>
      </c>
      <c r="B245" s="2" t="s">
        <v>236</v>
      </c>
      <c r="C245" s="2">
        <v>9</v>
      </c>
      <c r="D245" s="2">
        <v>3484.2252826690674</v>
      </c>
      <c r="E245" s="35">
        <v>7621555.6365054827</v>
      </c>
      <c r="F245" s="2">
        <v>5321102</v>
      </c>
      <c r="G245" s="2">
        <v>1395350.1392005049</v>
      </c>
      <c r="H245" s="2">
        <v>890454.94708796602</v>
      </c>
      <c r="I245" s="17">
        <v>1094747.2121688658</v>
      </c>
      <c r="J245" s="345">
        <v>-6062.5519918441769</v>
      </c>
      <c r="K245" s="2">
        <v>260549.31656816069</v>
      </c>
      <c r="L245" s="2">
        <v>25440</v>
      </c>
      <c r="M245" s="8">
        <v>-73000</v>
      </c>
      <c r="N245" s="8">
        <v>42968.242211630735</v>
      </c>
      <c r="O245" s="33">
        <v>1329993.6687397994</v>
      </c>
      <c r="P245" s="34">
        <v>381.7186205941789</v>
      </c>
      <c r="Q245" s="2"/>
      <c r="R245" s="419">
        <v>22921000</v>
      </c>
      <c r="S245" s="17">
        <v>10678275.375</v>
      </c>
      <c r="T245" s="17">
        <v>1250076.6354479783</v>
      </c>
      <c r="U245" s="17">
        <v>11258876.973731425</v>
      </c>
      <c r="V245" s="17">
        <v>1347790.1392005049</v>
      </c>
      <c r="W245" s="17">
        <v>-1324.0056074142456</v>
      </c>
      <c r="X245" s="33">
        <v>1615343.1289873228</v>
      </c>
      <c r="Y245" s="34">
        <v>463.61615508108019</v>
      </c>
      <c r="Z245" s="2"/>
      <c r="AA245" s="91">
        <v>-285349.46024752338</v>
      </c>
      <c r="AB245" s="354">
        <v>-81.897534486901307</v>
      </c>
      <c r="AD245" s="148">
        <v>88.650819084263276</v>
      </c>
      <c r="AE245" s="254">
        <v>56.897534486901293</v>
      </c>
      <c r="AF245" s="254">
        <v>31.897534486901293</v>
      </c>
      <c r="AG245" s="254">
        <v>6.8975344869012929</v>
      </c>
      <c r="AH245" s="377">
        <v>0</v>
      </c>
    </row>
    <row r="246" spans="1:34" x14ac:dyDescent="0.2">
      <c r="A246" s="2">
        <v>740</v>
      </c>
      <c r="B246" s="2" t="s">
        <v>237</v>
      </c>
      <c r="C246" s="2">
        <v>10</v>
      </c>
      <c r="D246" s="2">
        <v>34992.063844799995</v>
      </c>
      <c r="E246" s="35">
        <v>73552609.030718148</v>
      </c>
      <c r="F246" s="2">
        <v>60580396</v>
      </c>
      <c r="G246" s="2">
        <v>13960900.697289785</v>
      </c>
      <c r="H246" s="2">
        <v>7562625.3339961264</v>
      </c>
      <c r="I246" s="17">
        <v>12671511.579917336</v>
      </c>
      <c r="J246" s="345">
        <v>-60886.191089951993</v>
      </c>
      <c r="K246" s="2">
        <v>-4580992.0441789599</v>
      </c>
      <c r="L246" s="2">
        <v>-2428899</v>
      </c>
      <c r="M246" s="8">
        <v>-1460000</v>
      </c>
      <c r="N246" s="8">
        <v>471377.1234254131</v>
      </c>
      <c r="O246" s="33">
        <v>13163424.468641594</v>
      </c>
      <c r="P246" s="34">
        <v>376.18314046937098</v>
      </c>
      <c r="Q246" s="2"/>
      <c r="R246" s="419">
        <v>212512000</v>
      </c>
      <c r="S246" s="17">
        <v>119300116.45999999</v>
      </c>
      <c r="T246" s="17">
        <v>10616888.887632398</v>
      </c>
      <c r="U246" s="17">
        <v>83960540.770965189</v>
      </c>
      <c r="V246" s="17">
        <v>10072001.697289785</v>
      </c>
      <c r="W246" s="17">
        <v>-13296.984261023998</v>
      </c>
      <c r="X246" s="33">
        <v>11450844.800148387</v>
      </c>
      <c r="Y246" s="34">
        <v>327.24119534464216</v>
      </c>
      <c r="Z246" s="2"/>
      <c r="AA246" s="91">
        <v>1712579.6684932075</v>
      </c>
      <c r="AB246" s="354">
        <v>48.941945124728782</v>
      </c>
      <c r="AD246" s="148">
        <v>-42.188660527366892</v>
      </c>
      <c r="AE246" s="254">
        <v>-23.941945124728818</v>
      </c>
      <c r="AF246" s="254">
        <v>0</v>
      </c>
      <c r="AG246" s="254">
        <v>0</v>
      </c>
      <c r="AH246" s="377">
        <v>0</v>
      </c>
    </row>
    <row r="247" spans="1:34" x14ac:dyDescent="0.2">
      <c r="A247" s="2">
        <v>742</v>
      </c>
      <c r="B247" s="2" t="s">
        <v>238</v>
      </c>
      <c r="C247" s="2">
        <v>19</v>
      </c>
      <c r="D247" s="2">
        <v>1032.335206925869</v>
      </c>
      <c r="E247" s="35">
        <v>3359868.1602510093</v>
      </c>
      <c r="F247" s="2">
        <v>1531713</v>
      </c>
      <c r="G247" s="2">
        <v>414025.7014482909</v>
      </c>
      <c r="H247" s="2">
        <v>744456.91882371251</v>
      </c>
      <c r="I247" s="17">
        <v>1328745.2376208543</v>
      </c>
      <c r="J247" s="345">
        <v>-1796.2632600510121</v>
      </c>
      <c r="K247" s="2">
        <v>-241431.85753661295</v>
      </c>
      <c r="L247" s="2">
        <v>-23734</v>
      </c>
      <c r="M247" s="8">
        <v>-28000</v>
      </c>
      <c r="N247" s="8">
        <v>15745.331036962656</v>
      </c>
      <c r="O247" s="33">
        <v>379855.90788214654</v>
      </c>
      <c r="P247" s="34">
        <v>367.95791263701773</v>
      </c>
      <c r="Q247" s="2"/>
      <c r="R247" s="419">
        <v>8779000</v>
      </c>
      <c r="S247" s="17">
        <v>3006163.5249999999</v>
      </c>
      <c r="T247" s="17">
        <v>1045115.4248314605</v>
      </c>
      <c r="U247" s="17">
        <v>4523064.8681002725</v>
      </c>
      <c r="V247" s="17">
        <v>362291.7014482909</v>
      </c>
      <c r="W247" s="17">
        <v>-392.28737863183022</v>
      </c>
      <c r="X247" s="33">
        <v>158027.80675865739</v>
      </c>
      <c r="Y247" s="34">
        <v>153.07799801698056</v>
      </c>
      <c r="Z247" s="2"/>
      <c r="AA247" s="91">
        <v>221828.10112348915</v>
      </c>
      <c r="AB247" s="354">
        <v>214.8799146200372</v>
      </c>
      <c r="AD247" s="148">
        <v>-208.12663002267522</v>
      </c>
      <c r="AE247" s="254">
        <v>-189.87991462003717</v>
      </c>
      <c r="AF247" s="254">
        <v>-164.87991462003717</v>
      </c>
      <c r="AG247" s="254">
        <v>-139.87991462003717</v>
      </c>
      <c r="AH247" s="377">
        <v>-114.87991462003717</v>
      </c>
    </row>
    <row r="248" spans="1:34" x14ac:dyDescent="0.2">
      <c r="A248" s="2">
        <v>743</v>
      </c>
      <c r="B248" s="2" t="s">
        <v>239</v>
      </c>
      <c r="C248" s="2">
        <v>14</v>
      </c>
      <c r="D248" s="2">
        <v>62738.92244052887</v>
      </c>
      <c r="E248" s="35">
        <v>162955315.2324934</v>
      </c>
      <c r="F248" s="2">
        <v>103786879</v>
      </c>
      <c r="G248" s="2">
        <v>24847381.876186062</v>
      </c>
      <c r="H248" s="2">
        <v>11528297.11041777</v>
      </c>
      <c r="I248" s="17">
        <v>28034280.253578611</v>
      </c>
      <c r="J248" s="345">
        <v>-109165.72504652024</v>
      </c>
      <c r="K248" s="2">
        <v>-2429420.6170546804</v>
      </c>
      <c r="L248" s="2">
        <v>-2793568</v>
      </c>
      <c r="M248" s="8">
        <v>534000</v>
      </c>
      <c r="N248" s="8">
        <v>797688.96268626861</v>
      </c>
      <c r="O248" s="33">
        <v>1241057.6282741129</v>
      </c>
      <c r="P248" s="34">
        <v>19.781302897743092</v>
      </c>
      <c r="Q248" s="2"/>
      <c r="R248" s="419">
        <v>352398000</v>
      </c>
      <c r="S248" s="17">
        <v>218447937.75999999</v>
      </c>
      <c r="T248" s="17">
        <v>16184148.239463981</v>
      </c>
      <c r="U248" s="17">
        <v>95456690.78142269</v>
      </c>
      <c r="V248" s="17">
        <v>22587813.876186062</v>
      </c>
      <c r="W248" s="17">
        <v>-23840.790527400972</v>
      </c>
      <c r="X248" s="33">
        <v>302431.44760012388</v>
      </c>
      <c r="Y248" s="34">
        <v>4.8204756447132642</v>
      </c>
      <c r="Z248" s="2"/>
      <c r="AA248" s="91">
        <v>938626.180673989</v>
      </c>
      <c r="AB248" s="354">
        <v>14.960827253029828</v>
      </c>
      <c r="AD248" s="148">
        <v>-8.2075426556678739</v>
      </c>
      <c r="AE248" s="254">
        <v>0</v>
      </c>
      <c r="AF248" s="254">
        <v>0</v>
      </c>
      <c r="AG248" s="254">
        <v>0</v>
      </c>
      <c r="AH248" s="377">
        <v>0</v>
      </c>
    </row>
    <row r="249" spans="1:34" x14ac:dyDescent="0.2">
      <c r="A249" s="2">
        <v>746</v>
      </c>
      <c r="B249" s="2" t="s">
        <v>240</v>
      </c>
      <c r="C249" s="2">
        <v>17</v>
      </c>
      <c r="D249" s="2">
        <v>5033.113263130188</v>
      </c>
      <c r="E249" s="35">
        <v>14326385.289654817</v>
      </c>
      <c r="F249" s="2">
        <v>6548362</v>
      </c>
      <c r="G249" s="2">
        <v>1081297.7004208099</v>
      </c>
      <c r="H249" s="2">
        <v>1488640.4639692367</v>
      </c>
      <c r="I249" s="17">
        <v>7943312.8316845465</v>
      </c>
      <c r="J249" s="345">
        <v>-8757.6170778465275</v>
      </c>
      <c r="K249" s="2">
        <v>-983010.63081450155</v>
      </c>
      <c r="L249" s="2">
        <v>59071</v>
      </c>
      <c r="M249" s="8">
        <v>-135000</v>
      </c>
      <c r="N249" s="8">
        <v>55595.701926100795</v>
      </c>
      <c r="O249" s="33">
        <v>1723126.16045353</v>
      </c>
      <c r="P249" s="34">
        <v>342.35791454887413</v>
      </c>
      <c r="Q249" s="2"/>
      <c r="R249" s="419">
        <v>33617000</v>
      </c>
      <c r="S249" s="17">
        <v>12926290.647499999</v>
      </c>
      <c r="T249" s="17">
        <v>2089847.0705071453</v>
      </c>
      <c r="U249" s="17">
        <v>17795596.155025065</v>
      </c>
      <c r="V249" s="17">
        <v>1005368.7004208099</v>
      </c>
      <c r="W249" s="17">
        <v>-1912.5830399894714</v>
      </c>
      <c r="X249" s="33">
        <v>202015.15649300604</v>
      </c>
      <c r="Y249" s="34">
        <v>40.137216456632849</v>
      </c>
      <c r="Z249" s="2"/>
      <c r="AA249" s="91">
        <v>1521111.003960524</v>
      </c>
      <c r="AB249" s="354">
        <v>302.22069809224132</v>
      </c>
      <c r="AD249" s="148">
        <v>-295.46741349487934</v>
      </c>
      <c r="AE249" s="254">
        <v>-277.22069809224126</v>
      </c>
      <c r="AF249" s="254">
        <v>-252.22069809224126</v>
      </c>
      <c r="AG249" s="254">
        <v>-227.22069809224126</v>
      </c>
      <c r="AH249" s="377">
        <v>-202.22069809224126</v>
      </c>
    </row>
    <row r="250" spans="1:34" x14ac:dyDescent="0.2">
      <c r="A250" s="2">
        <v>747</v>
      </c>
      <c r="B250" s="2" t="s">
        <v>241</v>
      </c>
      <c r="C250" s="2">
        <v>4</v>
      </c>
      <c r="D250" s="2">
        <v>1479.6438295841217</v>
      </c>
      <c r="E250" s="35">
        <v>3628490.9609210826</v>
      </c>
      <c r="F250" s="2">
        <v>1954490</v>
      </c>
      <c r="G250" s="2">
        <v>650406.52926735708</v>
      </c>
      <c r="H250" s="2">
        <v>435086.17075807566</v>
      </c>
      <c r="I250" s="17">
        <v>1213717.085029342</v>
      </c>
      <c r="J250" s="345">
        <v>-2574.5802634763718</v>
      </c>
      <c r="K250" s="2">
        <v>-324100.80195379315</v>
      </c>
      <c r="L250" s="2">
        <v>-252912</v>
      </c>
      <c r="M250" s="8">
        <v>-7000</v>
      </c>
      <c r="N250" s="8">
        <v>16529.815079037387</v>
      </c>
      <c r="O250" s="33">
        <v>55151.256995460019</v>
      </c>
      <c r="P250" s="34">
        <v>37.273332874277713</v>
      </c>
      <c r="Q250" s="2"/>
      <c r="R250" s="419">
        <v>9994000</v>
      </c>
      <c r="S250" s="17">
        <v>3771296.18</v>
      </c>
      <c r="T250" s="17">
        <v>610801.3193142158</v>
      </c>
      <c r="U250" s="17">
        <v>5145946.2304762304</v>
      </c>
      <c r="V250" s="17">
        <v>390494.52926735708</v>
      </c>
      <c r="W250" s="17">
        <v>-562.26465524196624</v>
      </c>
      <c r="X250" s="33">
        <v>-74899.47628695496</v>
      </c>
      <c r="Y250" s="34">
        <v>-50.619936223440135</v>
      </c>
      <c r="Z250" s="2"/>
      <c r="AA250" s="91">
        <v>130050.73328241498</v>
      </c>
      <c r="AB250" s="354">
        <v>87.893269097717848</v>
      </c>
      <c r="AD250" s="148">
        <v>-81.139984500355894</v>
      </c>
      <c r="AE250" s="254">
        <v>-62.893269097717848</v>
      </c>
      <c r="AF250" s="254">
        <v>-37.893269097717848</v>
      </c>
      <c r="AG250" s="254">
        <v>-12.893269097717848</v>
      </c>
      <c r="AH250" s="377">
        <v>0</v>
      </c>
    </row>
    <row r="251" spans="1:34" x14ac:dyDescent="0.2">
      <c r="A251" s="2">
        <v>748</v>
      </c>
      <c r="B251" s="2" t="s">
        <v>242</v>
      </c>
      <c r="C251" s="2">
        <v>17</v>
      </c>
      <c r="D251" s="2">
        <v>5326.4277523756027</v>
      </c>
      <c r="E251" s="35">
        <v>15677583.095957045</v>
      </c>
      <c r="F251" s="2">
        <v>8038793</v>
      </c>
      <c r="G251" s="2">
        <v>1267818.5600399612</v>
      </c>
      <c r="H251" s="2">
        <v>649254.02482490719</v>
      </c>
      <c r="I251" s="17">
        <v>7483116.3062305292</v>
      </c>
      <c r="J251" s="345">
        <v>-9267.9842891335484</v>
      </c>
      <c r="K251" s="2">
        <v>-794489.51157563296</v>
      </c>
      <c r="L251" s="2">
        <v>182162</v>
      </c>
      <c r="M251" s="8">
        <v>-52000</v>
      </c>
      <c r="N251" s="8">
        <v>60099.281402181397</v>
      </c>
      <c r="O251" s="33">
        <v>1147902.5806757733</v>
      </c>
      <c r="P251" s="34">
        <v>215.51077646060352</v>
      </c>
      <c r="Q251" s="2"/>
      <c r="R251" s="419">
        <v>35489000</v>
      </c>
      <c r="S251" s="17">
        <v>15859323.18</v>
      </c>
      <c r="T251" s="17">
        <v>911463.61706270627</v>
      </c>
      <c r="U251" s="17">
        <v>17309603.601714939</v>
      </c>
      <c r="V251" s="17">
        <v>1397980.5600399612</v>
      </c>
      <c r="W251" s="17">
        <v>-2024.042545902729</v>
      </c>
      <c r="X251" s="33">
        <v>-8604.9986364886172</v>
      </c>
      <c r="Y251" s="34">
        <v>-1.6155290255557793</v>
      </c>
      <c r="Z251" s="2"/>
      <c r="AA251" s="91">
        <v>1156507.5793122619</v>
      </c>
      <c r="AB251" s="354">
        <v>217.12630548615928</v>
      </c>
      <c r="AD251" s="148">
        <v>-210.37302088879736</v>
      </c>
      <c r="AE251" s="254">
        <v>-192.12630548615931</v>
      </c>
      <c r="AF251" s="254">
        <v>-167.12630548615931</v>
      </c>
      <c r="AG251" s="254">
        <v>-142.12630548615931</v>
      </c>
      <c r="AH251" s="377">
        <v>-117.12630548615931</v>
      </c>
    </row>
    <row r="252" spans="1:34" x14ac:dyDescent="0.2">
      <c r="A252" s="2">
        <v>749</v>
      </c>
      <c r="B252" s="2" t="s">
        <v>243</v>
      </c>
      <c r="C252" s="2">
        <v>11</v>
      </c>
      <c r="D252" s="2">
        <v>21895.953705489635</v>
      </c>
      <c r="E252" s="35">
        <v>51875326.19004716</v>
      </c>
      <c r="F252" s="2">
        <v>38488138</v>
      </c>
      <c r="G252" s="2">
        <v>5515106.1469825301</v>
      </c>
      <c r="H252" s="2">
        <v>3050437.9999042805</v>
      </c>
      <c r="I252" s="17">
        <v>14381912.822154384</v>
      </c>
      <c r="J252" s="345">
        <v>-38098.959447551963</v>
      </c>
      <c r="K252" s="2">
        <v>-3479101.3427784606</v>
      </c>
      <c r="L252" s="2">
        <v>-2079041</v>
      </c>
      <c r="M252" s="8">
        <v>-165000</v>
      </c>
      <c r="N252" s="8">
        <v>287341.74215803784</v>
      </c>
      <c r="O252" s="33">
        <v>4086369.2189260647</v>
      </c>
      <c r="P252" s="34">
        <v>186.62668335389986</v>
      </c>
      <c r="Q252" s="2"/>
      <c r="R252" s="419">
        <v>121142000</v>
      </c>
      <c r="S252" s="17">
        <v>80128984.262500003</v>
      </c>
      <c r="T252" s="17">
        <v>4282396.6378461793</v>
      </c>
      <c r="U252" s="17">
        <v>33756401.722064391</v>
      </c>
      <c r="V252" s="17">
        <v>3271065.1469825301</v>
      </c>
      <c r="W252" s="17">
        <v>-8320.4624080860613</v>
      </c>
      <c r="X252" s="33">
        <v>305168.23180120229</v>
      </c>
      <c r="Y252" s="34">
        <v>13.937197525435586</v>
      </c>
      <c r="Z252" s="2"/>
      <c r="AA252" s="91">
        <v>3781200.9871248621</v>
      </c>
      <c r="AB252" s="354">
        <v>172.68948582846429</v>
      </c>
      <c r="AD252" s="148">
        <v>-165.93620123110233</v>
      </c>
      <c r="AE252" s="254">
        <v>-147.68948582846429</v>
      </c>
      <c r="AF252" s="254">
        <v>-122.68948582846429</v>
      </c>
      <c r="AG252" s="254">
        <v>-97.689485828464285</v>
      </c>
      <c r="AH252" s="377">
        <v>-72.689485828464285</v>
      </c>
    </row>
    <row r="253" spans="1:34" x14ac:dyDescent="0.2">
      <c r="A253" s="2">
        <v>751</v>
      </c>
      <c r="B253" s="2" t="s">
        <v>244</v>
      </c>
      <c r="C253" s="2">
        <v>19</v>
      </c>
      <c r="D253" s="2">
        <v>3138.5262351036072</v>
      </c>
      <c r="E253" s="35">
        <v>8172595.5927133746</v>
      </c>
      <c r="F253" s="2">
        <v>5691103</v>
      </c>
      <c r="G253" s="2">
        <v>1161477.338793878</v>
      </c>
      <c r="H253" s="2">
        <v>282369.62695346668</v>
      </c>
      <c r="I253" s="17">
        <v>3161710.0724544479</v>
      </c>
      <c r="J253" s="345">
        <v>-5461.035649080276</v>
      </c>
      <c r="K253" s="2">
        <v>-707904.54601062741</v>
      </c>
      <c r="L253" s="2">
        <v>28126</v>
      </c>
      <c r="M253" s="8">
        <v>-70000</v>
      </c>
      <c r="N253" s="8">
        <v>41321.301706782506</v>
      </c>
      <c r="O253" s="33">
        <v>1410146.1655354928</v>
      </c>
      <c r="P253" s="34">
        <v>449.30201626590576</v>
      </c>
      <c r="Q253" s="2"/>
      <c r="R253" s="419">
        <v>20500000</v>
      </c>
      <c r="S253" s="17">
        <v>11287686.779999999</v>
      </c>
      <c r="T253" s="17">
        <v>396408.2342054976</v>
      </c>
      <c r="U253" s="17">
        <v>8114387.4450326683</v>
      </c>
      <c r="V253" s="17">
        <v>1119603.338793878</v>
      </c>
      <c r="W253" s="17">
        <v>-1192.6399693393707</v>
      </c>
      <c r="X253" s="33">
        <v>419278.438001381</v>
      </c>
      <c r="Y253" s="34">
        <v>133.59086609245438</v>
      </c>
      <c r="Z253" s="2"/>
      <c r="AA253" s="91">
        <v>990867.72753411182</v>
      </c>
      <c r="AB253" s="354">
        <v>315.71115017345136</v>
      </c>
      <c r="AD253" s="148">
        <v>-308.95786557608943</v>
      </c>
      <c r="AE253" s="254">
        <v>-290.71115017345141</v>
      </c>
      <c r="AF253" s="254">
        <v>-265.71115017345141</v>
      </c>
      <c r="AG253" s="254">
        <v>-240.71115017345141</v>
      </c>
      <c r="AH253" s="377">
        <v>-215.71115017345141</v>
      </c>
    </row>
    <row r="254" spans="1:34" x14ac:dyDescent="0.2">
      <c r="A254" s="2">
        <v>753</v>
      </c>
      <c r="B254" s="2" t="s">
        <v>245</v>
      </c>
      <c r="C254" s="2">
        <v>1</v>
      </c>
      <c r="D254" s="2">
        <v>20074.603677511215</v>
      </c>
      <c r="E254" s="35">
        <v>57168155.469963379</v>
      </c>
      <c r="F254" s="2">
        <v>34677948</v>
      </c>
      <c r="G254" s="2">
        <v>9404944.3184811678</v>
      </c>
      <c r="H254" s="2">
        <v>3535099.3347726893</v>
      </c>
      <c r="I254" s="17">
        <v>10711769.30444626</v>
      </c>
      <c r="J254" s="345">
        <v>-34929.810398869515</v>
      </c>
      <c r="K254" s="2">
        <v>635143.83623337804</v>
      </c>
      <c r="L254" s="2">
        <v>-2349554</v>
      </c>
      <c r="M254" s="8">
        <v>-731000</v>
      </c>
      <c r="N254" s="8">
        <v>264337.50628250832</v>
      </c>
      <c r="O254" s="33">
        <v>-1054396.9801462442</v>
      </c>
      <c r="P254" s="34">
        <v>-52.523925108790237</v>
      </c>
      <c r="Q254" s="2"/>
      <c r="R254" s="419">
        <v>111766000</v>
      </c>
      <c r="S254" s="17">
        <v>84546313.332499996</v>
      </c>
      <c r="T254" s="17">
        <v>4962794.6892078668</v>
      </c>
      <c r="U254" s="17">
        <v>14640783.31826988</v>
      </c>
      <c r="V254" s="17">
        <v>6324390.3184811678</v>
      </c>
      <c r="W254" s="17">
        <v>-7628.3493974542616</v>
      </c>
      <c r="X254" s="33">
        <v>-1284089.9921436424</v>
      </c>
      <c r="Y254" s="34">
        <v>-63.965895056855224</v>
      </c>
      <c r="Z254" s="2"/>
      <c r="AA254" s="91">
        <v>229693.01199739822</v>
      </c>
      <c r="AB254" s="354">
        <v>11.441969948064989</v>
      </c>
      <c r="AD254" s="148">
        <v>-4.6886853507030324</v>
      </c>
      <c r="AE254" s="254">
        <v>0</v>
      </c>
      <c r="AF254" s="254">
        <v>0</v>
      </c>
      <c r="AG254" s="254">
        <v>0</v>
      </c>
      <c r="AH254" s="377">
        <v>0</v>
      </c>
    </row>
    <row r="255" spans="1:34" x14ac:dyDescent="0.2">
      <c r="A255" s="2">
        <v>755</v>
      </c>
      <c r="B255" s="2" t="s">
        <v>246</v>
      </c>
      <c r="C255" s="2">
        <v>1</v>
      </c>
      <c r="D255" s="2">
        <v>6218.5406818985939</v>
      </c>
      <c r="E255" s="35">
        <v>19442608.053911053</v>
      </c>
      <c r="F255" s="2">
        <v>13314873</v>
      </c>
      <c r="G255" s="2">
        <v>2230574.8696488761</v>
      </c>
      <c r="H255" s="2">
        <v>441347.21572490002</v>
      </c>
      <c r="I255" s="17">
        <v>3951409.7511193193</v>
      </c>
      <c r="J255" s="345">
        <v>-10820.260786503553</v>
      </c>
      <c r="K255" s="2">
        <v>801028.15718880005</v>
      </c>
      <c r="L255" s="2">
        <v>-1261996</v>
      </c>
      <c r="M255" s="8">
        <v>-441000</v>
      </c>
      <c r="N255" s="8">
        <v>95158.203841776369</v>
      </c>
      <c r="O255" s="33">
        <v>-322033.11717388406</v>
      </c>
      <c r="P255" s="34">
        <v>-51.785962920735216</v>
      </c>
      <c r="Q255" s="2"/>
      <c r="R255" s="419">
        <v>34246000</v>
      </c>
      <c r="S255" s="17">
        <v>27813729.919999998</v>
      </c>
      <c r="T255" s="17">
        <v>619590.96785523626</v>
      </c>
      <c r="U255" s="17">
        <v>5635769.6600769367</v>
      </c>
      <c r="V255" s="17">
        <v>527578.86964887613</v>
      </c>
      <c r="W255" s="17">
        <v>-2363.0454591214657</v>
      </c>
      <c r="X255" s="33">
        <v>353032.4630401656</v>
      </c>
      <c r="Y255" s="34">
        <v>56.770950147162281</v>
      </c>
      <c r="Z255" s="2"/>
      <c r="AA255" s="91">
        <v>-675065.58021404967</v>
      </c>
      <c r="AB255" s="354">
        <v>-108.5569130678975</v>
      </c>
      <c r="AD255" s="148">
        <v>115.31019766525945</v>
      </c>
      <c r="AE255" s="254">
        <v>83.556913067897497</v>
      </c>
      <c r="AF255" s="254">
        <v>58.556913067897497</v>
      </c>
      <c r="AG255" s="254">
        <v>33.556913067897497</v>
      </c>
      <c r="AH255" s="377">
        <v>8.5569130678974972</v>
      </c>
    </row>
    <row r="256" spans="1:34" x14ac:dyDescent="0.2">
      <c r="A256" s="2">
        <v>758</v>
      </c>
      <c r="B256" s="2" t="s">
        <v>247</v>
      </c>
      <c r="C256" s="2">
        <v>19</v>
      </c>
      <c r="D256" s="2">
        <v>8651.03696590662</v>
      </c>
      <c r="E256" s="35">
        <v>26477493.00495448</v>
      </c>
      <c r="F256" s="2">
        <v>12843017</v>
      </c>
      <c r="G256" s="2">
        <v>7878217.7441818938</v>
      </c>
      <c r="H256" s="2">
        <v>2468696.4786866927</v>
      </c>
      <c r="I256" s="17">
        <v>10599667.408438953</v>
      </c>
      <c r="J256" s="345">
        <v>-15052.804320677518</v>
      </c>
      <c r="K256" s="2">
        <v>-2280488.7492168122</v>
      </c>
      <c r="L256" s="2">
        <v>-774621</v>
      </c>
      <c r="M256" s="8">
        <v>930000</v>
      </c>
      <c r="N256" s="8">
        <v>105918.27766076241</v>
      </c>
      <c r="O256" s="33">
        <v>5277861.350476332</v>
      </c>
      <c r="P256" s="34">
        <v>610.08424438320696</v>
      </c>
      <c r="Q256" s="2"/>
      <c r="R256" s="419">
        <v>64269000</v>
      </c>
      <c r="S256" s="17">
        <v>28567511.400000002</v>
      </c>
      <c r="T256" s="17">
        <v>3465711.3176935022</v>
      </c>
      <c r="U256" s="17">
        <v>25888467.270289764</v>
      </c>
      <c r="V256" s="17">
        <v>8033596.7441818938</v>
      </c>
      <c r="W256" s="17">
        <v>-3287.3940470445154</v>
      </c>
      <c r="X256" s="33">
        <v>1689574.1262122097</v>
      </c>
      <c r="Y256" s="34">
        <v>195.30307555854307</v>
      </c>
      <c r="Z256" s="2"/>
      <c r="AA256" s="91">
        <v>3588287.2242641225</v>
      </c>
      <c r="AB256" s="354">
        <v>414.78116882466395</v>
      </c>
      <c r="AD256" s="148">
        <v>-408.02788422730191</v>
      </c>
      <c r="AE256" s="254">
        <v>-389.78116882466389</v>
      </c>
      <c r="AF256" s="254">
        <v>-364.78116882466389</v>
      </c>
      <c r="AG256" s="254">
        <v>-339.78116882466389</v>
      </c>
      <c r="AH256" s="377">
        <v>-314.78116882466389</v>
      </c>
    </row>
    <row r="257" spans="1:34" x14ac:dyDescent="0.2">
      <c r="A257" s="2">
        <v>759</v>
      </c>
      <c r="B257" s="2" t="s">
        <v>248</v>
      </c>
      <c r="C257" s="2">
        <v>14</v>
      </c>
      <c r="D257" s="2">
        <v>2158.3040497303009</v>
      </c>
      <c r="E257" s="35">
        <v>5677360.7284230143</v>
      </c>
      <c r="F257" s="2">
        <v>2724308</v>
      </c>
      <c r="G257" s="2">
        <v>509357.52941035089</v>
      </c>
      <c r="H257" s="2">
        <v>450301.15188668174</v>
      </c>
      <c r="I257" s="17">
        <v>2471206.5400463692</v>
      </c>
      <c r="J257" s="345">
        <v>-3755.4490465307235</v>
      </c>
      <c r="K257" s="2">
        <v>382000.39182558522</v>
      </c>
      <c r="L257" s="2">
        <v>-521050</v>
      </c>
      <c r="M257" s="8">
        <v>37000</v>
      </c>
      <c r="N257" s="8">
        <v>21960.255074128487</v>
      </c>
      <c r="O257" s="33">
        <v>393967.69077357091</v>
      </c>
      <c r="P257" s="34">
        <v>182.53576961170074</v>
      </c>
      <c r="Q257" s="2"/>
      <c r="R257" s="419">
        <v>14029000</v>
      </c>
      <c r="S257" s="17">
        <v>5287807.5175000001</v>
      </c>
      <c r="T257" s="17">
        <v>632161.0663512249</v>
      </c>
      <c r="U257" s="17">
        <v>8461204.543548163</v>
      </c>
      <c r="V257" s="17">
        <v>25307.529410350893</v>
      </c>
      <c r="W257" s="17">
        <v>-820.15553889751436</v>
      </c>
      <c r="X257" s="33">
        <v>378300.81234863726</v>
      </c>
      <c r="Y257" s="34">
        <v>175.27688575477086</v>
      </c>
      <c r="Z257" s="2"/>
      <c r="AA257" s="91">
        <v>15666.878424933646</v>
      </c>
      <c r="AB257" s="354">
        <v>7.258883856929871</v>
      </c>
      <c r="AD257" s="148">
        <v>-0.50559925956792995</v>
      </c>
      <c r="AE257" s="254">
        <v>0</v>
      </c>
      <c r="AF257" s="254">
        <v>0</v>
      </c>
      <c r="AG257" s="254">
        <v>0</v>
      </c>
      <c r="AH257" s="377">
        <v>0</v>
      </c>
    </row>
    <row r="258" spans="1:34" x14ac:dyDescent="0.2">
      <c r="A258" s="2">
        <v>761</v>
      </c>
      <c r="B258" s="2" t="s">
        <v>249</v>
      </c>
      <c r="C258" s="2">
        <v>2</v>
      </c>
      <c r="D258" s="2">
        <v>8983.1553268432617</v>
      </c>
      <c r="E258" s="35">
        <v>20465643.792583823</v>
      </c>
      <c r="F258" s="2">
        <v>11893701</v>
      </c>
      <c r="G258" s="2">
        <v>1856506.0432238278</v>
      </c>
      <c r="H258" s="2">
        <v>973684.68666594091</v>
      </c>
      <c r="I258" s="17">
        <v>5905803.4506611908</v>
      </c>
      <c r="J258" s="345">
        <v>-15630.690268707276</v>
      </c>
      <c r="K258" s="2">
        <v>-890884.68902996858</v>
      </c>
      <c r="L258" s="2">
        <v>-250644</v>
      </c>
      <c r="M258" s="8">
        <v>-76000</v>
      </c>
      <c r="N258" s="8">
        <v>89009.720030713404</v>
      </c>
      <c r="O258" s="33">
        <v>-980098.27130082622</v>
      </c>
      <c r="P258" s="34">
        <v>-109.10401029937874</v>
      </c>
      <c r="Q258" s="2"/>
      <c r="R258" s="419">
        <v>55660000</v>
      </c>
      <c r="S258" s="17">
        <v>26060454.600000001</v>
      </c>
      <c r="T258" s="17">
        <v>1366919.7763178195</v>
      </c>
      <c r="U258" s="17">
        <v>24937980.465389971</v>
      </c>
      <c r="V258" s="17">
        <v>1529862.0432238278</v>
      </c>
      <c r="W258" s="17">
        <v>-3413.5990242004395</v>
      </c>
      <c r="X258" s="33">
        <v>-1761369.5160441757</v>
      </c>
      <c r="Y258" s="34">
        <v>-196.07470337075117</v>
      </c>
      <c r="Z258" s="2"/>
      <c r="AA258" s="91">
        <v>781271.2447433495</v>
      </c>
      <c r="AB258" s="354">
        <v>86.970693071372423</v>
      </c>
      <c r="AD258" s="148">
        <v>-80.217408474010469</v>
      </c>
      <c r="AE258" s="254">
        <v>-61.970693071372423</v>
      </c>
      <c r="AF258" s="254">
        <v>-36.970693071372423</v>
      </c>
      <c r="AG258" s="254">
        <v>-11.970693071372423</v>
      </c>
      <c r="AH258" s="377">
        <v>0</v>
      </c>
    </row>
    <row r="259" spans="1:34" x14ac:dyDescent="0.2">
      <c r="A259" s="2">
        <v>762</v>
      </c>
      <c r="B259" s="2" t="s">
        <v>250</v>
      </c>
      <c r="C259" s="2">
        <v>11</v>
      </c>
      <c r="D259" s="2">
        <v>4132.8740212917328</v>
      </c>
      <c r="E259" s="35">
        <v>9686995.6122984365</v>
      </c>
      <c r="F259" s="2">
        <v>5080056</v>
      </c>
      <c r="G259" s="2">
        <v>901143.1635111447</v>
      </c>
      <c r="H259" s="2">
        <v>1494188.1699358802</v>
      </c>
      <c r="I259" s="17">
        <v>3179448.1021726439</v>
      </c>
      <c r="J259" s="345">
        <v>-7191.2007970476152</v>
      </c>
      <c r="K259" s="2">
        <v>147210.17063431942</v>
      </c>
      <c r="L259" s="2">
        <v>-241440</v>
      </c>
      <c r="M259" s="8">
        <v>-107000</v>
      </c>
      <c r="N259" s="8">
        <v>45477.119224454204</v>
      </c>
      <c r="O259" s="33">
        <v>804895.91238295846</v>
      </c>
      <c r="P259" s="34">
        <v>194.75452390668025</v>
      </c>
      <c r="Q259" s="2"/>
      <c r="R259" s="419">
        <v>28169000</v>
      </c>
      <c r="S259" s="17">
        <v>10639962.035</v>
      </c>
      <c r="T259" s="17">
        <v>2097635.2889138325</v>
      </c>
      <c r="U259" s="17">
        <v>15518003.173797084</v>
      </c>
      <c r="V259" s="17">
        <v>552703.1635111447</v>
      </c>
      <c r="W259" s="17">
        <v>-1570.4921280908584</v>
      </c>
      <c r="X259" s="33">
        <v>640874.15335015382</v>
      </c>
      <c r="Y259" s="34">
        <v>155.0674300858191</v>
      </c>
      <c r="Z259" s="2"/>
      <c r="AA259" s="91">
        <v>164021.75903280464</v>
      </c>
      <c r="AB259" s="354">
        <v>39.687093820861136</v>
      </c>
      <c r="AD259" s="148">
        <v>-32.933809223499196</v>
      </c>
      <c r="AE259" s="254">
        <v>-14.687093820861151</v>
      </c>
      <c r="AF259" s="254">
        <v>0</v>
      </c>
      <c r="AG259" s="254">
        <v>0</v>
      </c>
      <c r="AH259" s="377">
        <v>0</v>
      </c>
    </row>
    <row r="260" spans="1:34" x14ac:dyDescent="0.2">
      <c r="A260" s="2">
        <v>765</v>
      </c>
      <c r="B260" s="2" t="s">
        <v>251</v>
      </c>
      <c r="C260" s="2">
        <v>18</v>
      </c>
      <c r="D260" s="2">
        <v>10446.090359687805</v>
      </c>
      <c r="E260" s="35">
        <v>28361726.859461933</v>
      </c>
      <c r="F260" s="2">
        <v>16771785</v>
      </c>
      <c r="G260" s="2">
        <v>4326019.5079287458</v>
      </c>
      <c r="H260" s="2">
        <v>1868854.9650099094</v>
      </c>
      <c r="I260" s="17">
        <v>7638073.0733252959</v>
      </c>
      <c r="J260" s="345">
        <v>-18176.19722585678</v>
      </c>
      <c r="K260" s="2">
        <v>-1413320.0202039683</v>
      </c>
      <c r="L260" s="2">
        <v>1643858</v>
      </c>
      <c r="M260" s="8">
        <v>297000</v>
      </c>
      <c r="N260" s="8">
        <v>128946.01785335719</v>
      </c>
      <c r="O260" s="33">
        <v>2881313.4872255474</v>
      </c>
      <c r="P260" s="34">
        <v>275.82697334734326</v>
      </c>
      <c r="Q260" s="2"/>
      <c r="R260" s="419">
        <v>67515000</v>
      </c>
      <c r="S260" s="17">
        <v>34348338.375</v>
      </c>
      <c r="T260" s="17">
        <v>2623616.0902243238</v>
      </c>
      <c r="U260" s="17">
        <v>25989756.406672377</v>
      </c>
      <c r="V260" s="17">
        <v>6266877.5079287458</v>
      </c>
      <c r="W260" s="17">
        <v>-3969.5143366813659</v>
      </c>
      <c r="X260" s="33">
        <v>1717557.8941621245</v>
      </c>
      <c r="Y260" s="34">
        <v>164.42112168494165</v>
      </c>
      <c r="Z260" s="2"/>
      <c r="AA260" s="91">
        <v>1163755.5930634229</v>
      </c>
      <c r="AB260" s="354">
        <v>111.40585166240159</v>
      </c>
      <c r="AD260" s="148">
        <v>-104.65256706503965</v>
      </c>
      <c r="AE260" s="254">
        <v>-86.405851662401602</v>
      </c>
      <c r="AF260" s="254">
        <v>-61.405851662401602</v>
      </c>
      <c r="AG260" s="254">
        <v>-36.405851662401602</v>
      </c>
      <c r="AH260" s="377">
        <v>-11.405851662401602</v>
      </c>
    </row>
    <row r="261" spans="1:34" x14ac:dyDescent="0.2">
      <c r="A261" s="2">
        <v>768</v>
      </c>
      <c r="B261" s="2" t="s">
        <v>252</v>
      </c>
      <c r="C261" s="2">
        <v>10</v>
      </c>
      <c r="D261" s="2">
        <v>2626.6709136962891</v>
      </c>
      <c r="E261" s="35">
        <v>6750455.7896839138</v>
      </c>
      <c r="F261" s="2">
        <v>3639243</v>
      </c>
      <c r="G261" s="2">
        <v>984738.71822707227</v>
      </c>
      <c r="H261" s="2">
        <v>881470.81436728081</v>
      </c>
      <c r="I261" s="17">
        <v>1900115.3848454016</v>
      </c>
      <c r="J261" s="345">
        <v>-4570.4073898315428</v>
      </c>
      <c r="K261" s="2">
        <v>50374.613808232301</v>
      </c>
      <c r="L261" s="2">
        <v>184286</v>
      </c>
      <c r="M261" s="8">
        <v>58000</v>
      </c>
      <c r="N261" s="8">
        <v>31271.890091302026</v>
      </c>
      <c r="O261" s="33">
        <v>974474.22426554374</v>
      </c>
      <c r="P261" s="34">
        <v>370.99212512093857</v>
      </c>
      <c r="Q261" s="2"/>
      <c r="R261" s="419">
        <v>18985000</v>
      </c>
      <c r="S261" s="17">
        <v>7193613.5300000003</v>
      </c>
      <c r="T261" s="17">
        <v>1237464.145124217</v>
      </c>
      <c r="U261" s="17">
        <v>10593780.623821391</v>
      </c>
      <c r="V261" s="17">
        <v>1227024.7182270722</v>
      </c>
      <c r="W261" s="17">
        <v>-998.13494720458982</v>
      </c>
      <c r="X261" s="33">
        <v>1267881.1521198838</v>
      </c>
      <c r="Y261" s="34">
        <v>482.69508963180442</v>
      </c>
      <c r="Z261" s="2"/>
      <c r="AA261" s="91">
        <v>-293406.92785434006</v>
      </c>
      <c r="AB261" s="354">
        <v>-111.70296451086581</v>
      </c>
      <c r="AD261" s="148">
        <v>118.45624910822778</v>
      </c>
      <c r="AE261" s="254">
        <v>86.702964510865854</v>
      </c>
      <c r="AF261" s="254">
        <v>61.702964510865854</v>
      </c>
      <c r="AG261" s="254">
        <v>36.702964510865854</v>
      </c>
      <c r="AH261" s="377">
        <v>11.702964510865854</v>
      </c>
    </row>
    <row r="262" spans="1:34" x14ac:dyDescent="0.2">
      <c r="A262" s="2">
        <v>777</v>
      </c>
      <c r="B262" s="2" t="s">
        <v>253</v>
      </c>
      <c r="C262" s="2">
        <v>18</v>
      </c>
      <c r="D262" s="2">
        <v>8024.6315493583679</v>
      </c>
      <c r="E262" s="35">
        <v>22347094.373541504</v>
      </c>
      <c r="F262" s="2">
        <v>10630118</v>
      </c>
      <c r="G262" s="2">
        <v>2781613.8050645464</v>
      </c>
      <c r="H262" s="2">
        <v>1951108.7868146303</v>
      </c>
      <c r="I262" s="17">
        <v>8125489.3652962791</v>
      </c>
      <c r="J262" s="345">
        <v>-13962.858895883561</v>
      </c>
      <c r="K262" s="2">
        <v>-462010.0302416943</v>
      </c>
      <c r="L262" s="2">
        <v>-335129</v>
      </c>
      <c r="M262" s="8">
        <v>-28000</v>
      </c>
      <c r="N262" s="8">
        <v>87030.225191566948</v>
      </c>
      <c r="O262" s="33">
        <v>389163.91968794167</v>
      </c>
      <c r="P262" s="34">
        <v>48.496172976198309</v>
      </c>
      <c r="Q262" s="2"/>
      <c r="R262" s="419">
        <v>59212000</v>
      </c>
      <c r="S262" s="17">
        <v>22288498.035</v>
      </c>
      <c r="T262" s="17">
        <v>2739089.1763705066</v>
      </c>
      <c r="U262" s="17">
        <v>30774643.178942177</v>
      </c>
      <c r="V262" s="17">
        <v>2418484.8050645464</v>
      </c>
      <c r="W262" s="17">
        <v>-3049.35998875618</v>
      </c>
      <c r="X262" s="33">
        <v>-988235.44463401323</v>
      </c>
      <c r="Y262" s="34">
        <v>-123.15025787234187</v>
      </c>
      <c r="Z262" s="2"/>
      <c r="AA262" s="91">
        <v>1377399.364321955</v>
      </c>
      <c r="AB262" s="354">
        <v>171.64643084854018</v>
      </c>
      <c r="AD262" s="148">
        <v>-164.89314625117822</v>
      </c>
      <c r="AE262" s="254">
        <v>-146.64643084854018</v>
      </c>
      <c r="AF262" s="254">
        <v>-121.64643084854018</v>
      </c>
      <c r="AG262" s="254">
        <v>-96.646430848540177</v>
      </c>
      <c r="AH262" s="377">
        <v>-71.646430848540177</v>
      </c>
    </row>
    <row r="263" spans="1:34" x14ac:dyDescent="0.2">
      <c r="A263" s="2">
        <v>778</v>
      </c>
      <c r="B263" s="2" t="s">
        <v>254</v>
      </c>
      <c r="C263" s="2">
        <v>11</v>
      </c>
      <c r="D263" s="2">
        <v>7284.1334013938904</v>
      </c>
      <c r="E263" s="35">
        <v>17130050.656121824</v>
      </c>
      <c r="F263" s="2">
        <v>11157441</v>
      </c>
      <c r="G263" s="2">
        <v>1848695.5461092412</v>
      </c>
      <c r="H263" s="2">
        <v>1283190.5169226138</v>
      </c>
      <c r="I263" s="17">
        <v>4221203.3145716749</v>
      </c>
      <c r="J263" s="345">
        <v>-12674.392118425369</v>
      </c>
      <c r="K263" s="2">
        <v>-219059.12741984893</v>
      </c>
      <c r="L263" s="2">
        <v>-80526</v>
      </c>
      <c r="M263" s="8">
        <v>-200000</v>
      </c>
      <c r="N263" s="8">
        <v>86057.66200620294</v>
      </c>
      <c r="O263" s="33">
        <v>954277.86394963786</v>
      </c>
      <c r="P263" s="34">
        <v>131.00774125951997</v>
      </c>
      <c r="Q263" s="2"/>
      <c r="R263" s="419">
        <v>49150000</v>
      </c>
      <c r="S263" s="17">
        <v>22028878.605</v>
      </c>
      <c r="T263" s="17">
        <v>1801423.518707128</v>
      </c>
      <c r="U263" s="17">
        <v>24227818.857837763</v>
      </c>
      <c r="V263" s="17">
        <v>1568169.5461092412</v>
      </c>
      <c r="W263" s="17">
        <v>-2767.9706925296782</v>
      </c>
      <c r="X263" s="33">
        <v>479058.49834666343</v>
      </c>
      <c r="Y263" s="34">
        <v>65.767397705125902</v>
      </c>
      <c r="Z263" s="2"/>
      <c r="AA263" s="91">
        <v>475219.36560297443</v>
      </c>
      <c r="AB263" s="354">
        <v>65.240343554394073</v>
      </c>
      <c r="AD263" s="148">
        <v>-58.487058957032119</v>
      </c>
      <c r="AE263" s="254">
        <v>-40.240343554394073</v>
      </c>
      <c r="AF263" s="254">
        <v>-15.240343554394073</v>
      </c>
      <c r="AG263" s="254">
        <v>0</v>
      </c>
      <c r="AH263" s="377">
        <v>0</v>
      </c>
    </row>
    <row r="264" spans="1:34" x14ac:dyDescent="0.2">
      <c r="A264" s="2">
        <v>781</v>
      </c>
      <c r="B264" s="2" t="s">
        <v>255</v>
      </c>
      <c r="C264" s="2">
        <v>7</v>
      </c>
      <c r="D264" s="2">
        <v>3898.3181650042534</v>
      </c>
      <c r="E264" s="35">
        <v>9364339.6817779988</v>
      </c>
      <c r="F264" s="2">
        <v>4144563</v>
      </c>
      <c r="G264" s="2">
        <v>2048626.0577091833</v>
      </c>
      <c r="H264" s="2">
        <v>1053060.3533635922</v>
      </c>
      <c r="I264" s="17">
        <v>1193877.8423737118</v>
      </c>
      <c r="J264" s="345">
        <v>-6783.0736071074007</v>
      </c>
      <c r="K264" s="2">
        <v>930311.75950252346</v>
      </c>
      <c r="L264" s="2">
        <v>-296225</v>
      </c>
      <c r="M264" s="8">
        <v>44000</v>
      </c>
      <c r="N264" s="8">
        <v>35954.389708502255</v>
      </c>
      <c r="O264" s="33">
        <v>-216954.35272759385</v>
      </c>
      <c r="P264" s="34">
        <v>-55.653321136079498</v>
      </c>
      <c r="Q264" s="2"/>
      <c r="R264" s="419">
        <v>25643000</v>
      </c>
      <c r="S264" s="17">
        <v>9660949.370000001</v>
      </c>
      <c r="T264" s="17">
        <v>1478352.3273821215</v>
      </c>
      <c r="U264" s="17">
        <v>13495603.345695477</v>
      </c>
      <c r="V264" s="17">
        <v>1796401.0577091833</v>
      </c>
      <c r="W264" s="17">
        <v>-1481.3609027016164</v>
      </c>
      <c r="X264" s="33">
        <v>789787.46168948442</v>
      </c>
      <c r="Y264" s="34">
        <v>202.59697342805848</v>
      </c>
      <c r="Z264" s="2"/>
      <c r="AA264" s="91">
        <v>-1006741.8144170783</v>
      </c>
      <c r="AB264" s="354">
        <v>-258.25029456413796</v>
      </c>
      <c r="AD264" s="148">
        <v>265.00357916149994</v>
      </c>
      <c r="AE264" s="254">
        <v>233.25029456413796</v>
      </c>
      <c r="AF264" s="254">
        <v>208.25029456413796</v>
      </c>
      <c r="AG264" s="254">
        <v>183.25029456413796</v>
      </c>
      <c r="AH264" s="377">
        <v>158.25029456413796</v>
      </c>
    </row>
    <row r="265" spans="1:34" x14ac:dyDescent="0.2">
      <c r="A265" s="2">
        <v>783</v>
      </c>
      <c r="B265" s="2" t="s">
        <v>256</v>
      </c>
      <c r="C265" s="2">
        <v>4</v>
      </c>
      <c r="D265" s="2">
        <v>6933.0257819890976</v>
      </c>
      <c r="E265" s="35">
        <v>13036154.842487324</v>
      </c>
      <c r="F265" s="2">
        <v>12927656</v>
      </c>
      <c r="G265" s="2">
        <v>2009564.0619518135</v>
      </c>
      <c r="H265" s="2">
        <v>1057595.9640371357</v>
      </c>
      <c r="I265" s="17">
        <v>1808657.1739053847</v>
      </c>
      <c r="J265" s="345">
        <v>-12063.46486066103</v>
      </c>
      <c r="K265" s="2">
        <v>-1064596.669308539</v>
      </c>
      <c r="L265" s="2">
        <v>-594183</v>
      </c>
      <c r="M265" s="8">
        <v>-51000</v>
      </c>
      <c r="N265" s="8">
        <v>96742.523476847404</v>
      </c>
      <c r="O265" s="33">
        <v>3142217.7467146553</v>
      </c>
      <c r="P265" s="34">
        <v>453.22458700177333</v>
      </c>
      <c r="Q265" s="2"/>
      <c r="R265" s="419">
        <v>38836000</v>
      </c>
      <c r="S265" s="17">
        <v>26296770.734999999</v>
      </c>
      <c r="T265" s="17">
        <v>1484719.7027883981</v>
      </c>
      <c r="U265" s="17">
        <v>11844253.995736353</v>
      </c>
      <c r="V265" s="17">
        <v>1364381.0619518135</v>
      </c>
      <c r="W265" s="17">
        <v>-2634.549797155857</v>
      </c>
      <c r="X265" s="33">
        <v>2156760.0452737221</v>
      </c>
      <c r="Y265" s="34">
        <v>311.08495959681022</v>
      </c>
      <c r="Z265" s="2"/>
      <c r="AA265" s="91">
        <v>985457.70144093316</v>
      </c>
      <c r="AB265" s="354">
        <v>142.13962740496308</v>
      </c>
      <c r="AD265" s="148">
        <v>-135.38634280760118</v>
      </c>
      <c r="AE265" s="254">
        <v>-117.13962740496311</v>
      </c>
      <c r="AF265" s="254">
        <v>-92.139627404963107</v>
      </c>
      <c r="AG265" s="254">
        <v>-67.139627404963107</v>
      </c>
      <c r="AH265" s="377">
        <v>-42.139627404963107</v>
      </c>
    </row>
    <row r="266" spans="1:34" x14ac:dyDescent="0.2">
      <c r="A266" s="2">
        <v>785</v>
      </c>
      <c r="B266" s="2" t="s">
        <v>257</v>
      </c>
      <c r="C266" s="2">
        <v>17</v>
      </c>
      <c r="D266" s="2">
        <v>2986.6490213871002</v>
      </c>
      <c r="E266" s="35">
        <v>9507599.9368288461</v>
      </c>
      <c r="F266" s="2">
        <v>4302601</v>
      </c>
      <c r="G266" s="2">
        <v>2772134.4455088712</v>
      </c>
      <c r="H266" s="2">
        <v>461047.62580597372</v>
      </c>
      <c r="I266" s="17">
        <v>2707158.7794044348</v>
      </c>
      <c r="J266" s="345">
        <v>-5196.7692972135546</v>
      </c>
      <c r="K266" s="2">
        <v>231664.32947957391</v>
      </c>
      <c r="L266" s="2">
        <v>66568</v>
      </c>
      <c r="M266" s="8">
        <v>-192000</v>
      </c>
      <c r="N266" s="8">
        <v>32952.383711251568</v>
      </c>
      <c r="O266" s="33">
        <v>869329.85778404586</v>
      </c>
      <c r="P266" s="34">
        <v>291.07198454149119</v>
      </c>
      <c r="Q266" s="2"/>
      <c r="R266" s="419">
        <v>23784000</v>
      </c>
      <c r="S266" s="17">
        <v>8556570.5</v>
      </c>
      <c r="T266" s="17">
        <v>647247.64204367355</v>
      </c>
      <c r="U266" s="17">
        <v>12679377.263711564</v>
      </c>
      <c r="V266" s="17">
        <v>2646702.4455088712</v>
      </c>
      <c r="W266" s="17">
        <v>-1134.9266281270982</v>
      </c>
      <c r="X266" s="33">
        <v>747032.77789223508</v>
      </c>
      <c r="Y266" s="34">
        <v>250.1240596209353</v>
      </c>
      <c r="Z266" s="2"/>
      <c r="AA266" s="91">
        <v>122297.07989181078</v>
      </c>
      <c r="AB266" s="354">
        <v>40.947924920555913</v>
      </c>
      <c r="AD266" s="148">
        <v>-34.194640323193937</v>
      </c>
      <c r="AE266" s="254">
        <v>-15.947924920555892</v>
      </c>
      <c r="AF266" s="254">
        <v>0</v>
      </c>
      <c r="AG266" s="254">
        <v>0</v>
      </c>
      <c r="AH266" s="377">
        <v>0</v>
      </c>
    </row>
    <row r="267" spans="1:34" x14ac:dyDescent="0.2">
      <c r="A267" s="2">
        <v>790</v>
      </c>
      <c r="B267" s="2" t="s">
        <v>258</v>
      </c>
      <c r="C267" s="2">
        <v>6</v>
      </c>
      <c r="D267" s="2">
        <v>24973.364250123501</v>
      </c>
      <c r="E267" s="35">
        <v>52574880.883678585</v>
      </c>
      <c r="F267" s="2">
        <v>36371214</v>
      </c>
      <c r="G267" s="2">
        <v>5931812.1937894141</v>
      </c>
      <c r="H267" s="2">
        <v>3637344.0079569221</v>
      </c>
      <c r="I267" s="17">
        <v>15113859.058540288</v>
      </c>
      <c r="J267" s="345">
        <v>-43453.653795214894</v>
      </c>
      <c r="K267" s="2">
        <v>-1437696.064219302</v>
      </c>
      <c r="L267" s="2">
        <v>-1820717</v>
      </c>
      <c r="M267" s="8">
        <v>1690000</v>
      </c>
      <c r="N267" s="8">
        <v>276757.89269385993</v>
      </c>
      <c r="O267" s="33">
        <v>7144239.5512873903</v>
      </c>
      <c r="P267" s="34">
        <v>286.07437427066156</v>
      </c>
      <c r="Q267" s="2"/>
      <c r="R267" s="419">
        <v>145281000</v>
      </c>
      <c r="S267" s="17">
        <v>76260320.289999992</v>
      </c>
      <c r="T267" s="17">
        <v>5106332.1892965687</v>
      </c>
      <c r="U267" s="17">
        <v>63363680.712241583</v>
      </c>
      <c r="V267" s="17">
        <v>5801095.1937894141</v>
      </c>
      <c r="W267" s="17">
        <v>-9489.878415046931</v>
      </c>
      <c r="X267" s="33">
        <v>5259918.2637426248</v>
      </c>
      <c r="Y267" s="34">
        <v>210.62113262199398</v>
      </c>
      <c r="Z267" s="2"/>
      <c r="AA267" s="91">
        <v>1884321.2875447655</v>
      </c>
      <c r="AB267" s="354">
        <v>75.453241648667614</v>
      </c>
      <c r="AD267" s="148">
        <v>-68.699957051305631</v>
      </c>
      <c r="AE267" s="254">
        <v>-50.453241648667586</v>
      </c>
      <c r="AF267" s="254">
        <v>-25.453241648667586</v>
      </c>
      <c r="AG267" s="254">
        <v>-0.45324164866758565</v>
      </c>
      <c r="AH267" s="377">
        <v>0</v>
      </c>
    </row>
    <row r="268" spans="1:34" x14ac:dyDescent="0.2">
      <c r="A268" s="2">
        <v>791</v>
      </c>
      <c r="B268" s="2" t="s">
        <v>259</v>
      </c>
      <c r="C268" s="2">
        <v>17</v>
      </c>
      <c r="D268" s="2">
        <v>5498.6196452975273</v>
      </c>
      <c r="E268" s="35">
        <v>14286838.412287965</v>
      </c>
      <c r="F268" s="2">
        <v>7840438</v>
      </c>
      <c r="G268" s="2">
        <v>1382573.2575852384</v>
      </c>
      <c r="H268" s="2">
        <v>928342.29237754107</v>
      </c>
      <c r="I268" s="17">
        <v>6750523.512192037</v>
      </c>
      <c r="J268" s="345">
        <v>-9567.5981828176973</v>
      </c>
      <c r="K268" s="2">
        <v>-359750.68310156948</v>
      </c>
      <c r="L268" s="2">
        <v>-515314</v>
      </c>
      <c r="M268" s="8">
        <v>107000</v>
      </c>
      <c r="N268" s="8">
        <v>60657.751142423287</v>
      </c>
      <c r="O268" s="33">
        <v>1898064.1197248865</v>
      </c>
      <c r="P268" s="34">
        <v>345.18920059293959</v>
      </c>
      <c r="Q268" s="2"/>
      <c r="R268" s="419">
        <v>39478000</v>
      </c>
      <c r="S268" s="17">
        <v>15053626.6</v>
      </c>
      <c r="T268" s="17">
        <v>1303265.2726502703</v>
      </c>
      <c r="U268" s="17">
        <v>22656603.495630078</v>
      </c>
      <c r="V268" s="17">
        <v>974259.25758523843</v>
      </c>
      <c r="W268" s="17">
        <v>-2089.4754652130605</v>
      </c>
      <c r="X268" s="33">
        <v>511844.10133079917</v>
      </c>
      <c r="Y268" s="34">
        <v>93.085925986630699</v>
      </c>
      <c r="Z268" s="2"/>
      <c r="AA268" s="91">
        <v>1386220.0183940874</v>
      </c>
      <c r="AB268" s="354">
        <v>252.1032746063089</v>
      </c>
      <c r="AD268" s="148">
        <v>-245.34999000894692</v>
      </c>
      <c r="AE268" s="254">
        <v>-227.1032746063089</v>
      </c>
      <c r="AF268" s="254">
        <v>-202.1032746063089</v>
      </c>
      <c r="AG268" s="254">
        <v>-177.1032746063089</v>
      </c>
      <c r="AH268" s="377">
        <v>-152.1032746063089</v>
      </c>
    </row>
    <row r="269" spans="1:34" x14ac:dyDescent="0.2">
      <c r="A269" s="2">
        <v>831</v>
      </c>
      <c r="B269" s="2" t="s">
        <v>260</v>
      </c>
      <c r="C269" s="2">
        <v>9</v>
      </c>
      <c r="D269" s="2">
        <v>4826.9434831142426</v>
      </c>
      <c r="E269" s="35">
        <v>12136731.2761358</v>
      </c>
      <c r="F269" s="2">
        <v>8036759</v>
      </c>
      <c r="G269" s="2">
        <v>1755797.5711979</v>
      </c>
      <c r="H269" s="2">
        <v>662506.66725608276</v>
      </c>
      <c r="I269" s="17">
        <v>2696007.7217171164</v>
      </c>
      <c r="J269" s="345">
        <v>-8398.8816606187811</v>
      </c>
      <c r="K269" s="2">
        <v>87692.545654447837</v>
      </c>
      <c r="L269" s="2">
        <v>-426752</v>
      </c>
      <c r="M269" s="8">
        <v>-199000</v>
      </c>
      <c r="N269" s="8">
        <v>60176.88599461686</v>
      </c>
      <c r="O269" s="33">
        <v>528058.2340237461</v>
      </c>
      <c r="P269" s="34">
        <v>109.39805611377368</v>
      </c>
      <c r="Q269" s="2"/>
      <c r="R269" s="419">
        <v>25751000</v>
      </c>
      <c r="S269" s="17">
        <v>17584223.25</v>
      </c>
      <c r="T269" s="17">
        <v>930068.50966882519</v>
      </c>
      <c r="U269" s="17">
        <v>6688045.9634645376</v>
      </c>
      <c r="V269" s="17">
        <v>1130045.5711979</v>
      </c>
      <c r="W269" s="17">
        <v>-1834.2385235834122</v>
      </c>
      <c r="X269" s="33">
        <v>583217.53285484714</v>
      </c>
      <c r="Y269" s="34">
        <v>120.82543226268882</v>
      </c>
      <c r="Z269" s="2"/>
      <c r="AA269" s="91">
        <v>-55159.298831101041</v>
      </c>
      <c r="AB269" s="354">
        <v>-11.427376148915135</v>
      </c>
      <c r="AD269" s="148">
        <v>18.180660746277098</v>
      </c>
      <c r="AE269" s="254">
        <v>0</v>
      </c>
      <c r="AF269" s="254">
        <v>0</v>
      </c>
      <c r="AG269" s="254">
        <v>0</v>
      </c>
      <c r="AH269" s="377">
        <v>0</v>
      </c>
    </row>
    <row r="270" spans="1:34" x14ac:dyDescent="0.2">
      <c r="A270" s="2">
        <v>832</v>
      </c>
      <c r="B270" s="2" t="s">
        <v>261</v>
      </c>
      <c r="C270" s="2">
        <v>17</v>
      </c>
      <c r="D270" s="2">
        <v>4078.7638158798218</v>
      </c>
      <c r="E270" s="35">
        <v>13672387.430117093</v>
      </c>
      <c r="F270" s="2">
        <v>5026053</v>
      </c>
      <c r="G270" s="2">
        <v>930145.28776577034</v>
      </c>
      <c r="H270" s="2">
        <v>989161.66305923508</v>
      </c>
      <c r="I270" s="17">
        <v>5975426.0970590245</v>
      </c>
      <c r="J270" s="345">
        <v>-7097.0490396308896</v>
      </c>
      <c r="K270" s="2">
        <v>1198121.8914917216</v>
      </c>
      <c r="L270" s="2">
        <v>-92500</v>
      </c>
      <c r="M270" s="8">
        <v>39000</v>
      </c>
      <c r="N270" s="8">
        <v>41610.050877574562</v>
      </c>
      <c r="O270" s="33">
        <v>427533.51109660417</v>
      </c>
      <c r="P270" s="34">
        <v>104.81938410654989</v>
      </c>
      <c r="Q270" s="2"/>
      <c r="R270" s="419">
        <v>30187000</v>
      </c>
      <c r="S270" s="17">
        <v>10554639.635</v>
      </c>
      <c r="T270" s="17">
        <v>1388647.3287783999</v>
      </c>
      <c r="U270" s="17">
        <v>17771962.385908123</v>
      </c>
      <c r="V270" s="17">
        <v>876645.28776577034</v>
      </c>
      <c r="W270" s="17">
        <v>-1549.9302500343324</v>
      </c>
      <c r="X270" s="33">
        <v>406444.56770232751</v>
      </c>
      <c r="Y270" s="34">
        <v>99.648958863447746</v>
      </c>
      <c r="Z270" s="2"/>
      <c r="AA270" s="91">
        <v>21088.943394276663</v>
      </c>
      <c r="AB270" s="354">
        <v>5.1704252431021454</v>
      </c>
      <c r="AD270" s="148">
        <v>1.5828593542598099</v>
      </c>
      <c r="AE270" s="254">
        <v>0</v>
      </c>
      <c r="AF270" s="254">
        <v>0</v>
      </c>
      <c r="AG270" s="254">
        <v>0</v>
      </c>
      <c r="AH270" s="377">
        <v>0</v>
      </c>
    </row>
    <row r="271" spans="1:34" x14ac:dyDescent="0.2">
      <c r="A271" s="2">
        <v>833</v>
      </c>
      <c r="B271" s="2" t="s">
        <v>262</v>
      </c>
      <c r="C271" s="2">
        <v>2</v>
      </c>
      <c r="D271" s="2">
        <v>1615.9963006973267</v>
      </c>
      <c r="E271" s="35">
        <v>4730562.5206473898</v>
      </c>
      <c r="F271" s="2">
        <v>2485612</v>
      </c>
      <c r="G271" s="2">
        <v>1265492.3249332001</v>
      </c>
      <c r="H271" s="2">
        <v>175015.17084523788</v>
      </c>
      <c r="I271" s="17">
        <v>625411.25528755656</v>
      </c>
      <c r="J271" s="345">
        <v>-2811.8335632133485</v>
      </c>
      <c r="K271" s="2">
        <v>34517.502055951772</v>
      </c>
      <c r="L271" s="2">
        <v>-355830</v>
      </c>
      <c r="M271" s="8">
        <v>-167000</v>
      </c>
      <c r="N271" s="8">
        <v>18404.801515233539</v>
      </c>
      <c r="O271" s="33">
        <v>-651751.29957342334</v>
      </c>
      <c r="P271" s="34">
        <v>-403.31237100739827</v>
      </c>
      <c r="Q271" s="2"/>
      <c r="R271" s="419">
        <v>10921000</v>
      </c>
      <c r="S271" s="17">
        <v>5199418.835</v>
      </c>
      <c r="T271" s="17">
        <v>245697.29960852815</v>
      </c>
      <c r="U271" s="17">
        <v>4385921.7715598103</v>
      </c>
      <c r="V271" s="17">
        <v>742662.32493320014</v>
      </c>
      <c r="W271" s="17">
        <v>-614.07859426498419</v>
      </c>
      <c r="X271" s="33">
        <v>-346685.69030419603</v>
      </c>
      <c r="Y271" s="34">
        <v>-214.533715302811</v>
      </c>
      <c r="Z271" s="2"/>
      <c r="AA271" s="91">
        <v>-305065.60926922731</v>
      </c>
      <c r="AB271" s="354">
        <v>-188.77865570458727</v>
      </c>
      <c r="AD271" s="148">
        <v>195.53194030194922</v>
      </c>
      <c r="AE271" s="254">
        <v>163.77865570458727</v>
      </c>
      <c r="AF271" s="254">
        <v>138.77865570458727</v>
      </c>
      <c r="AG271" s="254">
        <v>113.77865570458727</v>
      </c>
      <c r="AH271" s="377">
        <v>88.778655704587266</v>
      </c>
    </row>
    <row r="272" spans="1:34" x14ac:dyDescent="0.2">
      <c r="A272" s="2">
        <v>834</v>
      </c>
      <c r="B272" s="2" t="s">
        <v>263</v>
      </c>
      <c r="C272" s="2">
        <v>5</v>
      </c>
      <c r="D272" s="2">
        <v>6192.3430452346802</v>
      </c>
      <c r="E272" s="35">
        <v>14472796.192811154</v>
      </c>
      <c r="F272" s="2">
        <v>9133198</v>
      </c>
      <c r="G272" s="2">
        <v>1611215.4072144204</v>
      </c>
      <c r="H272" s="2">
        <v>957257.7586225078</v>
      </c>
      <c r="I272" s="17">
        <v>3475993.8901656647</v>
      </c>
      <c r="J272" s="345">
        <v>-10774.676898708343</v>
      </c>
      <c r="K272" s="2">
        <v>463309.97843717138</v>
      </c>
      <c r="L272" s="2">
        <v>-1389333</v>
      </c>
      <c r="M272" s="8">
        <v>-101000</v>
      </c>
      <c r="N272" s="8">
        <v>69800.397992889251</v>
      </c>
      <c r="O272" s="33">
        <v>-263128.43727720901</v>
      </c>
      <c r="P272" s="34">
        <v>-42.492548515977262</v>
      </c>
      <c r="Q272" s="2"/>
      <c r="R272" s="419">
        <v>34233000</v>
      </c>
      <c r="S272" s="17">
        <v>19973155.077500001</v>
      </c>
      <c r="T272" s="17">
        <v>1343858.6220096361</v>
      </c>
      <c r="U272" s="17">
        <v>12512533.48862973</v>
      </c>
      <c r="V272" s="17">
        <v>120882.40721442038</v>
      </c>
      <c r="W272" s="17">
        <v>-2353.0903571891786</v>
      </c>
      <c r="X272" s="33">
        <v>-280217.31428902864</v>
      </c>
      <c r="Y272" s="34">
        <v>-45.252227184776203</v>
      </c>
      <c r="Z272" s="2"/>
      <c r="AA272" s="91">
        <v>17088.877011819626</v>
      </c>
      <c r="AB272" s="354">
        <v>2.7596786687989416</v>
      </c>
      <c r="AD272" s="148">
        <v>3.9936059285630137</v>
      </c>
      <c r="AE272" s="254">
        <v>0</v>
      </c>
      <c r="AF272" s="254">
        <v>0</v>
      </c>
      <c r="AG272" s="254">
        <v>0</v>
      </c>
      <c r="AH272" s="377">
        <v>0</v>
      </c>
    </row>
    <row r="273" spans="1:34" x14ac:dyDescent="0.2">
      <c r="A273" s="2">
        <v>837</v>
      </c>
      <c r="B273" s="2" t="s">
        <v>264</v>
      </c>
      <c r="C273" s="2">
        <v>6</v>
      </c>
      <c r="D273" s="2">
        <v>230391.47580385208</v>
      </c>
      <c r="E273" s="35">
        <v>549012099.94426954</v>
      </c>
      <c r="F273" s="2">
        <v>350756957</v>
      </c>
      <c r="G273" s="2">
        <v>76755147.493789449</v>
      </c>
      <c r="H273" s="2">
        <v>55144101.321304291</v>
      </c>
      <c r="I273" s="17">
        <v>15633002.950155929</v>
      </c>
      <c r="J273" s="345">
        <v>-400881.16789870261</v>
      </c>
      <c r="K273" s="2">
        <v>-25661851.385682289</v>
      </c>
      <c r="L273" s="2">
        <v>57916405</v>
      </c>
      <c r="M273" s="8">
        <v>14296000</v>
      </c>
      <c r="N273" s="8">
        <v>2807807.3076482848</v>
      </c>
      <c r="O273" s="33">
        <v>-1765411.424952507</v>
      </c>
      <c r="P273" s="34">
        <v>-7.6626594746739753</v>
      </c>
      <c r="Q273" s="2"/>
      <c r="R273" s="419">
        <v>1257945000</v>
      </c>
      <c r="S273" s="17">
        <v>806323153.66500008</v>
      </c>
      <c r="T273" s="17">
        <v>77414756.209702566</v>
      </c>
      <c r="U273" s="17">
        <v>229028427.75497201</v>
      </c>
      <c r="V273" s="17">
        <v>148967552.49378943</v>
      </c>
      <c r="W273" s="17">
        <v>-87548.760805463797</v>
      </c>
      <c r="X273" s="33">
        <v>3876438.8842695714</v>
      </c>
      <c r="Y273" s="34">
        <v>16.825444043640953</v>
      </c>
      <c r="Z273" s="2"/>
      <c r="AA273" s="91">
        <v>-5641850.309222078</v>
      </c>
      <c r="AB273" s="354">
        <v>-24.488103518314926</v>
      </c>
      <c r="AD273" s="148">
        <v>31.241388115676884</v>
      </c>
      <c r="AE273" s="254">
        <v>0</v>
      </c>
      <c r="AF273" s="254">
        <v>0</v>
      </c>
      <c r="AG273" s="254">
        <v>0</v>
      </c>
      <c r="AH273" s="377">
        <v>0</v>
      </c>
    </row>
    <row r="274" spans="1:34" x14ac:dyDescent="0.2">
      <c r="A274" s="2">
        <v>844</v>
      </c>
      <c r="B274" s="2" t="s">
        <v>265</v>
      </c>
      <c r="C274" s="2">
        <v>11</v>
      </c>
      <c r="D274" s="2">
        <v>1589.5743960142136</v>
      </c>
      <c r="E274" s="35">
        <v>3559581.9093435174</v>
      </c>
      <c r="F274" s="2">
        <v>1903042</v>
      </c>
      <c r="G274" s="2">
        <v>435575.67703002976</v>
      </c>
      <c r="H274" s="2">
        <v>339969.4901230961</v>
      </c>
      <c r="I274" s="17">
        <v>846221.13805173652</v>
      </c>
      <c r="J274" s="345">
        <v>-2765.8594490647315</v>
      </c>
      <c r="K274" s="2">
        <v>-58995.427674502214</v>
      </c>
      <c r="L274" s="2">
        <v>-279564</v>
      </c>
      <c r="M274" s="8">
        <v>291000</v>
      </c>
      <c r="N274" s="8">
        <v>15515.958689916379</v>
      </c>
      <c r="O274" s="33">
        <v>-69582.932572305668</v>
      </c>
      <c r="P274" s="34">
        <v>-43.774568052166508</v>
      </c>
      <c r="Q274" s="2"/>
      <c r="R274" s="419">
        <v>11436000</v>
      </c>
      <c r="S274" s="17">
        <v>3890850.6174999997</v>
      </c>
      <c r="T274" s="17">
        <v>477270.54328562348</v>
      </c>
      <c r="U274" s="17">
        <v>6387158.3482638709</v>
      </c>
      <c r="V274" s="17">
        <v>447011.67703002976</v>
      </c>
      <c r="W274" s="17">
        <v>-604.0382704854012</v>
      </c>
      <c r="X274" s="33">
        <v>-233104.77564999013</v>
      </c>
      <c r="Y274" s="34">
        <v>-146.64603068248323</v>
      </c>
      <c r="Z274" s="2"/>
      <c r="AA274" s="91">
        <v>163521.84307768446</v>
      </c>
      <c r="AB274" s="354">
        <v>102.87146263031673</v>
      </c>
      <c r="AD274" s="148">
        <v>-96.118178032954773</v>
      </c>
      <c r="AE274" s="254">
        <v>-77.871462630316728</v>
      </c>
      <c r="AF274" s="254">
        <v>-52.871462630316728</v>
      </c>
      <c r="AG274" s="254">
        <v>-27.871462630316728</v>
      </c>
      <c r="AH274" s="377">
        <v>-2.8714626303167279</v>
      </c>
    </row>
    <row r="275" spans="1:34" x14ac:dyDescent="0.2">
      <c r="A275" s="2">
        <v>845</v>
      </c>
      <c r="B275" s="2" t="s">
        <v>266</v>
      </c>
      <c r="C275" s="2">
        <v>19</v>
      </c>
      <c r="D275" s="2">
        <v>3064.6973913311958</v>
      </c>
      <c r="E275" s="35">
        <v>10476492.048692131</v>
      </c>
      <c r="F275" s="2">
        <v>3841532</v>
      </c>
      <c r="G275" s="2">
        <v>2767974.6639972986</v>
      </c>
      <c r="H275" s="2">
        <v>368846.15306048654</v>
      </c>
      <c r="I275" s="17">
        <v>3236728.8840118726</v>
      </c>
      <c r="J275" s="345">
        <v>-5332.573460916281</v>
      </c>
      <c r="K275" s="2">
        <v>245890.60300733524</v>
      </c>
      <c r="L275" s="2">
        <v>-101023</v>
      </c>
      <c r="M275" s="8">
        <v>448000</v>
      </c>
      <c r="N275" s="8">
        <v>29125.153294791075</v>
      </c>
      <c r="O275" s="33">
        <v>355249.83521873504</v>
      </c>
      <c r="P275" s="34">
        <v>115.91677410748443</v>
      </c>
      <c r="Q275" s="2"/>
      <c r="R275" s="419">
        <v>22309000</v>
      </c>
      <c r="S275" s="17">
        <v>8788723.1950000003</v>
      </c>
      <c r="T275" s="17">
        <v>517809.41812234482</v>
      </c>
      <c r="U275" s="17">
        <v>10126271.068617543</v>
      </c>
      <c r="V275" s="17">
        <v>3114951.6639972986</v>
      </c>
      <c r="W275" s="17">
        <v>-1164.5850087058545</v>
      </c>
      <c r="X275" s="33">
        <v>239919.9307458949</v>
      </c>
      <c r="Y275" s="34">
        <v>78.285031150068036</v>
      </c>
      <c r="Z275" s="2"/>
      <c r="AA275" s="91">
        <v>115329.90447284013</v>
      </c>
      <c r="AB275" s="354">
        <v>37.6317429574164</v>
      </c>
      <c r="AD275" s="148">
        <v>-30.878458360054438</v>
      </c>
      <c r="AE275" s="254">
        <v>-12.631742957416392</v>
      </c>
      <c r="AF275" s="254">
        <v>0</v>
      </c>
      <c r="AG275" s="254">
        <v>0</v>
      </c>
      <c r="AH275" s="377">
        <v>0</v>
      </c>
    </row>
    <row r="276" spans="1:34" x14ac:dyDescent="0.2">
      <c r="A276" s="2">
        <v>846</v>
      </c>
      <c r="B276" s="2" t="s">
        <v>267</v>
      </c>
      <c r="C276" s="2">
        <v>14</v>
      </c>
      <c r="D276" s="2">
        <v>5280.9693843126297</v>
      </c>
      <c r="E276" s="35">
        <v>11385732.943251312</v>
      </c>
      <c r="F276" s="2">
        <v>8586400</v>
      </c>
      <c r="G276" s="2">
        <v>1169796.6559557454</v>
      </c>
      <c r="H276" s="2">
        <v>671262.50232129067</v>
      </c>
      <c r="I276" s="17">
        <v>4240737.2569334274</v>
      </c>
      <c r="J276" s="345">
        <v>-9188.8867287039757</v>
      </c>
      <c r="K276" s="2">
        <v>-5407.2519506198187</v>
      </c>
      <c r="L276" s="2">
        <v>-359108</v>
      </c>
      <c r="M276" s="8">
        <v>-301000</v>
      </c>
      <c r="N276" s="8">
        <v>64039.577854914161</v>
      </c>
      <c r="O276" s="33">
        <v>2671798.9111347422</v>
      </c>
      <c r="P276" s="34">
        <v>505.92963463705127</v>
      </c>
      <c r="Q276" s="2"/>
      <c r="R276" s="419">
        <v>33776000</v>
      </c>
      <c r="S276" s="17">
        <v>16228537.350000001</v>
      </c>
      <c r="T276" s="17">
        <v>942360.50139131187</v>
      </c>
      <c r="U276" s="17">
        <v>18169391.19857382</v>
      </c>
      <c r="V276" s="17">
        <v>509688.65595574537</v>
      </c>
      <c r="W276" s="17">
        <v>-2006.7683660387993</v>
      </c>
      <c r="X276" s="33">
        <v>2075984.4742869139</v>
      </c>
      <c r="Y276" s="34">
        <v>393.10670507837523</v>
      </c>
      <c r="Z276" s="2"/>
      <c r="AA276" s="91">
        <v>595814.43684782833</v>
      </c>
      <c r="AB276" s="354">
        <v>112.82292955867599</v>
      </c>
      <c r="AD276" s="148">
        <v>-106.06964496131405</v>
      </c>
      <c r="AE276" s="254">
        <v>-87.822929558676037</v>
      </c>
      <c r="AF276" s="254">
        <v>-62.822929558676037</v>
      </c>
      <c r="AG276" s="254">
        <v>-37.822929558676037</v>
      </c>
      <c r="AH276" s="377">
        <v>-12.822929558676037</v>
      </c>
    </row>
    <row r="277" spans="1:34" x14ac:dyDescent="0.2">
      <c r="A277" s="2">
        <v>848</v>
      </c>
      <c r="B277" s="2" t="s">
        <v>268</v>
      </c>
      <c r="C277" s="2">
        <v>12</v>
      </c>
      <c r="D277" s="2">
        <v>4596.1100218296051</v>
      </c>
      <c r="E277" s="35">
        <v>11664057.078648318</v>
      </c>
      <c r="F277" s="2">
        <v>6458654</v>
      </c>
      <c r="G277" s="2">
        <v>999706.54102959763</v>
      </c>
      <c r="H277" s="2">
        <v>694361.11935721454</v>
      </c>
      <c r="I277" s="17">
        <v>3626965.7051906181</v>
      </c>
      <c r="J277" s="345">
        <v>-7997.2314379835125</v>
      </c>
      <c r="K277" s="2">
        <v>-180365.29329467536</v>
      </c>
      <c r="L277" s="2">
        <v>452746</v>
      </c>
      <c r="M277" s="8">
        <v>170000</v>
      </c>
      <c r="N277" s="8">
        <v>49480.748355062118</v>
      </c>
      <c r="O277" s="33">
        <v>599494.51055151597</v>
      </c>
      <c r="P277" s="34">
        <v>130.43519578603801</v>
      </c>
      <c r="Q277" s="2"/>
      <c r="R277" s="419">
        <v>30589000</v>
      </c>
      <c r="S277" s="17">
        <v>12630855.300000001</v>
      </c>
      <c r="T277" s="17">
        <v>974787.79213993251</v>
      </c>
      <c r="U277" s="17">
        <v>15999703.264483739</v>
      </c>
      <c r="V277" s="17">
        <v>1622452.5410295976</v>
      </c>
      <c r="W277" s="17">
        <v>-1746.5218082952499</v>
      </c>
      <c r="X277" s="33">
        <v>640545.41946156579</v>
      </c>
      <c r="Y277" s="34">
        <v>139.3668594570718</v>
      </c>
      <c r="Z277" s="2"/>
      <c r="AA277" s="91">
        <v>-41050.908910049824</v>
      </c>
      <c r="AB277" s="354">
        <v>-8.9316636710337942</v>
      </c>
      <c r="AD277" s="148">
        <v>15.684948268395743</v>
      </c>
      <c r="AE277" s="254">
        <v>0</v>
      </c>
      <c r="AF277" s="254">
        <v>0</v>
      </c>
      <c r="AG277" s="254">
        <v>0</v>
      </c>
      <c r="AH277" s="377">
        <v>0</v>
      </c>
    </row>
    <row r="278" spans="1:34" x14ac:dyDescent="0.2">
      <c r="A278" s="2">
        <v>849</v>
      </c>
      <c r="B278" s="2" t="s">
        <v>269</v>
      </c>
      <c r="C278" s="2">
        <v>16</v>
      </c>
      <c r="D278" s="2">
        <v>3211.4700627326965</v>
      </c>
      <c r="E278" s="35">
        <v>8637266.2192183379</v>
      </c>
      <c r="F278" s="2">
        <v>4532655</v>
      </c>
      <c r="G278" s="2">
        <v>855144.57257458312</v>
      </c>
      <c r="H278" s="2">
        <v>456176.20605708903</v>
      </c>
      <c r="I278" s="17">
        <v>3713110.07258501</v>
      </c>
      <c r="J278" s="345">
        <v>-5587.9579091548921</v>
      </c>
      <c r="K278" s="2">
        <v>-428539.1664276722</v>
      </c>
      <c r="L278" s="2">
        <v>-40444</v>
      </c>
      <c r="M278" s="8">
        <v>-75000</v>
      </c>
      <c r="N278" s="8">
        <v>34510.076852035854</v>
      </c>
      <c r="O278" s="33">
        <v>404758.58451355249</v>
      </c>
      <c r="P278" s="34">
        <v>126.03529742050165</v>
      </c>
      <c r="Q278" s="2"/>
      <c r="R278" s="419">
        <v>20396000</v>
      </c>
      <c r="S278" s="17">
        <v>8885583.3300000001</v>
      </c>
      <c r="T278" s="17">
        <v>640408.83674593735</v>
      </c>
      <c r="U278" s="17">
        <v>9837895.5674743913</v>
      </c>
      <c r="V278" s="17">
        <v>739700.57257458312</v>
      </c>
      <c r="W278" s="17">
        <v>-1220.3586238384246</v>
      </c>
      <c r="X278" s="33">
        <v>-291191.33458124998</v>
      </c>
      <c r="Y278" s="34">
        <v>-90.672286801101336</v>
      </c>
      <c r="Z278" s="2"/>
      <c r="AA278" s="91">
        <v>695949.91909480246</v>
      </c>
      <c r="AB278" s="354">
        <v>216.70758422160299</v>
      </c>
      <c r="AD278" s="148">
        <v>-209.95429962424103</v>
      </c>
      <c r="AE278" s="254">
        <v>-191.70758422160299</v>
      </c>
      <c r="AF278" s="254">
        <v>-166.70758422160299</v>
      </c>
      <c r="AG278" s="254">
        <v>-141.70758422160299</v>
      </c>
      <c r="AH278" s="377">
        <v>-116.70758422160299</v>
      </c>
    </row>
    <row r="279" spans="1:34" x14ac:dyDescent="0.2">
      <c r="A279" s="2">
        <v>850</v>
      </c>
      <c r="B279" s="2" t="s">
        <v>270</v>
      </c>
      <c r="C279" s="2">
        <v>13</v>
      </c>
      <c r="D279" s="2">
        <v>2447.5585589408875</v>
      </c>
      <c r="E279" s="35">
        <v>6723999.3818881596</v>
      </c>
      <c r="F279" s="2">
        <v>3470903</v>
      </c>
      <c r="G279" s="2">
        <v>653740.62211724056</v>
      </c>
      <c r="H279" s="2">
        <v>448552.66901220934</v>
      </c>
      <c r="I279" s="17">
        <v>2530128.0651478576</v>
      </c>
      <c r="J279" s="345">
        <v>-4258.7518925571439</v>
      </c>
      <c r="K279" s="2">
        <v>192775.51517885999</v>
      </c>
      <c r="L279" s="2">
        <v>-538270</v>
      </c>
      <c r="M279" s="8">
        <v>-196000</v>
      </c>
      <c r="N279" s="8">
        <v>27112.706517617764</v>
      </c>
      <c r="O279" s="33">
        <v>-139315.55580693111</v>
      </c>
      <c r="P279" s="34">
        <v>-56.920213531976131</v>
      </c>
      <c r="Q279" s="2"/>
      <c r="R279" s="419">
        <v>14425000</v>
      </c>
      <c r="S279" s="17">
        <v>7159626.46</v>
      </c>
      <c r="T279" s="17">
        <v>629706.43616919627</v>
      </c>
      <c r="U279" s="17">
        <v>6672230.7930370672</v>
      </c>
      <c r="V279" s="17">
        <v>-80529.377882759436</v>
      </c>
      <c r="W279" s="17">
        <v>-930.07225239753723</v>
      </c>
      <c r="X279" s="33">
        <v>-43035.616424099433</v>
      </c>
      <c r="Y279" s="34">
        <v>-17.58307937797488</v>
      </c>
      <c r="Z279" s="2"/>
      <c r="AA279" s="91">
        <v>-96279.939382831682</v>
      </c>
      <c r="AB279" s="354">
        <v>-39.337134154001255</v>
      </c>
      <c r="AD279" s="148">
        <v>46.090418751363202</v>
      </c>
      <c r="AE279" s="254">
        <v>14.337134154001248</v>
      </c>
      <c r="AF279" s="254">
        <v>0</v>
      </c>
      <c r="AG279" s="254">
        <v>0</v>
      </c>
      <c r="AH279" s="377">
        <v>0</v>
      </c>
    </row>
    <row r="280" spans="1:34" x14ac:dyDescent="0.2">
      <c r="A280" s="2">
        <v>851</v>
      </c>
      <c r="B280" s="2" t="s">
        <v>271</v>
      </c>
      <c r="C280" s="2">
        <v>19</v>
      </c>
      <c r="D280" s="2">
        <v>22090.137297749519</v>
      </c>
      <c r="E280" s="35">
        <v>51124808.204626411</v>
      </c>
      <c r="F280" s="2">
        <v>36822002</v>
      </c>
      <c r="G280" s="2">
        <v>6992275.2644007839</v>
      </c>
      <c r="H280" s="2">
        <v>2429621.8397115399</v>
      </c>
      <c r="I280" s="17">
        <v>13198161.978443807</v>
      </c>
      <c r="J280" s="345">
        <v>-38436.838898084163</v>
      </c>
      <c r="K280" s="2">
        <v>-2599544.4334627725</v>
      </c>
      <c r="L280" s="2">
        <v>-886494</v>
      </c>
      <c r="M280" s="8">
        <v>-272000</v>
      </c>
      <c r="N280" s="8">
        <v>271521.82531872712</v>
      </c>
      <c r="O280" s="33">
        <v>4792299.4308875799</v>
      </c>
      <c r="P280" s="34">
        <v>216.94294455000087</v>
      </c>
      <c r="Q280" s="2"/>
      <c r="R280" s="419">
        <v>122243000</v>
      </c>
      <c r="S280" s="17">
        <v>77955587.469999999</v>
      </c>
      <c r="T280" s="17">
        <v>3410855.8829731448</v>
      </c>
      <c r="U280" s="17">
        <v>37895658.267854206</v>
      </c>
      <c r="V280" s="17">
        <v>5833781.2644007839</v>
      </c>
      <c r="W280" s="17">
        <v>-8394.2521731448178</v>
      </c>
      <c r="X280" s="33">
        <v>2861277.1374012721</v>
      </c>
      <c r="Y280" s="34">
        <v>129.52735869562798</v>
      </c>
      <c r="Z280" s="2"/>
      <c r="AA280" s="91">
        <v>1931022.2934863078</v>
      </c>
      <c r="AB280" s="354">
        <v>87.415585854372893</v>
      </c>
      <c r="AD280" s="148">
        <v>-80.662301257010938</v>
      </c>
      <c r="AE280" s="254">
        <v>-62.415585854372893</v>
      </c>
      <c r="AF280" s="254">
        <v>-37.415585854372893</v>
      </c>
      <c r="AG280" s="254">
        <v>-12.415585854372893</v>
      </c>
      <c r="AH280" s="377">
        <v>0</v>
      </c>
    </row>
    <row r="281" spans="1:34" x14ac:dyDescent="0.2">
      <c r="A281" s="2">
        <v>853</v>
      </c>
      <c r="B281" s="2" t="s">
        <v>272</v>
      </c>
      <c r="C281" s="2">
        <v>2</v>
      </c>
      <c r="D281" s="2">
        <v>188905.04629659653</v>
      </c>
      <c r="E281" s="35">
        <v>502047549.95030153</v>
      </c>
      <c r="F281" s="2">
        <v>271378477</v>
      </c>
      <c r="G281" s="2">
        <v>55945970.779259905</v>
      </c>
      <c r="H281" s="2">
        <v>77113488.423986182</v>
      </c>
      <c r="I281" s="17">
        <v>17929887.577754643</v>
      </c>
      <c r="J281" s="345">
        <v>-328694.78055607795</v>
      </c>
      <c r="K281" s="2">
        <v>-3215460.875048182</v>
      </c>
      <c r="L281" s="2">
        <v>35852963</v>
      </c>
      <c r="M281" s="8">
        <v>34800000</v>
      </c>
      <c r="N281" s="8">
        <v>2410681.7834399911</v>
      </c>
      <c r="O281" s="33">
        <v>-10160237.041465044</v>
      </c>
      <c r="P281" s="34">
        <v>-53.784889502171545</v>
      </c>
      <c r="Q281" s="2"/>
      <c r="R281" s="419">
        <v>1078401000</v>
      </c>
      <c r="S281" s="17">
        <v>631759685.59500003</v>
      </c>
      <c r="T281" s="17">
        <v>108256762.98611248</v>
      </c>
      <c r="U281" s="17">
        <v>217151494.94062659</v>
      </c>
      <c r="V281" s="17">
        <v>126598933.77925991</v>
      </c>
      <c r="W281" s="17">
        <v>-71783.917592706683</v>
      </c>
      <c r="X281" s="33">
        <v>5437661.2185916333</v>
      </c>
      <c r="Y281" s="34">
        <v>28.785155956363685</v>
      </c>
      <c r="Z281" s="2"/>
      <c r="AA281" s="91">
        <v>-15597898.260056678</v>
      </c>
      <c r="AB281" s="354">
        <v>-82.570045458535233</v>
      </c>
      <c r="AD281" s="148">
        <v>89.323330055897173</v>
      </c>
      <c r="AE281" s="254">
        <v>57.570045458535233</v>
      </c>
      <c r="AF281" s="254">
        <v>32.570045458535233</v>
      </c>
      <c r="AG281" s="254">
        <v>7.5700454585352333</v>
      </c>
      <c r="AH281" s="377">
        <v>0</v>
      </c>
    </row>
    <row r="282" spans="1:34" x14ac:dyDescent="0.2">
      <c r="A282" s="2">
        <v>854</v>
      </c>
      <c r="B282" s="2" t="s">
        <v>273</v>
      </c>
      <c r="C282" s="2">
        <v>19</v>
      </c>
      <c r="D282" s="2">
        <v>3502.5268321037292</v>
      </c>
      <c r="E282" s="35">
        <v>9475498.4109153077</v>
      </c>
      <c r="F282" s="2">
        <v>5398725.4550000001</v>
      </c>
      <c r="G282" s="2">
        <v>797985.36248040851</v>
      </c>
      <c r="H282" s="2">
        <v>598103.97158452217</v>
      </c>
      <c r="I282" s="17">
        <v>3132392.4756513825</v>
      </c>
      <c r="J282" s="345">
        <v>-6094.3966878604888</v>
      </c>
      <c r="K282" s="2">
        <v>177684.50770499697</v>
      </c>
      <c r="L282" s="2">
        <v>-265991</v>
      </c>
      <c r="M282" s="8">
        <v>50000</v>
      </c>
      <c r="N282" s="8">
        <v>41482.871605019733</v>
      </c>
      <c r="O282" s="33">
        <v>448790.83642316237</v>
      </c>
      <c r="P282" s="34">
        <v>128.13344706159018</v>
      </c>
      <c r="Q282" s="2"/>
      <c r="R282" s="419">
        <v>27727000</v>
      </c>
      <c r="S282" s="17">
        <v>11112548.01</v>
      </c>
      <c r="T282" s="17">
        <v>839655.95664503786</v>
      </c>
      <c r="U282" s="17">
        <v>15077450.702064866</v>
      </c>
      <c r="V282" s="17">
        <v>581994.36248040851</v>
      </c>
      <c r="W282" s="17">
        <v>-1330.9601961994172</v>
      </c>
      <c r="X282" s="33">
        <v>-114020.00861348718</v>
      </c>
      <c r="Y282" s="34">
        <v>-32.553643149395413</v>
      </c>
      <c r="Z282" s="2"/>
      <c r="AA282" s="91">
        <v>562810.84503664961</v>
      </c>
      <c r="AB282" s="354">
        <v>160.68709021098562</v>
      </c>
      <c r="AD282" s="148">
        <v>-153.93380561362363</v>
      </c>
      <c r="AE282" s="254">
        <v>-135.68709021098559</v>
      </c>
      <c r="AF282" s="254">
        <v>-110.68709021098559</v>
      </c>
      <c r="AG282" s="254">
        <v>-85.687090210985588</v>
      </c>
      <c r="AH282" s="377">
        <v>-60.687090210985588</v>
      </c>
    </row>
    <row r="283" spans="1:34" x14ac:dyDescent="0.2">
      <c r="A283" s="2">
        <v>857</v>
      </c>
      <c r="B283" s="2" t="s">
        <v>274</v>
      </c>
      <c r="C283" s="2">
        <v>11</v>
      </c>
      <c r="D283" s="2">
        <v>2625.3669505119324</v>
      </c>
      <c r="E283" s="35">
        <v>6267158.5206781924</v>
      </c>
      <c r="F283" s="2">
        <v>3784351</v>
      </c>
      <c r="G283" s="2">
        <v>988760.33276327176</v>
      </c>
      <c r="H283" s="2">
        <v>547363.68710722681</v>
      </c>
      <c r="I283" s="17">
        <v>1594329.0661910984</v>
      </c>
      <c r="J283" s="345">
        <v>-4568.1384938907622</v>
      </c>
      <c r="K283" s="2">
        <v>-746691.67854328523</v>
      </c>
      <c r="L283" s="2">
        <v>-68507</v>
      </c>
      <c r="M283" s="8">
        <v>115000</v>
      </c>
      <c r="N283" s="8">
        <v>29964.494804246977</v>
      </c>
      <c r="O283" s="33">
        <v>-27156.756849524565</v>
      </c>
      <c r="P283" s="34">
        <v>-10.343985188138802</v>
      </c>
      <c r="Q283" s="2"/>
      <c r="R283" s="419">
        <v>19440000</v>
      </c>
      <c r="S283" s="17">
        <v>7281277.5800000001</v>
      </c>
      <c r="T283" s="17">
        <v>768423.55537815532</v>
      </c>
      <c r="U283" s="17">
        <v>9820096.1761823911</v>
      </c>
      <c r="V283" s="17">
        <v>1035253.3327632718</v>
      </c>
      <c r="W283" s="17">
        <v>-997.63944119453436</v>
      </c>
      <c r="X283" s="33">
        <v>-533951.71623498341</v>
      </c>
      <c r="Y283" s="34">
        <v>-203.38174674243754</v>
      </c>
      <c r="Z283" s="2"/>
      <c r="AA283" s="91">
        <v>506794.95938545885</v>
      </c>
      <c r="AB283" s="354">
        <v>193.03776155429875</v>
      </c>
      <c r="AD283" s="148">
        <v>-186.28447695693677</v>
      </c>
      <c r="AE283" s="254">
        <v>-168.03776155429875</v>
      </c>
      <c r="AF283" s="254">
        <v>-143.03776155429875</v>
      </c>
      <c r="AG283" s="254">
        <v>-118.03776155429875</v>
      </c>
      <c r="AH283" s="377">
        <v>-93.037761554298754</v>
      </c>
    </row>
    <row r="284" spans="1:34" x14ac:dyDescent="0.2">
      <c r="A284" s="2">
        <v>858</v>
      </c>
      <c r="B284" s="2" t="s">
        <v>275</v>
      </c>
      <c r="C284" s="2">
        <v>1</v>
      </c>
      <c r="D284" s="2">
        <v>38839.595769643784</v>
      </c>
      <c r="E284" s="35">
        <v>100842860.07457291</v>
      </c>
      <c r="F284" s="2">
        <v>70209943</v>
      </c>
      <c r="G284" s="2">
        <v>10284008.476607222</v>
      </c>
      <c r="H284" s="2">
        <v>6123194.0285029775</v>
      </c>
      <c r="I284" s="17">
        <v>17323096.992101345</v>
      </c>
      <c r="J284" s="345">
        <v>-67580.896639180181</v>
      </c>
      <c r="K284" s="2">
        <v>1487927.9873312102</v>
      </c>
      <c r="L284" s="2">
        <v>-3366195</v>
      </c>
      <c r="M284" s="8">
        <v>-159000</v>
      </c>
      <c r="N284" s="8">
        <v>528031.98112060479</v>
      </c>
      <c r="O284" s="33">
        <v>1520566.4944512546</v>
      </c>
      <c r="P284" s="34">
        <v>39.149905253125667</v>
      </c>
      <c r="Q284" s="2"/>
      <c r="R284" s="419">
        <v>208431000</v>
      </c>
      <c r="S284" s="17">
        <v>167735124.14000002</v>
      </c>
      <c r="T284" s="17">
        <v>8596124.7274534907</v>
      </c>
      <c r="U284" s="17">
        <v>25814584.063606001</v>
      </c>
      <c r="V284" s="17">
        <v>6758813.4766072221</v>
      </c>
      <c r="W284" s="17">
        <v>-14759.046392464637</v>
      </c>
      <c r="X284" s="33">
        <v>488405.45405920746</v>
      </c>
      <c r="Y284" s="34">
        <v>12.574936591923414</v>
      </c>
      <c r="Z284" s="2"/>
      <c r="AA284" s="91">
        <v>1032161.0403920471</v>
      </c>
      <c r="AB284" s="354">
        <v>26.574968661202252</v>
      </c>
      <c r="AD284" s="148">
        <v>-19.821684063840298</v>
      </c>
      <c r="AE284" s="254">
        <v>-1.5749686612022522</v>
      </c>
      <c r="AF284" s="254">
        <v>0</v>
      </c>
      <c r="AG284" s="254">
        <v>0</v>
      </c>
      <c r="AH284" s="377">
        <v>0</v>
      </c>
    </row>
    <row r="285" spans="1:34" x14ac:dyDescent="0.2">
      <c r="A285" s="2">
        <v>859</v>
      </c>
      <c r="B285" s="2" t="s">
        <v>276</v>
      </c>
      <c r="C285" s="2">
        <v>17</v>
      </c>
      <c r="D285" s="2">
        <v>6818.5378694534302</v>
      </c>
      <c r="E285" s="35">
        <v>19760075.577698428</v>
      </c>
      <c r="F285" s="2">
        <v>8636976</v>
      </c>
      <c r="G285" s="2">
        <v>983952.51455901994</v>
      </c>
      <c r="H285" s="2">
        <v>313855.44763262366</v>
      </c>
      <c r="I285" s="17">
        <v>13649352.037903277</v>
      </c>
      <c r="J285" s="345">
        <v>-11864.255892848969</v>
      </c>
      <c r="K285" s="2">
        <v>-953221.09696764755</v>
      </c>
      <c r="L285" s="2">
        <v>-1141237</v>
      </c>
      <c r="M285" s="8">
        <v>-357000</v>
      </c>
      <c r="N285" s="8">
        <v>61917.084060167013</v>
      </c>
      <c r="O285" s="33">
        <v>1422655.1535961591</v>
      </c>
      <c r="P285" s="34">
        <v>208.64519356408564</v>
      </c>
      <c r="Q285" s="2"/>
      <c r="R285" s="419">
        <v>38164000</v>
      </c>
      <c r="S285" s="17">
        <v>17988213.879999999</v>
      </c>
      <c r="T285" s="17">
        <v>440610.00871148019</v>
      </c>
      <c r="U285" s="17">
        <v>19949058.438139625</v>
      </c>
      <c r="V285" s="17">
        <v>-514284.48544098006</v>
      </c>
      <c r="W285" s="17">
        <v>-2591.0443903923033</v>
      </c>
      <c r="X285" s="33">
        <v>-297811.11419948487</v>
      </c>
      <c r="Y285" s="34">
        <v>-43.676682582296372</v>
      </c>
      <c r="Z285" s="2"/>
      <c r="AA285" s="91">
        <v>1720466.267795644</v>
      </c>
      <c r="AB285" s="354">
        <v>252.32187614638204</v>
      </c>
      <c r="AD285" s="148">
        <v>-245.56859154902006</v>
      </c>
      <c r="AE285" s="254">
        <v>-227.32187614638201</v>
      </c>
      <c r="AF285" s="254">
        <v>-202.32187614638201</v>
      </c>
      <c r="AG285" s="254">
        <v>-177.32187614638201</v>
      </c>
      <c r="AH285" s="377">
        <v>-152.32187614638201</v>
      </c>
    </row>
    <row r="286" spans="1:34" x14ac:dyDescent="0.2">
      <c r="A286" s="2">
        <v>886</v>
      </c>
      <c r="B286" s="2" t="s">
        <v>277</v>
      </c>
      <c r="C286" s="2">
        <v>4</v>
      </c>
      <c r="D286" s="2">
        <v>13240.218090295792</v>
      </c>
      <c r="E286" s="35">
        <v>28695188.655569792</v>
      </c>
      <c r="F286" s="2">
        <v>22579357</v>
      </c>
      <c r="G286" s="2">
        <v>2676659.1835923549</v>
      </c>
      <c r="H286" s="2">
        <v>1774218.2200212681</v>
      </c>
      <c r="I286" s="17">
        <v>7588813.3681369331</v>
      </c>
      <c r="J286" s="345">
        <v>-23037.979477114677</v>
      </c>
      <c r="K286" s="2">
        <v>-833141.74939500296</v>
      </c>
      <c r="L286" s="2">
        <v>-840879</v>
      </c>
      <c r="M286" s="8">
        <v>-102000</v>
      </c>
      <c r="N286" s="8">
        <v>168465.06080309191</v>
      </c>
      <c r="O286" s="33">
        <v>4293265.4481117353</v>
      </c>
      <c r="P286" s="34">
        <v>324.25942071591828</v>
      </c>
      <c r="Q286" s="2"/>
      <c r="R286" s="419">
        <v>70026000</v>
      </c>
      <c r="S286" s="17">
        <v>47467944.32</v>
      </c>
      <c r="T286" s="17">
        <v>2490759.0780284423</v>
      </c>
      <c r="U286" s="17">
        <v>21500082.753437042</v>
      </c>
      <c r="V286" s="17">
        <v>1733780.1835923549</v>
      </c>
      <c r="W286" s="17">
        <v>-5031.282874312401</v>
      </c>
      <c r="X286" s="33">
        <v>3171597.6179321371</v>
      </c>
      <c r="Y286" s="34">
        <v>239.54270211430349</v>
      </c>
      <c r="Z286" s="2"/>
      <c r="AA286" s="91">
        <v>1121667.8301795982</v>
      </c>
      <c r="AB286" s="354">
        <v>84.716718601614787</v>
      </c>
      <c r="AD286" s="148">
        <v>-77.963434004252832</v>
      </c>
      <c r="AE286" s="254">
        <v>-59.716718601614787</v>
      </c>
      <c r="AF286" s="254">
        <v>-34.716718601614787</v>
      </c>
      <c r="AG286" s="254">
        <v>-9.7167186016147866</v>
      </c>
      <c r="AH286" s="377">
        <v>0</v>
      </c>
    </row>
    <row r="287" spans="1:34" x14ac:dyDescent="0.2">
      <c r="A287" s="2">
        <v>887</v>
      </c>
      <c r="B287" s="2" t="s">
        <v>278</v>
      </c>
      <c r="C287" s="2">
        <v>6</v>
      </c>
      <c r="D287" s="2">
        <v>4779.1232627630234</v>
      </c>
      <c r="E287" s="35">
        <v>10747081.269411363</v>
      </c>
      <c r="F287" s="2">
        <v>7287276</v>
      </c>
      <c r="G287" s="2">
        <v>1637933.6763161686</v>
      </c>
      <c r="H287" s="2">
        <v>630900.93560388929</v>
      </c>
      <c r="I287" s="17">
        <v>2539174.4006441506</v>
      </c>
      <c r="J287" s="345">
        <v>-8315.6744772076599</v>
      </c>
      <c r="K287" s="2">
        <v>-549781.40475498769</v>
      </c>
      <c r="L287" s="2">
        <v>-381732</v>
      </c>
      <c r="M287" s="8">
        <v>-7000</v>
      </c>
      <c r="N287" s="8">
        <v>54773.730216395896</v>
      </c>
      <c r="O287" s="33">
        <v>456148.39413704537</v>
      </c>
      <c r="P287" s="34">
        <v>95.446040844178967</v>
      </c>
      <c r="Q287" s="2"/>
      <c r="R287" s="419">
        <v>29967000</v>
      </c>
      <c r="S287" s="17">
        <v>14339126.1075</v>
      </c>
      <c r="T287" s="17">
        <v>885698.39660038427</v>
      </c>
      <c r="U287" s="17">
        <v>13527936.790585835</v>
      </c>
      <c r="V287" s="17">
        <v>1249201.6763161686</v>
      </c>
      <c r="W287" s="17">
        <v>-1816.0668398499488</v>
      </c>
      <c r="X287" s="33">
        <v>36779.037842238693</v>
      </c>
      <c r="Y287" s="34">
        <v>7.6957709228397464</v>
      </c>
      <c r="Z287" s="2"/>
      <c r="AA287" s="91">
        <v>419369.3562948067</v>
      </c>
      <c r="AB287" s="354">
        <v>87.750269921339225</v>
      </c>
      <c r="AD287" s="148">
        <v>-80.99698532397727</v>
      </c>
      <c r="AE287" s="254">
        <v>-62.750269921339225</v>
      </c>
      <c r="AF287" s="254">
        <v>-37.750269921339225</v>
      </c>
      <c r="AG287" s="254">
        <v>-12.750269921339225</v>
      </c>
      <c r="AH287" s="377">
        <v>0</v>
      </c>
    </row>
    <row r="288" spans="1:34" x14ac:dyDescent="0.2">
      <c r="A288" s="2">
        <v>889</v>
      </c>
      <c r="B288" s="2" t="s">
        <v>279</v>
      </c>
      <c r="C288" s="2">
        <v>17</v>
      </c>
      <c r="D288" s="2">
        <v>2801.2177929878235</v>
      </c>
      <c r="E288" s="35">
        <v>10618386.20943669</v>
      </c>
      <c r="F288" s="2">
        <v>3403909</v>
      </c>
      <c r="G288" s="2">
        <v>2749017.1499337503</v>
      </c>
      <c r="H288" s="2">
        <v>667451.46318433154</v>
      </c>
      <c r="I288" s="17">
        <v>3791930.9729075627</v>
      </c>
      <c r="J288" s="345">
        <v>-4874.1189597988132</v>
      </c>
      <c r="K288" s="2">
        <v>620132.32566521573</v>
      </c>
      <c r="L288" s="2">
        <v>183953</v>
      </c>
      <c r="M288" s="8">
        <v>-102000</v>
      </c>
      <c r="N288" s="8">
        <v>28163.502967637534</v>
      </c>
      <c r="O288" s="33">
        <v>719297.08626200631</v>
      </c>
      <c r="P288" s="34">
        <v>256.78013614742628</v>
      </c>
      <c r="Q288" s="2"/>
      <c r="R288" s="419">
        <v>21523000</v>
      </c>
      <c r="S288" s="17">
        <v>7188054.7599999998</v>
      </c>
      <c r="T288" s="17">
        <v>937010.32506013382</v>
      </c>
      <c r="U288" s="17">
        <v>11146689.094978802</v>
      </c>
      <c r="V288" s="17">
        <v>2830970.1499337503</v>
      </c>
      <c r="W288" s="17">
        <v>-1064.462761335373</v>
      </c>
      <c r="X288" s="33">
        <v>580788.79273402353</v>
      </c>
      <c r="Y288" s="34">
        <v>207.33439370115701</v>
      </c>
      <c r="Z288" s="2"/>
      <c r="AA288" s="91">
        <v>138508.29352798278</v>
      </c>
      <c r="AB288" s="354">
        <v>49.445742446269279</v>
      </c>
      <c r="AD288" s="148">
        <v>-42.69245784890731</v>
      </c>
      <c r="AE288" s="254">
        <v>-24.445742446269264</v>
      </c>
      <c r="AF288" s="254">
        <v>0</v>
      </c>
      <c r="AG288" s="254">
        <v>0</v>
      </c>
      <c r="AH288" s="377">
        <v>0</v>
      </c>
    </row>
    <row r="289" spans="1:34" x14ac:dyDescent="0.2">
      <c r="A289" s="2">
        <v>890</v>
      </c>
      <c r="B289" s="2" t="s">
        <v>280</v>
      </c>
      <c r="C289" s="2">
        <v>19</v>
      </c>
      <c r="D289" s="2">
        <v>1238.9951801300049</v>
      </c>
      <c r="E289" s="35">
        <v>4963556.8716378668</v>
      </c>
      <c r="F289" s="2">
        <v>1975210</v>
      </c>
      <c r="G289" s="2">
        <v>658265.25316675904</v>
      </c>
      <c r="H289" s="2">
        <v>114461.44235563585</v>
      </c>
      <c r="I289" s="17">
        <v>2714254.8471830045</v>
      </c>
      <c r="J289" s="345">
        <v>-2155.8516134262086</v>
      </c>
      <c r="K289" s="2">
        <v>113036.03660400296</v>
      </c>
      <c r="L289" s="2">
        <v>164979</v>
      </c>
      <c r="M289" s="8">
        <v>-43000</v>
      </c>
      <c r="N289" s="8">
        <v>14455.233920049441</v>
      </c>
      <c r="O289" s="33">
        <v>745949.08997815941</v>
      </c>
      <c r="P289" s="34">
        <v>602.05971898929317</v>
      </c>
      <c r="Q289" s="2"/>
      <c r="R289" s="419">
        <v>11160000</v>
      </c>
      <c r="S289" s="17">
        <v>4168099.7299999995</v>
      </c>
      <c r="T289" s="17">
        <v>160688.16868993247</v>
      </c>
      <c r="U289" s="17">
        <v>6907731.7936242986</v>
      </c>
      <c r="V289" s="17">
        <v>780244.25316675904</v>
      </c>
      <c r="W289" s="17">
        <v>-470.81816844940187</v>
      </c>
      <c r="X289" s="33">
        <v>857234.76364943874</v>
      </c>
      <c r="Y289" s="34">
        <v>691.87901405677064</v>
      </c>
      <c r="Z289" s="2"/>
      <c r="AA289" s="91">
        <v>-111285.67367127934</v>
      </c>
      <c r="AB289" s="354">
        <v>-89.819295067477498</v>
      </c>
      <c r="AD289" s="148">
        <v>96.572579664839395</v>
      </c>
      <c r="AE289" s="254">
        <v>64.819295067477469</v>
      </c>
      <c r="AF289" s="254">
        <v>39.819295067477469</v>
      </c>
      <c r="AG289" s="254">
        <v>14.819295067477469</v>
      </c>
      <c r="AH289" s="377">
        <v>0</v>
      </c>
    </row>
    <row r="290" spans="1:34" x14ac:dyDescent="0.2">
      <c r="A290" s="2">
        <v>892</v>
      </c>
      <c r="B290" s="2" t="s">
        <v>281</v>
      </c>
      <c r="C290" s="2">
        <v>13</v>
      </c>
      <c r="D290" s="2">
        <v>3761.1663424968719</v>
      </c>
      <c r="E290" s="35">
        <v>10099395.357043354</v>
      </c>
      <c r="F290" s="2">
        <v>4619724</v>
      </c>
      <c r="G290" s="2">
        <v>650696.00389948336</v>
      </c>
      <c r="H290" s="2">
        <v>408029.76222646429</v>
      </c>
      <c r="I290" s="17">
        <v>5378891.0210104948</v>
      </c>
      <c r="J290" s="345">
        <v>-6544.4294359445576</v>
      </c>
      <c r="K290" s="2">
        <v>-242518.03990865644</v>
      </c>
      <c r="L290" s="2">
        <v>-571955</v>
      </c>
      <c r="M290" s="8">
        <v>115000</v>
      </c>
      <c r="N290" s="8">
        <v>34779.322362497696</v>
      </c>
      <c r="O290" s="33">
        <v>286707.28311098553</v>
      </c>
      <c r="P290" s="34">
        <v>76.228291174341749</v>
      </c>
      <c r="Q290" s="2"/>
      <c r="R290" s="419">
        <v>20454000</v>
      </c>
      <c r="S290" s="17">
        <v>9903658.8499999996</v>
      </c>
      <c r="T290" s="17">
        <v>572817.83204727201</v>
      </c>
      <c r="U290" s="17">
        <v>9633124.9002292715</v>
      </c>
      <c r="V290" s="17">
        <v>193741.00389948336</v>
      </c>
      <c r="W290" s="17">
        <v>-1429.2432101488114</v>
      </c>
      <c r="X290" s="33">
        <v>-149228.17061382084</v>
      </c>
      <c r="Y290" s="34">
        <v>-39.676035842316629</v>
      </c>
      <c r="Z290" s="2"/>
      <c r="AA290" s="91">
        <v>435935.45372480637</v>
      </c>
      <c r="AB290" s="354">
        <v>115.90432701665837</v>
      </c>
      <c r="AD290" s="148">
        <v>-109.15104241929643</v>
      </c>
      <c r="AE290" s="254">
        <v>-90.904327016658385</v>
      </c>
      <c r="AF290" s="254">
        <v>-65.904327016658385</v>
      </c>
      <c r="AG290" s="254">
        <v>-40.904327016658385</v>
      </c>
      <c r="AH290" s="377">
        <v>-15.904327016658385</v>
      </c>
    </row>
    <row r="291" spans="1:34" x14ac:dyDescent="0.2">
      <c r="A291" s="2">
        <v>893</v>
      </c>
      <c r="B291" s="2" t="s">
        <v>282</v>
      </c>
      <c r="C291" s="2">
        <v>15</v>
      </c>
      <c r="D291" s="2">
        <v>7529.9425172805786</v>
      </c>
      <c r="E291" s="35">
        <v>19788366.701253176</v>
      </c>
      <c r="F291" s="2">
        <v>11464306</v>
      </c>
      <c r="G291" s="2">
        <v>2364445.4821453774</v>
      </c>
      <c r="H291" s="2">
        <v>2114853.3473341037</v>
      </c>
      <c r="I291" s="17">
        <v>7261996.6715569701</v>
      </c>
      <c r="J291" s="345">
        <v>-13102.099980068208</v>
      </c>
      <c r="K291" s="2">
        <v>-743342.09442678024</v>
      </c>
      <c r="L291" s="2">
        <v>-390978</v>
      </c>
      <c r="M291" s="8">
        <v>5000</v>
      </c>
      <c r="N291" s="8">
        <v>93933.391070352925</v>
      </c>
      <c r="O291" s="33">
        <v>2368745.9964467809</v>
      </c>
      <c r="P291" s="34">
        <v>314.57690294590031</v>
      </c>
      <c r="Q291" s="2"/>
      <c r="R291" s="419">
        <v>45044000</v>
      </c>
      <c r="S291" s="17">
        <v>23312181.875</v>
      </c>
      <c r="T291" s="17">
        <v>2968964.0846480052</v>
      </c>
      <c r="U291" s="17">
        <v>18272706.482337184</v>
      </c>
      <c r="V291" s="17">
        <v>1978467.4821453774</v>
      </c>
      <c r="W291" s="17">
        <v>-2861.37815656662</v>
      </c>
      <c r="X291" s="33">
        <v>1491181.3022871329</v>
      </c>
      <c r="Y291" s="34">
        <v>198.03355721043002</v>
      </c>
      <c r="Z291" s="2"/>
      <c r="AA291" s="91">
        <v>877564.69415964792</v>
      </c>
      <c r="AB291" s="354">
        <v>116.54334573547028</v>
      </c>
      <c r="AD291" s="148">
        <v>-109.79006113810834</v>
      </c>
      <c r="AE291" s="254">
        <v>-91.543345735470297</v>
      </c>
      <c r="AF291" s="254">
        <v>-66.543345735470297</v>
      </c>
      <c r="AG291" s="254">
        <v>-41.543345735470297</v>
      </c>
      <c r="AH291" s="377">
        <v>-16.543345735470297</v>
      </c>
    </row>
    <row r="292" spans="1:34" x14ac:dyDescent="0.2">
      <c r="A292" s="2">
        <v>895</v>
      </c>
      <c r="B292" s="2" t="s">
        <v>283</v>
      </c>
      <c r="C292" s="2">
        <v>2</v>
      </c>
      <c r="D292" s="2">
        <v>15343.063537597656</v>
      </c>
      <c r="E292" s="35">
        <v>54166674.739035293</v>
      </c>
      <c r="F292" s="2">
        <v>26556828</v>
      </c>
      <c r="G292" s="2">
        <v>5092480.2191704828</v>
      </c>
      <c r="H292" s="2">
        <v>2891572.8823739802</v>
      </c>
      <c r="I292" s="17">
        <v>2517247.9498390388</v>
      </c>
      <c r="J292" s="345">
        <v>-26696.93055541992</v>
      </c>
      <c r="K292" s="2">
        <v>10225260.55098098</v>
      </c>
      <c r="L292" s="2">
        <v>-1510713</v>
      </c>
      <c r="M292" s="8">
        <v>-299000</v>
      </c>
      <c r="N292" s="8">
        <v>203708.35084306056</v>
      </c>
      <c r="O292" s="33">
        <v>-8515986.7163831741</v>
      </c>
      <c r="P292" s="34">
        <v>-555.03822268056422</v>
      </c>
      <c r="Q292" s="2"/>
      <c r="R292" s="419">
        <v>90194000</v>
      </c>
      <c r="S292" s="17">
        <v>56206685.464999996</v>
      </c>
      <c r="T292" s="17">
        <v>4059371.7983955354</v>
      </c>
      <c r="U292" s="17">
        <v>25268218.843486197</v>
      </c>
      <c r="V292" s="17">
        <v>3282767.2191704828</v>
      </c>
      <c r="W292" s="17">
        <v>-5830.3641442871094</v>
      </c>
      <c r="X292" s="33">
        <v>-1371126.3098034943</v>
      </c>
      <c r="Y292" s="34">
        <v>-89.364572234456034</v>
      </c>
      <c r="Z292" s="2"/>
      <c r="AA292" s="91">
        <v>-7144860.4065796798</v>
      </c>
      <c r="AB292" s="354">
        <v>-465.67365044610824</v>
      </c>
      <c r="AD292" s="148">
        <v>472.42693504347017</v>
      </c>
      <c r="AE292" s="254">
        <v>440.67365044610818</v>
      </c>
      <c r="AF292" s="254">
        <v>415.67365044610818</v>
      </c>
      <c r="AG292" s="254">
        <v>390.67365044610818</v>
      </c>
      <c r="AH292" s="377">
        <v>365.67365044610818</v>
      </c>
    </row>
    <row r="293" spans="1:34" x14ac:dyDescent="0.2">
      <c r="A293" s="2">
        <v>905</v>
      </c>
      <c r="B293" s="2" t="s">
        <v>284</v>
      </c>
      <c r="C293" s="2">
        <v>15</v>
      </c>
      <c r="D293" s="2">
        <v>68191.268960893154</v>
      </c>
      <c r="E293" s="35">
        <v>183501068.85662794</v>
      </c>
      <c r="F293" s="2">
        <v>107401828</v>
      </c>
      <c r="G293" s="2">
        <v>21157566.342616621</v>
      </c>
      <c r="H293" s="2">
        <v>18996713.11931698</v>
      </c>
      <c r="I293" s="17">
        <v>21291716.830508143</v>
      </c>
      <c r="J293" s="345">
        <v>-118652.80799195409</v>
      </c>
      <c r="K293" s="2">
        <v>-7426423.5174074909</v>
      </c>
      <c r="L293" s="2">
        <v>22981427</v>
      </c>
      <c r="M293" s="8">
        <v>12060000</v>
      </c>
      <c r="N293" s="8">
        <v>874357.77797348204</v>
      </c>
      <c r="O293" s="33">
        <v>13717463.888387859</v>
      </c>
      <c r="P293" s="34">
        <v>201.16158706849487</v>
      </c>
      <c r="Q293" s="2"/>
      <c r="R293" s="419">
        <v>396740000</v>
      </c>
      <c r="S293" s="17">
        <v>242835092.20000002</v>
      </c>
      <c r="T293" s="17">
        <v>26668780.153815344</v>
      </c>
      <c r="U293" s="17">
        <v>81482679.43114686</v>
      </c>
      <c r="V293" s="17">
        <v>56198993.342616618</v>
      </c>
      <c r="W293" s="17">
        <v>-25912.682205139397</v>
      </c>
      <c r="X293" s="33">
        <v>10471457.809783993</v>
      </c>
      <c r="Y293" s="34">
        <v>153.56009602621185</v>
      </c>
      <c r="Z293" s="2"/>
      <c r="AA293" s="91">
        <v>3246006.0786038656</v>
      </c>
      <c r="AB293" s="354">
        <v>47.601491042282987</v>
      </c>
      <c r="AD293" s="148">
        <v>-40.848206444921061</v>
      </c>
      <c r="AE293" s="254">
        <v>-22.601491042283016</v>
      </c>
      <c r="AF293" s="254">
        <v>0</v>
      </c>
      <c r="AG293" s="254">
        <v>0</v>
      </c>
      <c r="AH293" s="377">
        <v>0</v>
      </c>
    </row>
    <row r="294" spans="1:34" x14ac:dyDescent="0.2">
      <c r="A294" s="2">
        <v>908</v>
      </c>
      <c r="B294" s="2" t="s">
        <v>285</v>
      </c>
      <c r="C294" s="2">
        <v>6</v>
      </c>
      <c r="D294" s="2">
        <v>21419.164530515671</v>
      </c>
      <c r="E294" s="35">
        <v>45448363.019198686</v>
      </c>
      <c r="F294" s="2">
        <v>32607554</v>
      </c>
      <c r="G294" s="2">
        <v>4999508.4914031392</v>
      </c>
      <c r="H294" s="2">
        <v>3411117.8072451078</v>
      </c>
      <c r="I294" s="17">
        <v>7859936.0254427083</v>
      </c>
      <c r="J294" s="345">
        <v>-37269.346283097264</v>
      </c>
      <c r="K294" s="2">
        <v>-640049.44299044611</v>
      </c>
      <c r="L294" s="2">
        <v>225450</v>
      </c>
      <c r="M294" s="8">
        <v>1203000</v>
      </c>
      <c r="N294" s="8">
        <v>249157.98527460973</v>
      </c>
      <c r="O294" s="33">
        <v>4430042.5008933395</v>
      </c>
      <c r="P294" s="34">
        <v>206.82611100829362</v>
      </c>
      <c r="Q294" s="2"/>
      <c r="R294" s="419">
        <v>116329000</v>
      </c>
      <c r="S294" s="17">
        <v>74641528.897500008</v>
      </c>
      <c r="T294" s="17">
        <v>4788741.6264490727</v>
      </c>
      <c r="U294" s="17">
        <v>34771128.323023006</v>
      </c>
      <c r="V294" s="17">
        <v>6427958.4914031392</v>
      </c>
      <c r="W294" s="17">
        <v>-8139.2825215959547</v>
      </c>
      <c r="X294" s="33">
        <v>4308496.6208968218</v>
      </c>
      <c r="Y294" s="34">
        <v>201.1514788430963</v>
      </c>
      <c r="Z294" s="2"/>
      <c r="AA294" s="91">
        <v>121545.87999651767</v>
      </c>
      <c r="AB294" s="354">
        <v>5.6746321651973153</v>
      </c>
      <c r="AD294" s="148">
        <v>1.0786524321646311</v>
      </c>
      <c r="AE294" s="254">
        <v>0</v>
      </c>
      <c r="AF294" s="254">
        <v>0</v>
      </c>
      <c r="AG294" s="254">
        <v>0</v>
      </c>
      <c r="AH294" s="377">
        <v>0</v>
      </c>
    </row>
    <row r="295" spans="1:34" x14ac:dyDescent="0.2">
      <c r="A295" s="2">
        <v>911</v>
      </c>
      <c r="B295" s="2" t="s">
        <v>286</v>
      </c>
      <c r="C295" s="2">
        <v>12</v>
      </c>
      <c r="D295" s="2">
        <v>2222.6858204603195</v>
      </c>
      <c r="E295" s="35">
        <v>5292475.1120774485</v>
      </c>
      <c r="F295" s="2">
        <v>2780295</v>
      </c>
      <c r="G295" s="2">
        <v>405882.77951739577</v>
      </c>
      <c r="H295" s="2">
        <v>636839.59218821849</v>
      </c>
      <c r="I295" s="17">
        <v>1959668.9419937613</v>
      </c>
      <c r="J295" s="345">
        <v>-3867.4733276009561</v>
      </c>
      <c r="K295" s="2">
        <v>-39151.134021530641</v>
      </c>
      <c r="L295" s="2">
        <v>-499857</v>
      </c>
      <c r="M295" s="8">
        <v>85000</v>
      </c>
      <c r="N295" s="8">
        <v>23637.916882613434</v>
      </c>
      <c r="O295" s="33">
        <v>55973.511155408807</v>
      </c>
      <c r="P295" s="34">
        <v>25.182826398657035</v>
      </c>
      <c r="Q295" s="2"/>
      <c r="R295" s="419">
        <v>16409000</v>
      </c>
      <c r="S295" s="17">
        <v>5623808.3499999996</v>
      </c>
      <c r="T295" s="17">
        <v>894035.45606228861</v>
      </c>
      <c r="U295" s="17">
        <v>9886249.0555648282</v>
      </c>
      <c r="V295" s="17">
        <v>-8974.2204826042289</v>
      </c>
      <c r="W295" s="17">
        <v>-844.62061177492137</v>
      </c>
      <c r="X295" s="33">
        <v>-13036.738243712858</v>
      </c>
      <c r="Y295" s="34">
        <v>-5.865308593642327</v>
      </c>
      <c r="Z295" s="2"/>
      <c r="AA295" s="91">
        <v>69010.249399121662</v>
      </c>
      <c r="AB295" s="354">
        <v>31.04813499229936</v>
      </c>
      <c r="AD295" s="148">
        <v>-24.294850394937406</v>
      </c>
      <c r="AE295" s="254">
        <v>-6.0481349922993601</v>
      </c>
      <c r="AF295" s="254">
        <v>0</v>
      </c>
      <c r="AG295" s="254">
        <v>0</v>
      </c>
      <c r="AH295" s="377">
        <v>0</v>
      </c>
    </row>
    <row r="296" spans="1:34" x14ac:dyDescent="0.2">
      <c r="A296" s="2">
        <v>915</v>
      </c>
      <c r="B296" s="2" t="s">
        <v>287</v>
      </c>
      <c r="C296" s="2">
        <v>11</v>
      </c>
      <c r="D296" s="2">
        <v>21243.914413928986</v>
      </c>
      <c r="E296" s="35">
        <v>48921353.27522257</v>
      </c>
      <c r="F296" s="2">
        <v>35478633</v>
      </c>
      <c r="G296" s="2">
        <v>6005708.7681944454</v>
      </c>
      <c r="H296" s="2">
        <v>3072746.2548332559</v>
      </c>
      <c r="I296" s="17">
        <v>4677153.6479677958</v>
      </c>
      <c r="J296" s="345">
        <v>-36964.411080236438</v>
      </c>
      <c r="K296" s="2">
        <v>153430.93725255199</v>
      </c>
      <c r="L296" s="2">
        <v>-2445409</v>
      </c>
      <c r="M296" s="8">
        <v>1480000</v>
      </c>
      <c r="N296" s="8">
        <v>266677.90628413815</v>
      </c>
      <c r="O296" s="33">
        <v>-269376.17177061737</v>
      </c>
      <c r="P296" s="34">
        <v>-12.680157080372892</v>
      </c>
      <c r="Q296" s="2"/>
      <c r="R296" s="419">
        <v>132480000</v>
      </c>
      <c r="S296" s="17">
        <v>74545298.329999998</v>
      </c>
      <c r="T296" s="17">
        <v>4313714.3685809318</v>
      </c>
      <c r="U296" s="17">
        <v>49180132.561359435</v>
      </c>
      <c r="V296" s="17">
        <v>5040299.7681944454</v>
      </c>
      <c r="W296" s="17">
        <v>-8072.687477293015</v>
      </c>
      <c r="X296" s="33">
        <v>607517.7156121158</v>
      </c>
      <c r="Y296" s="34">
        <v>28.597258667818064</v>
      </c>
      <c r="Z296" s="2"/>
      <c r="AA296" s="91">
        <v>-876893.88738273317</v>
      </c>
      <c r="AB296" s="354">
        <v>-41.277415748190954</v>
      </c>
      <c r="AD296" s="148">
        <v>48.030700345552916</v>
      </c>
      <c r="AE296" s="254">
        <v>16.277415748190954</v>
      </c>
      <c r="AF296" s="254">
        <v>0</v>
      </c>
      <c r="AG296" s="254">
        <v>0</v>
      </c>
      <c r="AH296" s="377">
        <v>0</v>
      </c>
    </row>
    <row r="297" spans="1:34" x14ac:dyDescent="0.2">
      <c r="A297" s="2">
        <v>918</v>
      </c>
      <c r="B297" s="2" t="s">
        <v>288</v>
      </c>
      <c r="C297" s="2">
        <v>2</v>
      </c>
      <c r="D297" s="2">
        <v>2267.1471029520035</v>
      </c>
      <c r="E297" s="35">
        <v>4436341.8271397799</v>
      </c>
      <c r="F297" s="2">
        <v>3830791</v>
      </c>
      <c r="G297" s="2">
        <v>797728.38575510425</v>
      </c>
      <c r="H297" s="2">
        <v>308929.90748106677</v>
      </c>
      <c r="I297" s="17">
        <v>1196648.3458744127</v>
      </c>
      <c r="J297" s="345">
        <v>-3944.8359591364861</v>
      </c>
      <c r="K297" s="2">
        <v>-616118.70892427408</v>
      </c>
      <c r="L297" s="2">
        <v>-464551</v>
      </c>
      <c r="M297" s="8">
        <v>-116000</v>
      </c>
      <c r="N297" s="8">
        <v>28636.384107303147</v>
      </c>
      <c r="O297" s="33">
        <v>525777.65119469631</v>
      </c>
      <c r="P297" s="34">
        <v>231.91157314410367</v>
      </c>
      <c r="Q297" s="2"/>
      <c r="R297" s="419">
        <v>13732000</v>
      </c>
      <c r="S297" s="17">
        <v>7347897.9325000001</v>
      </c>
      <c r="T297" s="17">
        <v>433695.22579005529</v>
      </c>
      <c r="U297" s="17">
        <v>5751645.9682671763</v>
      </c>
      <c r="V297" s="17">
        <v>217177.38575510425</v>
      </c>
      <c r="W297" s="17">
        <v>-861.51589912176132</v>
      </c>
      <c r="X297" s="33">
        <v>19278.028211457655</v>
      </c>
      <c r="Y297" s="34">
        <v>8.5032101297512401</v>
      </c>
      <c r="Z297" s="2"/>
      <c r="AA297" s="91">
        <v>506499.62298323866</v>
      </c>
      <c r="AB297" s="354">
        <v>223.40836301435243</v>
      </c>
      <c r="AD297" s="148">
        <v>-216.65507841699048</v>
      </c>
      <c r="AE297" s="254">
        <v>-198.40836301435243</v>
      </c>
      <c r="AF297" s="254">
        <v>-173.40836301435243</v>
      </c>
      <c r="AG297" s="254">
        <v>-148.40836301435243</v>
      </c>
      <c r="AH297" s="377">
        <v>-123.40836301435243</v>
      </c>
    </row>
    <row r="298" spans="1:34" x14ac:dyDescent="0.2">
      <c r="A298" s="2">
        <v>921</v>
      </c>
      <c r="B298" s="2" t="s">
        <v>289</v>
      </c>
      <c r="C298" s="2">
        <v>11</v>
      </c>
      <c r="D298" s="2">
        <v>2117.3848260641098</v>
      </c>
      <c r="E298" s="35">
        <v>5472435.0149471723</v>
      </c>
      <c r="F298" s="2">
        <v>2728867</v>
      </c>
      <c r="G298" s="2">
        <v>570420.4880214259</v>
      </c>
      <c r="H298" s="2">
        <v>435023.73536092287</v>
      </c>
      <c r="I298" s="17">
        <v>1555798.4680582909</v>
      </c>
      <c r="J298" s="345">
        <v>-3684.2495973515511</v>
      </c>
      <c r="K298" s="2">
        <v>48824.782428606959</v>
      </c>
      <c r="L298" s="2">
        <v>106833</v>
      </c>
      <c r="M298" s="8">
        <v>120000</v>
      </c>
      <c r="N298" s="8">
        <v>21886.110778048285</v>
      </c>
      <c r="O298" s="33">
        <v>111534.32010277174</v>
      </c>
      <c r="P298" s="34">
        <v>52.675507413594133</v>
      </c>
      <c r="Q298" s="2"/>
      <c r="R298" s="419">
        <v>16227000</v>
      </c>
      <c r="S298" s="17">
        <v>5351597.9349999996</v>
      </c>
      <c r="T298" s="17">
        <v>610713.66857853183</v>
      </c>
      <c r="U298" s="17">
        <v>9536743.7998639308</v>
      </c>
      <c r="V298" s="17">
        <v>797253.4880214259</v>
      </c>
      <c r="W298" s="17">
        <v>-804.60623390436172</v>
      </c>
      <c r="X298" s="33">
        <v>70113.497697791303</v>
      </c>
      <c r="Y298" s="34">
        <v>33.113252175383458</v>
      </c>
      <c r="Z298" s="2"/>
      <c r="AA298" s="91">
        <v>41420.822404980441</v>
      </c>
      <c r="AB298" s="354">
        <v>19.562255238210678</v>
      </c>
      <c r="AD298" s="148">
        <v>-12.80897064084872</v>
      </c>
      <c r="AE298" s="254">
        <v>0</v>
      </c>
      <c r="AF298" s="254">
        <v>0</v>
      </c>
      <c r="AG298" s="254">
        <v>0</v>
      </c>
      <c r="AH298" s="377">
        <v>0</v>
      </c>
    </row>
    <row r="299" spans="1:34" x14ac:dyDescent="0.2">
      <c r="A299" s="2">
        <v>922</v>
      </c>
      <c r="B299" s="2" t="s">
        <v>290</v>
      </c>
      <c r="C299" s="2">
        <v>6</v>
      </c>
      <c r="D299" s="2">
        <v>4486.5057130455971</v>
      </c>
      <c r="E299" s="35">
        <v>11238027.277906036</v>
      </c>
      <c r="F299" s="2">
        <v>7602036</v>
      </c>
      <c r="G299" s="2">
        <v>1295327.5484891885</v>
      </c>
      <c r="H299" s="2">
        <v>397268.9923517495</v>
      </c>
      <c r="I299" s="17">
        <v>4618599.3831668664</v>
      </c>
      <c r="J299" s="345">
        <v>-7806.5199406993388</v>
      </c>
      <c r="K299" s="2">
        <v>-1270797.8561125076</v>
      </c>
      <c r="L299" s="2">
        <v>-894178</v>
      </c>
      <c r="M299" s="8">
        <v>-102000</v>
      </c>
      <c r="N299" s="8">
        <v>55334.930897995582</v>
      </c>
      <c r="O299" s="33">
        <v>455757.20094655827</v>
      </c>
      <c r="P299" s="34">
        <v>101.58400102363278</v>
      </c>
      <c r="Q299" s="2"/>
      <c r="R299" s="419">
        <v>25428000</v>
      </c>
      <c r="S299" s="17">
        <v>15624396.395</v>
      </c>
      <c r="T299" s="17">
        <v>557711.18679384911</v>
      </c>
      <c r="U299" s="17">
        <v>8269146.8173446711</v>
      </c>
      <c r="V299" s="17">
        <v>299149.54848918854</v>
      </c>
      <c r="W299" s="17">
        <v>-1704.8721709573269</v>
      </c>
      <c r="X299" s="33">
        <v>-675891.18020133814</v>
      </c>
      <c r="Y299" s="34">
        <v>-150.64979817946551</v>
      </c>
      <c r="Z299" s="2"/>
      <c r="AA299" s="91">
        <v>1131648.3811478964</v>
      </c>
      <c r="AB299" s="354">
        <v>252.23379920309827</v>
      </c>
      <c r="AD299" s="148">
        <v>-245.48051460573635</v>
      </c>
      <c r="AE299" s="254">
        <v>-227.23379920309827</v>
      </c>
      <c r="AF299" s="254">
        <v>-202.23379920309827</v>
      </c>
      <c r="AG299" s="254">
        <v>-177.23379920309827</v>
      </c>
      <c r="AH299" s="377">
        <v>-152.23379920309827</v>
      </c>
    </row>
    <row r="300" spans="1:34" x14ac:dyDescent="0.2">
      <c r="A300" s="2">
        <v>924</v>
      </c>
      <c r="B300" s="2" t="s">
        <v>291</v>
      </c>
      <c r="C300" s="2">
        <v>16</v>
      </c>
      <c r="D300" s="2">
        <v>3230.141673386097</v>
      </c>
      <c r="E300" s="35">
        <v>7514960.4514697641</v>
      </c>
      <c r="F300" s="2">
        <v>5025355</v>
      </c>
      <c r="G300" s="2">
        <v>733561.8641455787</v>
      </c>
      <c r="H300" s="2">
        <v>478007.00525035989</v>
      </c>
      <c r="I300" s="17">
        <v>2805421.8683987437</v>
      </c>
      <c r="J300" s="345">
        <v>-5620.4465116918091</v>
      </c>
      <c r="K300" s="2">
        <v>-618936.70258533163</v>
      </c>
      <c r="L300" s="2">
        <v>30077</v>
      </c>
      <c r="M300" s="8">
        <v>-128000</v>
      </c>
      <c r="N300" s="8">
        <v>38069.326842562798</v>
      </c>
      <c r="O300" s="33">
        <v>842974.46407045797</v>
      </c>
      <c r="P300" s="34">
        <v>260.97135955859909</v>
      </c>
      <c r="Q300" s="2"/>
      <c r="R300" s="419">
        <v>20833000</v>
      </c>
      <c r="S300" s="17">
        <v>9728746.6999999993</v>
      </c>
      <c r="T300" s="17">
        <v>671056.28510243294</v>
      </c>
      <c r="U300" s="17">
        <v>9932493.1964095794</v>
      </c>
      <c r="V300" s="17">
        <v>635638.8641455787</v>
      </c>
      <c r="W300" s="17">
        <v>-1227.4538358867169</v>
      </c>
      <c r="X300" s="33">
        <v>136162.49949347676</v>
      </c>
      <c r="Y300" s="34">
        <v>42.153723663377328</v>
      </c>
      <c r="Z300" s="2"/>
      <c r="AA300" s="91">
        <v>706811.96457698126</v>
      </c>
      <c r="AB300" s="354">
        <v>218.81763589522174</v>
      </c>
      <c r="AD300" s="148">
        <v>-212.06435129785982</v>
      </c>
      <c r="AE300" s="254">
        <v>-193.81763589522177</v>
      </c>
      <c r="AF300" s="254">
        <v>-168.81763589522177</v>
      </c>
      <c r="AG300" s="254">
        <v>-143.81763589522177</v>
      </c>
      <c r="AH300" s="377">
        <v>-118.81763589522177</v>
      </c>
    </row>
    <row r="301" spans="1:34" x14ac:dyDescent="0.2">
      <c r="A301" s="2">
        <v>925</v>
      </c>
      <c r="B301" s="2" t="s">
        <v>292</v>
      </c>
      <c r="C301" s="2">
        <v>11</v>
      </c>
      <c r="D301" s="2">
        <v>3692.2702378034592</v>
      </c>
      <c r="E301" s="35">
        <v>10270364.508575903</v>
      </c>
      <c r="F301" s="2">
        <v>4882418</v>
      </c>
      <c r="G301" s="2">
        <v>844795.94867001008</v>
      </c>
      <c r="H301" s="2">
        <v>2464848.8243985996</v>
      </c>
      <c r="I301" s="17">
        <v>2299715.8835203755</v>
      </c>
      <c r="J301" s="345">
        <v>-6424.5502137780186</v>
      </c>
      <c r="K301" s="2">
        <v>241898.40224781228</v>
      </c>
      <c r="L301" s="2">
        <v>38529</v>
      </c>
      <c r="M301" s="8">
        <v>236000</v>
      </c>
      <c r="N301" s="8">
        <v>50824.478177285433</v>
      </c>
      <c r="O301" s="33">
        <v>782241.47822440043</v>
      </c>
      <c r="P301" s="34">
        <v>211.85921610379143</v>
      </c>
      <c r="Q301" s="2"/>
      <c r="R301" s="419">
        <v>24744000</v>
      </c>
      <c r="S301" s="17">
        <v>9975768.129999999</v>
      </c>
      <c r="T301" s="17">
        <v>3460309.7387112575</v>
      </c>
      <c r="U301" s="17">
        <v>11023654.125330705</v>
      </c>
      <c r="V301" s="17">
        <v>1119324.9486700101</v>
      </c>
      <c r="W301" s="17">
        <v>-1403.0626903653144</v>
      </c>
      <c r="X301" s="33">
        <v>836460.00540233706</v>
      </c>
      <c r="Y301" s="34">
        <v>226.54354950464005</v>
      </c>
      <c r="Z301" s="2"/>
      <c r="AA301" s="91">
        <v>-54218.52717793663</v>
      </c>
      <c r="AB301" s="354">
        <v>-14.684333400848624</v>
      </c>
      <c r="AD301" s="148">
        <v>21.437617998210584</v>
      </c>
      <c r="AE301" s="254">
        <v>0</v>
      </c>
      <c r="AF301" s="254">
        <v>0</v>
      </c>
      <c r="AG301" s="254">
        <v>0</v>
      </c>
      <c r="AH301" s="377">
        <v>0</v>
      </c>
    </row>
    <row r="302" spans="1:34" x14ac:dyDescent="0.2">
      <c r="A302" s="2">
        <v>927</v>
      </c>
      <c r="B302" s="2" t="s">
        <v>293</v>
      </c>
      <c r="C302" s="2">
        <v>1</v>
      </c>
      <c r="D302" s="2">
        <v>29140.774517059326</v>
      </c>
      <c r="E302" s="35">
        <v>68222299.750158712</v>
      </c>
      <c r="F302" s="2">
        <v>53896008</v>
      </c>
      <c r="G302" s="2">
        <v>7384908.3402567022</v>
      </c>
      <c r="H302" s="2">
        <v>2774621.4638641337</v>
      </c>
      <c r="I302" s="17">
        <v>13898936.555958437</v>
      </c>
      <c r="J302" s="345">
        <v>-50704.947659683225</v>
      </c>
      <c r="K302" s="2">
        <v>-3349935.4388615903</v>
      </c>
      <c r="L302" s="2">
        <v>-3097963</v>
      </c>
      <c r="M302" s="8">
        <v>-531000</v>
      </c>
      <c r="N302" s="8">
        <v>392017.22753752727</v>
      </c>
      <c r="O302" s="33">
        <v>3094588.4509368092</v>
      </c>
      <c r="P302" s="34">
        <v>106.19444754720584</v>
      </c>
      <c r="Q302" s="2"/>
      <c r="R302" s="419">
        <v>150808000</v>
      </c>
      <c r="S302" s="17">
        <v>118881174.8</v>
      </c>
      <c r="T302" s="17">
        <v>3895188.0446416074</v>
      </c>
      <c r="U302" s="17">
        <v>25685035.046412639</v>
      </c>
      <c r="V302" s="17">
        <v>3755945.3402567022</v>
      </c>
      <c r="W302" s="17">
        <v>-11073.494316482544</v>
      </c>
      <c r="X302" s="33">
        <v>1420416.7256274163</v>
      </c>
      <c r="Y302" s="34">
        <v>48.743272928311804</v>
      </c>
      <c r="Z302" s="2"/>
      <c r="AA302" s="91">
        <v>1674171.7253093929</v>
      </c>
      <c r="AB302" s="354">
        <v>57.451174618894036</v>
      </c>
      <c r="AD302" s="148">
        <v>-50.697890021532082</v>
      </c>
      <c r="AE302" s="254">
        <v>-32.451174618894036</v>
      </c>
      <c r="AF302" s="254">
        <v>-7.4511746188940364</v>
      </c>
      <c r="AG302" s="254">
        <v>0</v>
      </c>
      <c r="AH302" s="377">
        <v>0</v>
      </c>
    </row>
    <row r="303" spans="1:34" x14ac:dyDescent="0.2">
      <c r="A303" s="2">
        <v>931</v>
      </c>
      <c r="B303" s="2" t="s">
        <v>294</v>
      </c>
      <c r="C303" s="2">
        <v>13</v>
      </c>
      <c r="D303" s="2">
        <v>6521.8195295333862</v>
      </c>
      <c r="E303" s="35">
        <v>17095961.720863897</v>
      </c>
      <c r="F303" s="2">
        <v>9028273</v>
      </c>
      <c r="G303" s="2">
        <v>2061841.5326086325</v>
      </c>
      <c r="H303" s="2">
        <v>1722889.6132151939</v>
      </c>
      <c r="I303" s="17">
        <v>3813846.1879426716</v>
      </c>
      <c r="J303" s="345">
        <v>-11347.965981388092</v>
      </c>
      <c r="K303" s="2">
        <v>1474563.6502848323</v>
      </c>
      <c r="L303" s="2">
        <v>-635581</v>
      </c>
      <c r="M303" s="8">
        <v>-116000</v>
      </c>
      <c r="N303" s="8">
        <v>74370.816070168948</v>
      </c>
      <c r="O303" s="33">
        <v>316894.11327621341</v>
      </c>
      <c r="P303" s="34">
        <v>48.589831693623402</v>
      </c>
      <c r="Q303" s="2"/>
      <c r="R303" s="419">
        <v>44702000</v>
      </c>
      <c r="S303" s="17">
        <v>18369353.18</v>
      </c>
      <c r="T303" s="17">
        <v>2418700.7528900336</v>
      </c>
      <c r="U303" s="17">
        <v>23840689.344849356</v>
      </c>
      <c r="V303" s="17">
        <v>1310260.5326086325</v>
      </c>
      <c r="W303" s="17">
        <v>-2478.2914212226869</v>
      </c>
      <c r="X303" s="33">
        <v>1239482.1017692492</v>
      </c>
      <c r="Y303" s="34">
        <v>190.05157934168255</v>
      </c>
      <c r="Z303" s="2"/>
      <c r="AA303" s="91">
        <v>-922587.98849303578</v>
      </c>
      <c r="AB303" s="354">
        <v>-141.46174764805914</v>
      </c>
      <c r="AD303" s="148">
        <v>148.2150322454211</v>
      </c>
      <c r="AE303" s="254">
        <v>116.46174764805914</v>
      </c>
      <c r="AF303" s="254">
        <v>91.461747648059145</v>
      </c>
      <c r="AG303" s="254">
        <v>66.461747648059145</v>
      </c>
      <c r="AH303" s="377">
        <v>41.461747648059145</v>
      </c>
    </row>
    <row r="304" spans="1:34" x14ac:dyDescent="0.2">
      <c r="A304" s="2">
        <v>934</v>
      </c>
      <c r="B304" s="2" t="s">
        <v>295</v>
      </c>
      <c r="C304" s="2">
        <v>14</v>
      </c>
      <c r="D304" s="2">
        <v>2984.947037935257</v>
      </c>
      <c r="E304" s="35">
        <v>6342337.5756690782</v>
      </c>
      <c r="F304" s="2">
        <v>5039368</v>
      </c>
      <c r="G304" s="2">
        <v>840243.86683012941</v>
      </c>
      <c r="H304" s="2">
        <v>456040.68623476423</v>
      </c>
      <c r="I304" s="17">
        <v>2057243.4762167283</v>
      </c>
      <c r="J304" s="345">
        <v>-5193.8078460073475</v>
      </c>
      <c r="K304" s="2">
        <v>-392366.6665998603</v>
      </c>
      <c r="L304" s="2">
        <v>-751926</v>
      </c>
      <c r="M304" s="8">
        <v>-50000</v>
      </c>
      <c r="N304" s="8">
        <v>38014.310018156364</v>
      </c>
      <c r="O304" s="33">
        <v>889086.28918483295</v>
      </c>
      <c r="P304" s="34">
        <v>297.8566379522199</v>
      </c>
      <c r="Q304" s="2"/>
      <c r="R304" s="419">
        <v>18210000</v>
      </c>
      <c r="S304" s="17">
        <v>9749403.057500001</v>
      </c>
      <c r="T304" s="17">
        <v>640218.5854995579</v>
      </c>
      <c r="U304" s="17">
        <v>8207299.9206048856</v>
      </c>
      <c r="V304" s="17">
        <v>38317.866830129409</v>
      </c>
      <c r="W304" s="17">
        <v>-1134.2798744153977</v>
      </c>
      <c r="X304" s="33">
        <v>426373.71030898881</v>
      </c>
      <c r="Y304" s="34">
        <v>142.84129831794917</v>
      </c>
      <c r="Z304" s="2"/>
      <c r="AA304" s="91">
        <v>462712.57887584413</v>
      </c>
      <c r="AB304" s="354">
        <v>155.0153396342707</v>
      </c>
      <c r="AD304" s="148">
        <v>-148.26205503690878</v>
      </c>
      <c r="AE304" s="254">
        <v>-130.01533963427073</v>
      </c>
      <c r="AF304" s="254">
        <v>-105.01533963427073</v>
      </c>
      <c r="AG304" s="254">
        <v>-80.015339634270731</v>
      </c>
      <c r="AH304" s="377">
        <v>-55.015339634270731</v>
      </c>
    </row>
    <row r="305" spans="1:34" x14ac:dyDescent="0.2">
      <c r="A305" s="2">
        <v>935</v>
      </c>
      <c r="B305" s="2" t="s">
        <v>296</v>
      </c>
      <c r="C305" s="2">
        <v>8</v>
      </c>
      <c r="D305" s="2">
        <v>3249.4564283490181</v>
      </c>
      <c r="E305" s="35">
        <v>8174722.2214152142</v>
      </c>
      <c r="F305" s="2">
        <v>4091327</v>
      </c>
      <c r="G305" s="2">
        <v>1521207.9651024875</v>
      </c>
      <c r="H305" s="2">
        <v>766709.8863332459</v>
      </c>
      <c r="I305" s="17">
        <v>1945698.5554104208</v>
      </c>
      <c r="J305" s="345">
        <v>-5654.0541853272916</v>
      </c>
      <c r="K305" s="2">
        <v>184708.07940796021</v>
      </c>
      <c r="L305" s="2">
        <v>-195381</v>
      </c>
      <c r="M305" s="8">
        <v>192000</v>
      </c>
      <c r="N305" s="8">
        <v>33605.311419202742</v>
      </c>
      <c r="O305" s="33">
        <v>359499.52207277529</v>
      </c>
      <c r="P305" s="34">
        <v>110.63374136560729</v>
      </c>
      <c r="Q305" s="2"/>
      <c r="R305" s="419">
        <v>20307000</v>
      </c>
      <c r="S305" s="17">
        <v>8950516.8000000007</v>
      </c>
      <c r="T305" s="17">
        <v>1076355.5396110155</v>
      </c>
      <c r="U305" s="17">
        <v>9255025.2882727627</v>
      </c>
      <c r="V305" s="17">
        <v>1517826.9651024875</v>
      </c>
      <c r="W305" s="17">
        <v>-1234.7934427726268</v>
      </c>
      <c r="X305" s="33">
        <v>493959.38642903598</v>
      </c>
      <c r="Y305" s="34">
        <v>152.01292810687312</v>
      </c>
      <c r="Z305" s="2"/>
      <c r="AA305" s="91">
        <v>-134459.86435626069</v>
      </c>
      <c r="AB305" s="354">
        <v>-41.379186741265826</v>
      </c>
      <c r="AD305" s="148">
        <v>48.132471338627781</v>
      </c>
      <c r="AE305" s="254">
        <v>16.379186741265826</v>
      </c>
      <c r="AF305" s="254">
        <v>0</v>
      </c>
      <c r="AG305" s="254">
        <v>0</v>
      </c>
      <c r="AH305" s="377">
        <v>0</v>
      </c>
    </row>
    <row r="306" spans="1:34" x14ac:dyDescent="0.2">
      <c r="A306" s="2">
        <v>936</v>
      </c>
      <c r="B306" s="2" t="s">
        <v>297</v>
      </c>
      <c r="C306" s="2">
        <v>6</v>
      </c>
      <c r="D306" s="2">
        <v>6824.4149913787842</v>
      </c>
      <c r="E306" s="35">
        <v>17609255.388060104</v>
      </c>
      <c r="F306" s="2">
        <v>9425569</v>
      </c>
      <c r="G306" s="2">
        <v>1942399.2534642434</v>
      </c>
      <c r="H306" s="2">
        <v>1804270.2147223516</v>
      </c>
      <c r="I306" s="17">
        <v>3643183.2222169698</v>
      </c>
      <c r="J306" s="345">
        <v>-11874.482084999085</v>
      </c>
      <c r="K306" s="2">
        <v>1555139.7209027528</v>
      </c>
      <c r="L306" s="2">
        <v>268158</v>
      </c>
      <c r="M306" s="8">
        <v>-106000</v>
      </c>
      <c r="N306" s="8">
        <v>77682.045819779843</v>
      </c>
      <c r="O306" s="33">
        <v>989271.58698099107</v>
      </c>
      <c r="P306" s="34">
        <v>144.9606432537775</v>
      </c>
      <c r="Q306" s="2"/>
      <c r="R306" s="419">
        <v>44927000</v>
      </c>
      <c r="S306" s="17">
        <v>19518351.664999999</v>
      </c>
      <c r="T306" s="17">
        <v>2532947.9574852712</v>
      </c>
      <c r="U306" s="17">
        <v>22443812.797871076</v>
      </c>
      <c r="V306" s="17">
        <v>2104557.2534642434</v>
      </c>
      <c r="W306" s="17">
        <v>-2593.2776967239379</v>
      </c>
      <c r="X306" s="33">
        <v>1675262.9515173165</v>
      </c>
      <c r="Y306" s="34">
        <v>245.48081463886055</v>
      </c>
      <c r="Z306" s="2"/>
      <c r="AA306" s="91">
        <v>-685991.36453632545</v>
      </c>
      <c r="AB306" s="354">
        <v>-100.52017138508305</v>
      </c>
      <c r="AD306" s="148">
        <v>107.273455982445</v>
      </c>
      <c r="AE306" s="254">
        <v>75.520171385083046</v>
      </c>
      <c r="AF306" s="254">
        <v>50.520171385083046</v>
      </c>
      <c r="AG306" s="254">
        <v>25.520171385083046</v>
      </c>
      <c r="AH306" s="377">
        <v>0.52017138508304583</v>
      </c>
    </row>
    <row r="307" spans="1:34" x14ac:dyDescent="0.2">
      <c r="A307" s="2">
        <v>946</v>
      </c>
      <c r="B307" s="2" t="s">
        <v>298</v>
      </c>
      <c r="C307" s="2">
        <v>15</v>
      </c>
      <c r="D307" s="2">
        <v>6689.9918575286865</v>
      </c>
      <c r="E307" s="35">
        <v>18354505.272562459</v>
      </c>
      <c r="F307" s="2">
        <v>9936557</v>
      </c>
      <c r="G307" s="2">
        <v>1833046.3522466153</v>
      </c>
      <c r="H307" s="2">
        <v>1454189.3995566075</v>
      </c>
      <c r="I307" s="17">
        <v>7177667.4549221732</v>
      </c>
      <c r="J307" s="345">
        <v>-11640.585832099914</v>
      </c>
      <c r="K307" s="2">
        <v>11528.705009284591</v>
      </c>
      <c r="L307" s="2">
        <v>333235</v>
      </c>
      <c r="M307" s="8">
        <v>-40000</v>
      </c>
      <c r="N307" s="8">
        <v>78795.116013041319</v>
      </c>
      <c r="O307" s="33">
        <v>2418873.1693531647</v>
      </c>
      <c r="P307" s="34">
        <v>361.56593623220158</v>
      </c>
      <c r="Q307" s="2"/>
      <c r="R307" s="419">
        <v>40851000</v>
      </c>
      <c r="S307" s="17">
        <v>20451582.140000001</v>
      </c>
      <c r="T307" s="17">
        <v>2041482.500430489</v>
      </c>
      <c r="U307" s="17">
        <v>18673735.482046783</v>
      </c>
      <c r="V307" s="17">
        <v>2126281.3522466151</v>
      </c>
      <c r="W307" s="17">
        <v>-2542.1969058609011</v>
      </c>
      <c r="X307" s="33">
        <v>2444623.6716297437</v>
      </c>
      <c r="Y307" s="34">
        <v>365.41504439630199</v>
      </c>
      <c r="Z307" s="2"/>
      <c r="AA307" s="91">
        <v>-25750.502276578918</v>
      </c>
      <c r="AB307" s="354">
        <v>-3.8491081641004077</v>
      </c>
      <c r="AD307" s="148">
        <v>10.602392761462397</v>
      </c>
      <c r="AE307" s="254">
        <v>0</v>
      </c>
      <c r="AF307" s="254">
        <v>0</v>
      </c>
      <c r="AG307" s="254">
        <v>0</v>
      </c>
      <c r="AH307" s="377">
        <v>0</v>
      </c>
    </row>
    <row r="308" spans="1:34" x14ac:dyDescent="0.2">
      <c r="A308" s="2">
        <v>976</v>
      </c>
      <c r="B308" s="2" t="s">
        <v>299</v>
      </c>
      <c r="C308" s="2">
        <v>19</v>
      </c>
      <c r="D308" s="2">
        <v>4118.2800710201263</v>
      </c>
      <c r="E308" s="35">
        <v>9484531.8759132996</v>
      </c>
      <c r="F308" s="2">
        <v>5444655</v>
      </c>
      <c r="G308" s="2">
        <v>1279151.65436393</v>
      </c>
      <c r="H308" s="2">
        <v>539210.32444912475</v>
      </c>
      <c r="I308" s="17">
        <v>4329430.3172106771</v>
      </c>
      <c r="J308" s="345">
        <v>-7165.8073235750198</v>
      </c>
      <c r="K308" s="2">
        <v>-145149.44409571672</v>
      </c>
      <c r="L308" s="2">
        <v>-671328</v>
      </c>
      <c r="M308" s="8">
        <v>50000</v>
      </c>
      <c r="N308" s="8">
        <v>41393.192852115237</v>
      </c>
      <c r="O308" s="33">
        <v>1375665.3615432568</v>
      </c>
      <c r="P308" s="34">
        <v>334.03880693390892</v>
      </c>
      <c r="Q308" s="2"/>
      <c r="R308" s="419">
        <v>31226000</v>
      </c>
      <c r="S308" s="17">
        <v>11898224.600000001</v>
      </c>
      <c r="T308" s="17">
        <v>756977.35229673143</v>
      </c>
      <c r="U308" s="17">
        <v>18448500.376620583</v>
      </c>
      <c r="V308" s="17">
        <v>657823.65436392999</v>
      </c>
      <c r="W308" s="17">
        <v>-1564.946426987648</v>
      </c>
      <c r="X308" s="33">
        <v>537090.92970823497</v>
      </c>
      <c r="Y308" s="34">
        <v>130.4163195426371</v>
      </c>
      <c r="Z308" s="2"/>
      <c r="AA308" s="91">
        <v>838574.43183502182</v>
      </c>
      <c r="AB308" s="354">
        <v>203.62248739127185</v>
      </c>
      <c r="AD308" s="148">
        <v>-196.86920279390986</v>
      </c>
      <c r="AE308" s="254">
        <v>-178.62248739127182</v>
      </c>
      <c r="AF308" s="254">
        <v>-153.62248739127182</v>
      </c>
      <c r="AG308" s="254">
        <v>-128.62248739127182</v>
      </c>
      <c r="AH308" s="377">
        <v>-103.62248739127182</v>
      </c>
    </row>
    <row r="309" spans="1:34" x14ac:dyDescent="0.2">
      <c r="A309" s="2">
        <v>977</v>
      </c>
      <c r="B309" s="2" t="s">
        <v>300</v>
      </c>
      <c r="C309" s="2">
        <v>17</v>
      </c>
      <c r="D309" s="2">
        <v>15390.629694104195</v>
      </c>
      <c r="E309" s="35">
        <v>43091824.446869679</v>
      </c>
      <c r="F309" s="2">
        <v>23754411</v>
      </c>
      <c r="G309" s="2">
        <v>5015594.5980543373</v>
      </c>
      <c r="H309" s="2">
        <v>2511400.6856911918</v>
      </c>
      <c r="I309" s="17">
        <v>13759177.93170866</v>
      </c>
      <c r="J309" s="345">
        <v>-26779.6956677413</v>
      </c>
      <c r="K309" s="2">
        <v>-1652630.7026629294</v>
      </c>
      <c r="L309" s="2">
        <v>23462</v>
      </c>
      <c r="M309" s="8">
        <v>-511000</v>
      </c>
      <c r="N309" s="8">
        <v>181692.89406981226</v>
      </c>
      <c r="O309" s="33">
        <v>-36495.735676348209</v>
      </c>
      <c r="P309" s="34">
        <v>-2.3712958080155038</v>
      </c>
      <c r="Q309" s="2"/>
      <c r="R309" s="419">
        <v>93191000</v>
      </c>
      <c r="S309" s="17">
        <v>48078138.07</v>
      </c>
      <c r="T309" s="17">
        <v>3525662.1681955261</v>
      </c>
      <c r="U309" s="17">
        <v>35551813.06444212</v>
      </c>
      <c r="V309" s="17">
        <v>4528056.5980543373</v>
      </c>
      <c r="W309" s="17">
        <v>-5848.4392837595942</v>
      </c>
      <c r="X309" s="33">
        <v>-1501481.6600242693</v>
      </c>
      <c r="Y309" s="34">
        <v>-97.558169474992511</v>
      </c>
      <c r="Z309" s="2"/>
      <c r="AA309" s="91">
        <v>1464985.924347921</v>
      </c>
      <c r="AB309" s="354">
        <v>95.186873666977007</v>
      </c>
      <c r="AD309" s="148">
        <v>-88.433589069615053</v>
      </c>
      <c r="AE309" s="254">
        <v>-70.186873666977007</v>
      </c>
      <c r="AF309" s="254">
        <v>-45.186873666977007</v>
      </c>
      <c r="AG309" s="254">
        <v>-20.186873666977007</v>
      </c>
      <c r="AH309" s="377">
        <v>0</v>
      </c>
    </row>
    <row r="310" spans="1:34" x14ac:dyDescent="0.2">
      <c r="A310" s="2">
        <v>980</v>
      </c>
      <c r="B310" s="2" t="s">
        <v>301</v>
      </c>
      <c r="C310" s="2">
        <v>6</v>
      </c>
      <c r="D310" s="2">
        <v>33177.926965415478</v>
      </c>
      <c r="E310" s="35">
        <v>82346887.409317598</v>
      </c>
      <c r="F310" s="2">
        <v>53782251</v>
      </c>
      <c r="G310" s="2">
        <v>7775777.7930850526</v>
      </c>
      <c r="H310" s="2">
        <v>4490780.1619857987</v>
      </c>
      <c r="I310" s="17">
        <v>26258616.510439072</v>
      </c>
      <c r="J310" s="345">
        <v>-57729.592919822928</v>
      </c>
      <c r="K310" s="2">
        <v>-1161180.4211411863</v>
      </c>
      <c r="L310" s="2">
        <v>-3887880</v>
      </c>
      <c r="M310" s="8">
        <v>-1000</v>
      </c>
      <c r="N310" s="8">
        <v>403101.78892394406</v>
      </c>
      <c r="O310" s="33">
        <v>5255849.8310552537</v>
      </c>
      <c r="P310" s="34">
        <v>158.41405150279365</v>
      </c>
      <c r="Q310" s="2"/>
      <c r="R310" s="419">
        <v>169012000</v>
      </c>
      <c r="S310" s="17">
        <v>117629237.88499999</v>
      </c>
      <c r="T310" s="17">
        <v>6304439.5157671664</v>
      </c>
      <c r="U310" s="17">
        <v>44360079.293695144</v>
      </c>
      <c r="V310" s="17">
        <v>3886897.7930850526</v>
      </c>
      <c r="W310" s="17">
        <v>-12607.612246857881</v>
      </c>
      <c r="X310" s="33">
        <v>3181262.099794196</v>
      </c>
      <c r="Y310" s="34">
        <v>95.884896699854977</v>
      </c>
      <c r="Z310" s="2"/>
      <c r="AA310" s="91">
        <v>2074587.7312610578</v>
      </c>
      <c r="AB310" s="354">
        <v>62.529154802938677</v>
      </c>
      <c r="AD310" s="148">
        <v>-55.775870205576723</v>
      </c>
      <c r="AE310" s="254">
        <v>-37.529154802938677</v>
      </c>
      <c r="AF310" s="254">
        <v>-12.529154802938677</v>
      </c>
      <c r="AG310" s="254">
        <v>0</v>
      </c>
      <c r="AH310" s="377">
        <v>0</v>
      </c>
    </row>
    <row r="311" spans="1:34" x14ac:dyDescent="0.2">
      <c r="A311" s="2">
        <v>981</v>
      </c>
      <c r="B311" s="2" t="s">
        <v>302</v>
      </c>
      <c r="C311" s="2">
        <v>5</v>
      </c>
      <c r="D311" s="2">
        <v>2365.2669498920441</v>
      </c>
      <c r="E311" s="35">
        <v>4889530.2738989806</v>
      </c>
      <c r="F311" s="2">
        <v>3659320</v>
      </c>
      <c r="G311" s="2">
        <v>545723.94787388924</v>
      </c>
      <c r="H311" s="2">
        <v>215761.12371099868</v>
      </c>
      <c r="I311" s="17">
        <v>1493077.4380526447</v>
      </c>
      <c r="J311" s="345">
        <v>-4115.5644928121565</v>
      </c>
      <c r="K311" s="2">
        <v>-245973.07231688677</v>
      </c>
      <c r="L311" s="2">
        <v>-507935</v>
      </c>
      <c r="M311" s="8">
        <v>15000</v>
      </c>
      <c r="N311" s="8">
        <v>26805.747050486541</v>
      </c>
      <c r="O311" s="33">
        <v>308134.34597933944</v>
      </c>
      <c r="P311" s="34">
        <v>130.27465926981449</v>
      </c>
      <c r="Q311" s="2"/>
      <c r="R311" s="419">
        <v>12882000</v>
      </c>
      <c r="S311" s="17">
        <v>7293922.9850000003</v>
      </c>
      <c r="T311" s="17">
        <v>302899.02983994025</v>
      </c>
      <c r="U311" s="17">
        <v>5256062.0831683408</v>
      </c>
      <c r="V311" s="17">
        <v>52788.947873889236</v>
      </c>
      <c r="W311" s="17">
        <v>-898.80144095897674</v>
      </c>
      <c r="X311" s="33">
        <v>24571.847323129998</v>
      </c>
      <c r="Y311" s="34">
        <v>10.388614834469957</v>
      </c>
      <c r="Z311" s="2"/>
      <c r="AA311" s="91">
        <v>283562.49865620944</v>
      </c>
      <c r="AB311" s="354">
        <v>119.88604443534454</v>
      </c>
      <c r="AD311" s="148">
        <v>-113.13275983798258</v>
      </c>
      <c r="AE311" s="254">
        <v>-94.88604443534453</v>
      </c>
      <c r="AF311" s="254">
        <v>-69.88604443534453</v>
      </c>
      <c r="AG311" s="254">
        <v>-44.88604443534453</v>
      </c>
      <c r="AH311" s="377">
        <v>-19.88604443534453</v>
      </c>
    </row>
    <row r="312" spans="1:34" x14ac:dyDescent="0.2">
      <c r="A312" s="2">
        <v>989</v>
      </c>
      <c r="B312" s="2" t="s">
        <v>303</v>
      </c>
      <c r="C312" s="2">
        <v>14</v>
      </c>
      <c r="D312" s="2">
        <v>5913.3947903513908</v>
      </c>
      <c r="E312" s="35">
        <v>13373988.273668334</v>
      </c>
      <c r="F312" s="2">
        <v>9733261</v>
      </c>
      <c r="G312" s="2">
        <v>2097992.5154859419</v>
      </c>
      <c r="H312" s="2">
        <v>1180551.6838245799</v>
      </c>
      <c r="I312" s="17">
        <v>3475707.4222526154</v>
      </c>
      <c r="J312" s="345">
        <v>-10289.30693521142</v>
      </c>
      <c r="K312" s="2">
        <v>-916741.30211925914</v>
      </c>
      <c r="L312" s="2">
        <v>-333619</v>
      </c>
      <c r="M312" s="8">
        <v>353000</v>
      </c>
      <c r="N312" s="8">
        <v>75495.942618829096</v>
      </c>
      <c r="O312" s="33">
        <v>2281370.6814591624</v>
      </c>
      <c r="P312" s="34">
        <v>385.79712032444849</v>
      </c>
      <c r="Q312" s="2"/>
      <c r="R312" s="419">
        <v>39086000</v>
      </c>
      <c r="S312" s="17">
        <v>18993266.260000002</v>
      </c>
      <c r="T312" s="17">
        <v>1657332.6721515618</v>
      </c>
      <c r="U312" s="17">
        <v>17909593.325194299</v>
      </c>
      <c r="V312" s="17">
        <v>2117373.5154859419</v>
      </c>
      <c r="W312" s="17">
        <v>-2247.0900203335286</v>
      </c>
      <c r="X312" s="33">
        <v>1593812.8628521385</v>
      </c>
      <c r="Y312" s="34">
        <v>269.52586785727351</v>
      </c>
      <c r="Z312" s="2"/>
      <c r="AA312" s="91">
        <v>687557.81860702392</v>
      </c>
      <c r="AB312" s="354">
        <v>116.27125246717499</v>
      </c>
      <c r="AD312" s="148">
        <v>-109.51796786981305</v>
      </c>
      <c r="AE312" s="254">
        <v>-91.271252467174975</v>
      </c>
      <c r="AF312" s="254">
        <v>-66.271252467174975</v>
      </c>
      <c r="AG312" s="254">
        <v>-41.271252467174975</v>
      </c>
      <c r="AH312" s="377">
        <v>-16.271252467174975</v>
      </c>
    </row>
    <row r="313" spans="1:34" x14ac:dyDescent="0.2">
      <c r="A313" s="2">
        <v>992</v>
      </c>
      <c r="B313" s="2" t="s">
        <v>304</v>
      </c>
      <c r="C313" s="2">
        <v>13</v>
      </c>
      <c r="D313" s="2">
        <v>19310.340651869774</v>
      </c>
      <c r="E313" s="35">
        <v>53280584.49195011</v>
      </c>
      <c r="F313" s="2">
        <v>32505290</v>
      </c>
      <c r="G313" s="2">
        <v>4943134.6013298854</v>
      </c>
      <c r="H313" s="2">
        <v>7213561.8656989429</v>
      </c>
      <c r="I313" s="17">
        <v>8371642.6393039785</v>
      </c>
      <c r="J313" s="345">
        <v>-33599.992734253407</v>
      </c>
      <c r="K313" s="2">
        <v>2724313.9899212704</v>
      </c>
      <c r="L313" s="2">
        <v>-1376039</v>
      </c>
      <c r="M313" s="8">
        <v>950000</v>
      </c>
      <c r="N313" s="8">
        <v>274753.85992127564</v>
      </c>
      <c r="O313" s="33">
        <v>2292473.4714909941</v>
      </c>
      <c r="P313" s="34">
        <v>118.717401873955</v>
      </c>
      <c r="Q313" s="2"/>
      <c r="R313" s="419">
        <v>119426000</v>
      </c>
      <c r="S313" s="17">
        <v>66266480.575000003</v>
      </c>
      <c r="T313" s="17">
        <v>10126851.646069812</v>
      </c>
      <c r="U313" s="17">
        <v>43280214.855371207</v>
      </c>
      <c r="V313" s="17">
        <v>4517095.6013298854</v>
      </c>
      <c r="W313" s="17">
        <v>-7337.9294477105141</v>
      </c>
      <c r="X313" s="33">
        <v>4771980.6072186232</v>
      </c>
      <c r="Y313" s="34">
        <v>247.12047774033255</v>
      </c>
      <c r="Z313" s="2"/>
      <c r="AA313" s="91">
        <v>-2479507.1357276291</v>
      </c>
      <c r="AB313" s="354">
        <v>-128.40307586637755</v>
      </c>
      <c r="AD313" s="148">
        <v>135.1563604637395</v>
      </c>
      <c r="AE313" s="254">
        <v>103.40307586637755</v>
      </c>
      <c r="AF313" s="254">
        <v>78.403075866377549</v>
      </c>
      <c r="AG313" s="254">
        <v>53.403075866377549</v>
      </c>
      <c r="AH313" s="377">
        <v>28.403075866377549</v>
      </c>
    </row>
  </sheetData>
  <pageMargins left="0.7" right="0.7" top="0.75" bottom="0.75" header="0.3" footer="0.3"/>
  <pageSetup paperSize="9" orientation="portrait" verticalDpi="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Z342"/>
  <sheetViews>
    <sheetView workbookViewId="0">
      <pane xSplit="2" ySplit="15" topLeftCell="C16" activePane="bottomRight" state="frozen"/>
      <selection pane="topRight" activeCell="C1" sqref="C1"/>
      <selection pane="bottomLeft" activeCell="A16" sqref="A16"/>
      <selection pane="bottomRight" activeCell="U28" sqref="U28"/>
    </sheetView>
  </sheetViews>
  <sheetFormatPr defaultRowHeight="12.75" x14ac:dyDescent="0.2"/>
  <cols>
    <col min="1" max="1" width="3.42578125" style="50" customWidth="1"/>
    <col min="2" max="2" width="11.7109375" style="51" customWidth="1"/>
    <col min="3" max="3" width="10" style="52" customWidth="1"/>
    <col min="4" max="4" width="12.85546875" style="52" customWidth="1"/>
    <col min="5" max="5" width="10.42578125" style="52" customWidth="1"/>
    <col min="6" max="6" width="10.85546875" style="52" customWidth="1"/>
    <col min="7" max="7" width="12.5703125" style="56" customWidth="1"/>
    <col min="8" max="8" width="12.28515625" style="60" customWidth="1"/>
    <col min="9" max="9" width="12.85546875" style="55" customWidth="1"/>
    <col min="10" max="10" width="11.5703125" style="55" customWidth="1"/>
    <col min="11" max="11" width="10.5703125" style="56" customWidth="1"/>
    <col min="12" max="12" width="12.42578125" style="56" customWidth="1"/>
    <col min="13" max="13" width="11.140625" style="56" customWidth="1"/>
    <col min="14" max="14" width="11.5703125" style="58" customWidth="1"/>
    <col min="15" max="16" width="12.140625" style="56" customWidth="1"/>
    <col min="17" max="17" width="12.85546875" style="85" customWidth="1"/>
    <col min="18" max="18" width="13.5703125" style="406" customWidth="1"/>
    <col min="19" max="19" width="13" style="406" customWidth="1"/>
    <col min="20" max="20" width="9.140625" style="406"/>
    <col min="21" max="21" width="9.140625" style="405"/>
  </cols>
  <sheetData>
    <row r="1" spans="1:26" x14ac:dyDescent="0.2">
      <c r="A1" s="50" t="s">
        <v>396</v>
      </c>
      <c r="G1" s="53"/>
      <c r="H1" s="54"/>
      <c r="I1" s="378"/>
      <c r="J1" s="379"/>
    </row>
    <row r="2" spans="1:26" ht="20.25" x14ac:dyDescent="0.3">
      <c r="A2" s="59" t="s">
        <v>533</v>
      </c>
      <c r="J2" s="403"/>
    </row>
    <row r="3" spans="1:26" x14ac:dyDescent="0.2">
      <c r="A3" s="164" t="s">
        <v>547</v>
      </c>
      <c r="E3" s="380"/>
      <c r="G3" s="52"/>
      <c r="H3" s="52"/>
      <c r="I3" s="52"/>
      <c r="J3" s="404"/>
      <c r="K3" s="63"/>
      <c r="L3" s="52"/>
      <c r="M3" s="52"/>
      <c r="N3" s="52"/>
      <c r="O3" s="52"/>
      <c r="P3" s="52"/>
      <c r="Q3" s="56"/>
    </row>
    <row r="4" spans="1:26" x14ac:dyDescent="0.2">
      <c r="A4" s="381" t="s">
        <v>534</v>
      </c>
      <c r="B4" s="382"/>
      <c r="C4" s="383"/>
      <c r="D4" s="384">
        <v>0.2407</v>
      </c>
      <c r="E4" s="90"/>
      <c r="H4" s="52"/>
      <c r="J4" s="57"/>
      <c r="K4" s="1"/>
      <c r="O4" s="53"/>
      <c r="P4" s="53"/>
      <c r="Q4" s="66"/>
    </row>
    <row r="5" spans="1:26" x14ac:dyDescent="0.2">
      <c r="A5" s="381" t="s">
        <v>535</v>
      </c>
      <c r="B5" s="382"/>
      <c r="C5" s="383"/>
      <c r="D5" s="385">
        <v>1885477261.3555298</v>
      </c>
      <c r="E5" s="63"/>
      <c r="H5" s="52"/>
      <c r="I5" s="56"/>
      <c r="J5" s="56"/>
      <c r="L5" s="58"/>
      <c r="N5" s="386"/>
      <c r="Q5" s="66"/>
    </row>
    <row r="6" spans="1:26" x14ac:dyDescent="0.2">
      <c r="A6" s="387" t="s">
        <v>536</v>
      </c>
      <c r="B6" s="388"/>
      <c r="C6" s="389"/>
      <c r="D6" s="390">
        <v>5947830845.6470871</v>
      </c>
      <c r="E6" s="63"/>
      <c r="G6" s="391"/>
      <c r="H6" s="392"/>
      <c r="J6" s="64"/>
      <c r="Q6" s="66"/>
    </row>
    <row r="7" spans="1:26" x14ac:dyDescent="0.2">
      <c r="A7" s="393" t="s">
        <v>537</v>
      </c>
      <c r="B7" s="394"/>
      <c r="C7" s="395"/>
      <c r="D7" s="396">
        <v>1082.3421811332676</v>
      </c>
      <c r="E7" s="397"/>
      <c r="G7" s="52"/>
      <c r="H7" s="61"/>
      <c r="Q7" s="56"/>
      <c r="V7" s="92" t="s">
        <v>398</v>
      </c>
      <c r="W7" s="43"/>
      <c r="X7" s="43"/>
      <c r="Y7" s="43"/>
      <c r="Z7" s="93"/>
    </row>
    <row r="8" spans="1:26" x14ac:dyDescent="0.2">
      <c r="D8" s="65"/>
      <c r="P8" s="56" t="s">
        <v>0</v>
      </c>
      <c r="Q8" s="408" t="s">
        <v>0</v>
      </c>
      <c r="R8" s="415" t="s">
        <v>335</v>
      </c>
      <c r="S8" s="413" t="s">
        <v>336</v>
      </c>
      <c r="T8" s="414" t="s">
        <v>336</v>
      </c>
      <c r="V8" s="94" t="s">
        <v>399</v>
      </c>
      <c r="W8" s="46"/>
      <c r="X8" s="46"/>
      <c r="Y8" s="46"/>
      <c r="Z8" s="47"/>
    </row>
    <row r="9" spans="1:26" x14ac:dyDescent="0.2">
      <c r="A9" s="50" t="s">
        <v>364</v>
      </c>
      <c r="B9" s="51" t="s">
        <v>365</v>
      </c>
      <c r="C9" s="52" t="s">
        <v>538</v>
      </c>
      <c r="D9" s="52" t="s">
        <v>366</v>
      </c>
      <c r="E9" s="52" t="s">
        <v>367</v>
      </c>
      <c r="F9" s="52" t="s">
        <v>368</v>
      </c>
      <c r="G9" s="66" t="s">
        <v>369</v>
      </c>
      <c r="H9" s="60" t="s">
        <v>370</v>
      </c>
      <c r="I9" s="60" t="s">
        <v>370</v>
      </c>
      <c r="J9" s="60" t="s">
        <v>371</v>
      </c>
      <c r="K9" s="56" t="s">
        <v>372</v>
      </c>
      <c r="L9" s="56" t="s">
        <v>373</v>
      </c>
      <c r="M9" s="407" t="s">
        <v>460</v>
      </c>
      <c r="N9" s="52" t="s">
        <v>374</v>
      </c>
      <c r="O9" s="56" t="s">
        <v>375</v>
      </c>
      <c r="P9" s="56" t="s">
        <v>376</v>
      </c>
      <c r="Q9" s="409" t="s">
        <v>377</v>
      </c>
      <c r="R9" s="416" t="s">
        <v>377</v>
      </c>
      <c r="S9" s="27"/>
      <c r="T9" s="28"/>
      <c r="V9" s="363" t="s">
        <v>328</v>
      </c>
      <c r="W9" s="364"/>
      <c r="X9" s="364"/>
      <c r="Y9" s="365"/>
      <c r="Z9" s="366" t="s">
        <v>333</v>
      </c>
    </row>
    <row r="10" spans="1:26" x14ac:dyDescent="0.2">
      <c r="C10" s="52" t="s">
        <v>495</v>
      </c>
      <c r="D10" s="52" t="s">
        <v>378</v>
      </c>
      <c r="E10" s="52" t="s">
        <v>378</v>
      </c>
      <c r="F10" s="52" t="s">
        <v>379</v>
      </c>
      <c r="G10" s="66" t="s">
        <v>379</v>
      </c>
      <c r="H10" s="60" t="s">
        <v>380</v>
      </c>
      <c r="I10" s="60" t="s">
        <v>381</v>
      </c>
      <c r="J10" s="60" t="s">
        <v>382</v>
      </c>
      <c r="K10" s="56" t="s">
        <v>383</v>
      </c>
      <c r="L10" s="56" t="s">
        <v>384</v>
      </c>
      <c r="M10" s="407" t="s">
        <v>461</v>
      </c>
      <c r="N10" s="52" t="s">
        <v>385</v>
      </c>
      <c r="O10" s="56" t="s">
        <v>386</v>
      </c>
      <c r="P10" s="56" t="s">
        <v>539</v>
      </c>
      <c r="Q10" s="409" t="s">
        <v>463</v>
      </c>
      <c r="R10" s="416" t="s">
        <v>463</v>
      </c>
      <c r="S10" s="27"/>
      <c r="T10" s="28"/>
      <c r="V10" s="367" t="s">
        <v>321</v>
      </c>
      <c r="W10" s="368" t="s">
        <v>322</v>
      </c>
      <c r="X10" s="368" t="s">
        <v>323</v>
      </c>
      <c r="Y10" s="368" t="s">
        <v>324</v>
      </c>
      <c r="Z10" s="369" t="s">
        <v>325</v>
      </c>
    </row>
    <row r="11" spans="1:26" x14ac:dyDescent="0.2">
      <c r="B11" s="398">
        <v>295</v>
      </c>
      <c r="C11" s="52" t="s">
        <v>496</v>
      </c>
      <c r="D11" s="399"/>
      <c r="E11" s="52" t="s">
        <v>540</v>
      </c>
      <c r="F11" s="52" t="s">
        <v>383</v>
      </c>
      <c r="G11" s="66" t="s">
        <v>383</v>
      </c>
      <c r="H11" s="67"/>
      <c r="J11" s="52" t="s">
        <v>387</v>
      </c>
      <c r="K11" s="52"/>
      <c r="L11" s="56" t="s">
        <v>388</v>
      </c>
      <c r="M11" s="407" t="s">
        <v>541</v>
      </c>
      <c r="N11" s="52" t="s">
        <v>389</v>
      </c>
      <c r="O11" s="56" t="s">
        <v>542</v>
      </c>
      <c r="P11" s="56" t="s">
        <v>543</v>
      </c>
      <c r="Q11" s="409" t="s">
        <v>390</v>
      </c>
      <c r="R11" s="416" t="s">
        <v>390</v>
      </c>
      <c r="S11" s="97"/>
      <c r="T11" s="98"/>
      <c r="V11" s="238" t="s">
        <v>315</v>
      </c>
      <c r="W11" s="317" t="s">
        <v>315</v>
      </c>
      <c r="X11" s="317" t="s">
        <v>315</v>
      </c>
      <c r="Y11" s="317" t="s">
        <v>315</v>
      </c>
      <c r="Z11" s="321" t="s">
        <v>315</v>
      </c>
    </row>
    <row r="12" spans="1:26" x14ac:dyDescent="0.2">
      <c r="C12" s="68"/>
      <c r="D12" s="400"/>
      <c r="E12" s="400"/>
      <c r="F12" s="400"/>
      <c r="G12" s="401"/>
      <c r="I12" s="72"/>
      <c r="J12" s="52" t="s">
        <v>391</v>
      </c>
      <c r="K12" s="52"/>
      <c r="N12" s="52" t="s">
        <v>392</v>
      </c>
      <c r="O12" s="56" t="s">
        <v>314</v>
      </c>
      <c r="P12" s="56" t="s">
        <v>337</v>
      </c>
      <c r="Q12" s="410" t="s">
        <v>546</v>
      </c>
      <c r="R12" s="417" t="s">
        <v>546</v>
      </c>
      <c r="S12" s="27" t="s">
        <v>320</v>
      </c>
      <c r="T12" s="28" t="s">
        <v>545</v>
      </c>
      <c r="V12" s="238" t="s">
        <v>314</v>
      </c>
      <c r="W12" s="317" t="s">
        <v>314</v>
      </c>
      <c r="X12" s="317" t="s">
        <v>314</v>
      </c>
      <c r="Y12" s="317" t="s">
        <v>314</v>
      </c>
      <c r="Z12" s="321" t="s">
        <v>314</v>
      </c>
    </row>
    <row r="13" spans="1:26" x14ac:dyDescent="0.2">
      <c r="C13" s="69"/>
      <c r="D13" s="69"/>
      <c r="E13" s="69"/>
      <c r="F13" s="69"/>
      <c r="G13" s="70"/>
      <c r="H13" s="402"/>
      <c r="I13" s="71"/>
      <c r="J13" s="71"/>
      <c r="K13" s="70"/>
      <c r="L13" s="70"/>
      <c r="M13" s="70"/>
      <c r="N13" s="69"/>
      <c r="O13" s="70"/>
      <c r="P13" s="70"/>
      <c r="Q13" s="411"/>
      <c r="R13" s="417"/>
      <c r="S13" s="97"/>
      <c r="T13" s="98"/>
      <c r="V13" s="370"/>
      <c r="W13" s="371" t="s">
        <v>329</v>
      </c>
      <c r="X13" s="371" t="s">
        <v>327</v>
      </c>
      <c r="Y13" s="371" t="s">
        <v>330</v>
      </c>
      <c r="Z13" s="372" t="s">
        <v>331</v>
      </c>
    </row>
    <row r="14" spans="1:26" x14ac:dyDescent="0.2">
      <c r="A14" s="51"/>
      <c r="B14" s="51" t="s">
        <v>544</v>
      </c>
      <c r="C14" s="66">
        <v>5495333.1296941638</v>
      </c>
      <c r="D14" s="66">
        <v>6801857476.453721</v>
      </c>
      <c r="E14" s="66">
        <v>0</v>
      </c>
      <c r="F14" s="66">
        <v>1031450630.5488952</v>
      </c>
      <c r="G14" s="66">
        <v>7833308107.0026169</v>
      </c>
      <c r="H14" s="159">
        <v>1082.3399999999999</v>
      </c>
      <c r="I14" s="72">
        <v>5947818859.5931845</v>
      </c>
      <c r="J14" s="72">
        <v>1885489247.409436</v>
      </c>
      <c r="K14" s="72">
        <v>231222086.87955278</v>
      </c>
      <c r="L14" s="72">
        <v>-510534711.92469305</v>
      </c>
      <c r="M14" s="72">
        <v>0</v>
      </c>
      <c r="N14" s="73">
        <v>1606176622.3642969</v>
      </c>
      <c r="O14" s="72">
        <v>665635157.24855864</v>
      </c>
      <c r="P14" s="72">
        <v>80195232.873553842</v>
      </c>
      <c r="Q14" s="409">
        <v>2352007012.4864106</v>
      </c>
      <c r="R14" s="418">
        <f>SUM(R16:R310)</f>
        <v>8324320714.4442291</v>
      </c>
      <c r="S14" s="27">
        <f>SUM(S16:S310)</f>
        <v>-5972313701.9578228</v>
      </c>
      <c r="T14" s="98">
        <f t="shared" ref="T14:T15" si="0">S14/C14</f>
        <v>-1086.7973898954883</v>
      </c>
      <c r="V14" s="148">
        <v>1.317669529169806E-13</v>
      </c>
      <c r="W14" s="373">
        <v>-9.6810576336468603</v>
      </c>
      <c r="X14" s="373">
        <v>-9.7192109567201417</v>
      </c>
      <c r="Y14" s="373">
        <v>-6.6157444141926076</v>
      </c>
      <c r="Z14" s="374">
        <v>-4.9547222701821703</v>
      </c>
    </row>
    <row r="15" spans="1:26" x14ac:dyDescent="0.2">
      <c r="C15" s="62"/>
      <c r="D15" s="62"/>
      <c r="E15" s="62"/>
      <c r="F15" s="62"/>
      <c r="G15" s="62"/>
      <c r="H15" s="62"/>
      <c r="I15" s="62"/>
      <c r="J15" s="62"/>
      <c r="K15" s="62"/>
      <c r="L15" s="62"/>
      <c r="M15" s="62"/>
      <c r="N15" s="62"/>
      <c r="O15" s="62"/>
      <c r="P15" s="62"/>
      <c r="Q15" s="257"/>
      <c r="R15" s="417"/>
      <c r="S15" s="97"/>
      <c r="T15" s="98"/>
      <c r="V15" s="148"/>
      <c r="W15" s="375"/>
      <c r="X15" s="188"/>
      <c r="Y15" s="365"/>
      <c r="Z15" s="376"/>
    </row>
    <row r="16" spans="1:26" x14ac:dyDescent="0.2">
      <c r="A16" s="74">
        <v>5</v>
      </c>
      <c r="B16" s="51" t="s">
        <v>10</v>
      </c>
      <c r="C16" s="56">
        <v>9821.7956010103226</v>
      </c>
      <c r="D16" s="56">
        <v>13367650.941907162</v>
      </c>
      <c r="E16" s="56">
        <v>0</v>
      </c>
      <c r="F16" s="56">
        <v>1426296.4331248952</v>
      </c>
      <c r="G16" s="56">
        <v>14793947.375032056</v>
      </c>
      <c r="H16" s="60">
        <v>1082.3399999999999</v>
      </c>
      <c r="I16" s="55">
        <v>10630522.250797512</v>
      </c>
      <c r="J16" s="55">
        <v>4163425.1242345441</v>
      </c>
      <c r="K16" s="75">
        <v>295672.09792589751</v>
      </c>
      <c r="L16" s="56">
        <v>-148101.317481159</v>
      </c>
      <c r="M16" s="56">
        <v>0</v>
      </c>
      <c r="N16" s="52">
        <v>4310995.9046792826</v>
      </c>
      <c r="O16" s="38">
        <v>5095157.0858705249</v>
      </c>
      <c r="P16" s="38">
        <v>143332.74559886518</v>
      </c>
      <c r="Q16" s="412">
        <v>9549485.7361486722</v>
      </c>
      <c r="R16" s="417">
        <v>33164897.666230559</v>
      </c>
      <c r="S16" s="97">
        <f>Q16-R16</f>
        <v>-23615411.930081889</v>
      </c>
      <c r="T16" s="98">
        <f>S16/C16</f>
        <v>-2404.3884529273528</v>
      </c>
      <c r="V16" s="148">
        <v>-71.339655855890385</v>
      </c>
      <c r="W16" s="254">
        <v>-53.092940453252339</v>
      </c>
      <c r="X16" s="254">
        <v>-28.092940453252339</v>
      </c>
      <c r="Y16" s="254">
        <v>-3.0929404532523392</v>
      </c>
      <c r="Z16" s="377">
        <v>0</v>
      </c>
    </row>
    <row r="17" spans="1:26" x14ac:dyDescent="0.2">
      <c r="A17" s="74">
        <v>9</v>
      </c>
      <c r="B17" s="51" t="s">
        <v>11</v>
      </c>
      <c r="C17" s="56">
        <v>2620.0788617730141</v>
      </c>
      <c r="D17" s="56">
        <v>3819151.0206922069</v>
      </c>
      <c r="E17" s="56">
        <v>0</v>
      </c>
      <c r="F17" s="56">
        <v>324818.78343353758</v>
      </c>
      <c r="G17" s="56">
        <v>4143969.8041257444</v>
      </c>
      <c r="H17" s="60">
        <v>1082.3399999999999</v>
      </c>
      <c r="I17" s="55">
        <v>2835816.1552514038</v>
      </c>
      <c r="J17" s="55">
        <v>1308153.6488743406</v>
      </c>
      <c r="K17" s="75">
        <v>78373.945261859844</v>
      </c>
      <c r="L17" s="56">
        <v>-29600.1764147004</v>
      </c>
      <c r="M17" s="56">
        <v>0</v>
      </c>
      <c r="N17" s="52">
        <v>1356927.4177214999</v>
      </c>
      <c r="O17" s="38">
        <v>1568229.8787146288</v>
      </c>
      <c r="P17" s="38">
        <v>38235.686446666157</v>
      </c>
      <c r="Q17" s="412">
        <v>2963392.9828827949</v>
      </c>
      <c r="R17" s="417">
        <v>9356198.3012834098</v>
      </c>
      <c r="S17" s="97">
        <f t="shared" ref="S17:S80" si="1">Q17-R17</f>
        <v>-6392805.3184006149</v>
      </c>
      <c r="T17" s="98">
        <f t="shared" ref="T17:T80" si="2">S17/C17</f>
        <v>-2439.9285882847767</v>
      </c>
      <c r="V17" s="148">
        <v>-154.58221504561607</v>
      </c>
      <c r="W17" s="254">
        <v>-136.33549964297799</v>
      </c>
      <c r="X17" s="254">
        <v>-111.33549964297799</v>
      </c>
      <c r="Y17" s="254">
        <v>-86.335499642977993</v>
      </c>
      <c r="Z17" s="377">
        <v>-61.335499642977993</v>
      </c>
    </row>
    <row r="18" spans="1:26" x14ac:dyDescent="0.2">
      <c r="A18" s="74">
        <v>10</v>
      </c>
      <c r="B18" s="51" t="s">
        <v>12</v>
      </c>
      <c r="C18" s="56">
        <v>11809.754972219467</v>
      </c>
      <c r="D18" s="56">
        <v>15707538.604453299</v>
      </c>
      <c r="E18" s="56">
        <v>0</v>
      </c>
      <c r="F18" s="56">
        <v>1565154.4780146852</v>
      </c>
      <c r="G18" s="56">
        <v>17272693.082467984</v>
      </c>
      <c r="H18" s="60">
        <v>1082.3399999999999</v>
      </c>
      <c r="I18" s="55">
        <v>12782170.196632016</v>
      </c>
      <c r="J18" s="55">
        <v>4490522.885835968</v>
      </c>
      <c r="K18" s="75">
        <v>357922.77589062112</v>
      </c>
      <c r="L18" s="56">
        <v>-546612.03735554172</v>
      </c>
      <c r="M18" s="56">
        <v>0</v>
      </c>
      <c r="N18" s="52">
        <v>4301833.6243710481</v>
      </c>
      <c r="O18" s="38">
        <v>5911193.2435442982</v>
      </c>
      <c r="P18" s="38">
        <v>172343.70106866644</v>
      </c>
      <c r="Q18" s="412">
        <v>10385370.568984013</v>
      </c>
      <c r="R18" s="417">
        <v>38086936.4477323</v>
      </c>
      <c r="S18" s="97">
        <f t="shared" si="1"/>
        <v>-27701565.878748287</v>
      </c>
      <c r="T18" s="98">
        <f t="shared" si="2"/>
        <v>-2345.6511963128555</v>
      </c>
      <c r="V18" s="148">
        <v>-181.25807795377972</v>
      </c>
      <c r="W18" s="254">
        <v>-163.01136255114167</v>
      </c>
      <c r="X18" s="254">
        <v>-138.01136255114167</v>
      </c>
      <c r="Y18" s="254">
        <v>-113.01136255114167</v>
      </c>
      <c r="Z18" s="377">
        <v>-88.011362551141673</v>
      </c>
    </row>
    <row r="19" spans="1:26" x14ac:dyDescent="0.2">
      <c r="A19" s="74">
        <v>16</v>
      </c>
      <c r="B19" s="51" t="s">
        <v>13</v>
      </c>
      <c r="C19" s="56">
        <v>8290.8880800008774</v>
      </c>
      <c r="D19" s="56">
        <v>9150225.7529763263</v>
      </c>
      <c r="E19" s="56">
        <v>0</v>
      </c>
      <c r="F19" s="56">
        <v>1211343.740871236</v>
      </c>
      <c r="G19" s="56">
        <v>10361569.493847562</v>
      </c>
      <c r="H19" s="60">
        <v>1082.3399999999999</v>
      </c>
      <c r="I19" s="55">
        <v>8973559.8045081496</v>
      </c>
      <c r="J19" s="55">
        <v>1388009.6893394124</v>
      </c>
      <c r="K19" s="75">
        <v>264265.34179853695</v>
      </c>
      <c r="L19" s="56">
        <v>-299313.97973254812</v>
      </c>
      <c r="M19" s="56">
        <v>0</v>
      </c>
      <c r="N19" s="52">
        <v>1352961.0514054012</v>
      </c>
      <c r="O19" s="38">
        <v>2111114.0518785929</v>
      </c>
      <c r="P19" s="38">
        <v>120991.70052339401</v>
      </c>
      <c r="Q19" s="412">
        <v>3585066.8038073881</v>
      </c>
      <c r="R19" s="417">
        <v>18058106.382958729</v>
      </c>
      <c r="S19" s="97">
        <f t="shared" si="1"/>
        <v>-14473039.57915134</v>
      </c>
      <c r="T19" s="98">
        <f t="shared" si="2"/>
        <v>-1745.6561274856588</v>
      </c>
      <c r="V19" s="148">
        <v>85.284214120292887</v>
      </c>
      <c r="W19" s="254">
        <v>53.530929522930904</v>
      </c>
      <c r="X19" s="254">
        <v>28.530929522930904</v>
      </c>
      <c r="Y19" s="254">
        <v>3.5309295229309043</v>
      </c>
      <c r="Z19" s="377">
        <v>0</v>
      </c>
    </row>
    <row r="20" spans="1:26" x14ac:dyDescent="0.2">
      <c r="A20" s="74">
        <v>18</v>
      </c>
      <c r="B20" s="51" t="s">
        <v>14</v>
      </c>
      <c r="C20" s="56">
        <v>5095.786425113678</v>
      </c>
      <c r="D20" s="56">
        <v>7923321.9612044115</v>
      </c>
      <c r="E20" s="56">
        <v>0</v>
      </c>
      <c r="F20" s="56">
        <v>547407.74384455511</v>
      </c>
      <c r="G20" s="56">
        <v>8470729.7050489672</v>
      </c>
      <c r="H20" s="60">
        <v>1082.3399999999999</v>
      </c>
      <c r="I20" s="55">
        <v>5515373.4793575378</v>
      </c>
      <c r="J20" s="55">
        <v>2955356.2256914293</v>
      </c>
      <c r="K20" s="75">
        <v>125100.44675054826</v>
      </c>
      <c r="L20" s="56">
        <v>-211796.33294844133</v>
      </c>
      <c r="M20" s="56">
        <v>0</v>
      </c>
      <c r="N20" s="52">
        <v>2868660.3394935364</v>
      </c>
      <c r="O20" s="38">
        <v>1130149.8750001248</v>
      </c>
      <c r="P20" s="38">
        <v>74364.514287167345</v>
      </c>
      <c r="Q20" s="412">
        <v>4073174.7287808284</v>
      </c>
      <c r="R20" s="417">
        <v>7199188.4706879845</v>
      </c>
      <c r="S20" s="97">
        <f t="shared" si="1"/>
        <v>-3126013.7419071561</v>
      </c>
      <c r="T20" s="98">
        <f t="shared" si="2"/>
        <v>-613.45069850281652</v>
      </c>
      <c r="V20" s="148">
        <v>-159.76219638405567</v>
      </c>
      <c r="W20" s="254">
        <v>-141.51548098141762</v>
      </c>
      <c r="X20" s="254">
        <v>-116.51548098141762</v>
      </c>
      <c r="Y20" s="254">
        <v>-91.515480981417625</v>
      </c>
      <c r="Z20" s="377">
        <v>-66.515480981417625</v>
      </c>
    </row>
    <row r="21" spans="1:26" x14ac:dyDescent="0.2">
      <c r="A21" s="74">
        <v>19</v>
      </c>
      <c r="B21" s="51" t="s">
        <v>15</v>
      </c>
      <c r="C21" s="56">
        <v>4006.7092846632004</v>
      </c>
      <c r="D21" s="56">
        <v>6224520.8979694601</v>
      </c>
      <c r="E21" s="56">
        <v>0</v>
      </c>
      <c r="F21" s="56">
        <v>387072.17754195398</v>
      </c>
      <c r="G21" s="56">
        <v>6611593.0755114146</v>
      </c>
      <c r="H21" s="60">
        <v>1082.3399999999999</v>
      </c>
      <c r="I21" s="55">
        <v>4336621.7271623677</v>
      </c>
      <c r="J21" s="55">
        <v>2274971.3483490469</v>
      </c>
      <c r="K21" s="75">
        <v>106848.32370727032</v>
      </c>
      <c r="L21" s="56">
        <v>-223021.58363098308</v>
      </c>
      <c r="M21" s="56">
        <v>0</v>
      </c>
      <c r="N21" s="52">
        <v>2158798.0884253341</v>
      </c>
      <c r="O21" s="38">
        <v>1237028.3631649204</v>
      </c>
      <c r="P21" s="38">
        <v>58471.247612622567</v>
      </c>
      <c r="Q21" s="412">
        <v>3454297.699202877</v>
      </c>
      <c r="R21" s="417">
        <v>6424653.0325047579</v>
      </c>
      <c r="S21" s="97">
        <f t="shared" si="1"/>
        <v>-2970355.3333018809</v>
      </c>
      <c r="T21" s="98">
        <f t="shared" si="2"/>
        <v>-741.34535906354529</v>
      </c>
      <c r="V21" s="148">
        <v>-122.0734610560321</v>
      </c>
      <c r="W21" s="254">
        <v>-103.82674565339408</v>
      </c>
      <c r="X21" s="254">
        <v>-78.826745653394084</v>
      </c>
      <c r="Y21" s="254">
        <v>-53.826745653394084</v>
      </c>
      <c r="Z21" s="377">
        <v>-28.826745653394084</v>
      </c>
    </row>
    <row r="22" spans="1:26" x14ac:dyDescent="0.2">
      <c r="A22" s="74">
        <v>20</v>
      </c>
      <c r="B22" s="51" t="s">
        <v>16</v>
      </c>
      <c r="C22" s="56">
        <v>16944.810588657856</v>
      </c>
      <c r="D22" s="56">
        <v>23649492.577597875</v>
      </c>
      <c r="E22" s="56">
        <v>0</v>
      </c>
      <c r="F22" s="56">
        <v>1185578.0753769942</v>
      </c>
      <c r="G22" s="56">
        <v>24835070.65297487</v>
      </c>
      <c r="H22" s="60">
        <v>1082.3399999999999</v>
      </c>
      <c r="I22" s="55">
        <v>18340046.292527944</v>
      </c>
      <c r="J22" s="55">
        <v>6495024.3604469262</v>
      </c>
      <c r="K22" s="75">
        <v>590269.55658542807</v>
      </c>
      <c r="L22" s="56">
        <v>-1732862.7268660057</v>
      </c>
      <c r="M22" s="56">
        <v>0</v>
      </c>
      <c r="N22" s="52">
        <v>5352431.1901663486</v>
      </c>
      <c r="O22" s="38">
        <v>6058193.2118803952</v>
      </c>
      <c r="P22" s="38">
        <v>247281.28378839605</v>
      </c>
      <c r="Q22" s="412">
        <v>11657905.68583514</v>
      </c>
      <c r="R22" s="417">
        <v>31661013.634364132</v>
      </c>
      <c r="S22" s="97">
        <f t="shared" si="1"/>
        <v>-20003107.94852899</v>
      </c>
      <c r="T22" s="98">
        <f t="shared" si="2"/>
        <v>-1180.4857802257307</v>
      </c>
      <c r="V22" s="148">
        <v>-137.1315638958099</v>
      </c>
      <c r="W22" s="254">
        <v>-118.88484849317186</v>
      </c>
      <c r="X22" s="254">
        <v>-93.884848493171859</v>
      </c>
      <c r="Y22" s="254">
        <v>-68.884848493171859</v>
      </c>
      <c r="Z22" s="377">
        <v>-43.884848493171859</v>
      </c>
    </row>
    <row r="23" spans="1:26" x14ac:dyDescent="0.2">
      <c r="A23" s="74">
        <v>46</v>
      </c>
      <c r="B23" s="51" t="s">
        <v>17</v>
      </c>
      <c r="C23" s="56">
        <v>1436.1046323776245</v>
      </c>
      <c r="D23" s="56">
        <v>1393276.5473660955</v>
      </c>
      <c r="E23" s="56">
        <v>0</v>
      </c>
      <c r="F23" s="56">
        <v>891186.18442456215</v>
      </c>
      <c r="G23" s="56">
        <v>2284462.7317906576</v>
      </c>
      <c r="H23" s="60">
        <v>1082.3399999999999</v>
      </c>
      <c r="I23" s="55">
        <v>1554353.487807598</v>
      </c>
      <c r="J23" s="55">
        <v>730109.24398305966</v>
      </c>
      <c r="K23" s="75">
        <v>70380.859078012349</v>
      </c>
      <c r="L23" s="56">
        <v>168.6980484656815</v>
      </c>
      <c r="M23" s="56">
        <v>0</v>
      </c>
      <c r="N23" s="52">
        <v>800658.80110953772</v>
      </c>
      <c r="O23" s="38">
        <v>511025.30732274888</v>
      </c>
      <c r="P23" s="38">
        <v>20957.554839031673</v>
      </c>
      <c r="Q23" s="412">
        <v>1332641.6632713184</v>
      </c>
      <c r="R23" s="417">
        <v>5562098.7152712941</v>
      </c>
      <c r="S23" s="97">
        <f t="shared" si="1"/>
        <v>-4229457.0519999759</v>
      </c>
      <c r="T23" s="98">
        <f t="shared" si="2"/>
        <v>-2945.0897634092707</v>
      </c>
      <c r="V23" s="148">
        <v>139.06201756347056</v>
      </c>
      <c r="W23" s="254">
        <v>107.30873296610864</v>
      </c>
      <c r="X23" s="254">
        <v>82.308732966108636</v>
      </c>
      <c r="Y23" s="254">
        <v>57.308732966108636</v>
      </c>
      <c r="Z23" s="377">
        <v>32.308732966108636</v>
      </c>
    </row>
    <row r="24" spans="1:26" x14ac:dyDescent="0.2">
      <c r="A24" s="74">
        <v>47</v>
      </c>
      <c r="B24" s="51" t="s">
        <v>18</v>
      </c>
      <c r="C24" s="56">
        <v>1877.9240566492081</v>
      </c>
      <c r="D24" s="56">
        <v>1899047.9267286384</v>
      </c>
      <c r="E24" s="56">
        <v>0</v>
      </c>
      <c r="F24" s="56">
        <v>2016780.995911713</v>
      </c>
      <c r="G24" s="56">
        <v>3915828.9226403516</v>
      </c>
      <c r="H24" s="60">
        <v>1082.3399999999999</v>
      </c>
      <c r="I24" s="55">
        <v>2032552.3234737038</v>
      </c>
      <c r="J24" s="55">
        <v>1883276.5991666478</v>
      </c>
      <c r="K24" s="75">
        <v>879795.9985089011</v>
      </c>
      <c r="L24" s="56">
        <v>-30658.237083721033</v>
      </c>
      <c r="M24" s="56">
        <v>0</v>
      </c>
      <c r="N24" s="52">
        <v>2732414.3605918279</v>
      </c>
      <c r="O24" s="38">
        <v>693686.16187072231</v>
      </c>
      <c r="P24" s="38">
        <v>27405.173351194742</v>
      </c>
      <c r="Q24" s="412">
        <v>3453505.6958137448</v>
      </c>
      <c r="R24" s="417">
        <v>8840516.9629476443</v>
      </c>
      <c r="S24" s="97">
        <f t="shared" si="1"/>
        <v>-5387011.267133899</v>
      </c>
      <c r="T24" s="98">
        <f t="shared" si="2"/>
        <v>-2868.5991044525931</v>
      </c>
      <c r="V24" s="148">
        <v>-18.70364420320675</v>
      </c>
      <c r="W24" s="254">
        <v>-0.45692880056873264</v>
      </c>
      <c r="X24" s="254">
        <v>0</v>
      </c>
      <c r="Y24" s="254">
        <v>0</v>
      </c>
      <c r="Z24" s="377">
        <v>0</v>
      </c>
    </row>
    <row r="25" spans="1:26" x14ac:dyDescent="0.2">
      <c r="A25" s="74">
        <v>49</v>
      </c>
      <c r="B25" s="51" t="s">
        <v>19</v>
      </c>
      <c r="C25" s="56">
        <v>278559.9174323082</v>
      </c>
      <c r="D25" s="56">
        <v>403030905.1628896</v>
      </c>
      <c r="E25" s="56">
        <v>0</v>
      </c>
      <c r="F25" s="56">
        <v>80710654.232995421</v>
      </c>
      <c r="G25" s="56">
        <v>483741559.39588499</v>
      </c>
      <c r="H25" s="60">
        <v>1082.3399999999999</v>
      </c>
      <c r="I25" s="55">
        <v>301496541.03368443</v>
      </c>
      <c r="J25" s="55">
        <v>182245018.36220056</v>
      </c>
      <c r="K25" s="75">
        <v>8857386.2099074069</v>
      </c>
      <c r="L25" s="56">
        <v>-42957095.73514311</v>
      </c>
      <c r="M25" s="56">
        <v>0</v>
      </c>
      <c r="N25" s="52">
        <v>148145308.83696485</v>
      </c>
      <c r="O25" s="38">
        <v>-33376996.779196285</v>
      </c>
      <c r="P25" s="38">
        <v>4065117.9683742188</v>
      </c>
      <c r="Q25" s="412">
        <v>118833430.02614278</v>
      </c>
      <c r="R25" s="417">
        <v>54541169.068105191</v>
      </c>
      <c r="S25" s="97">
        <f t="shared" si="1"/>
        <v>64292260.958037585</v>
      </c>
      <c r="T25" s="98">
        <f t="shared" si="2"/>
        <v>230.80226886433152</v>
      </c>
      <c r="V25" s="148">
        <v>46.895885826930481</v>
      </c>
      <c r="W25" s="254">
        <v>15.142601229568527</v>
      </c>
      <c r="X25" s="254">
        <v>0</v>
      </c>
      <c r="Y25" s="254">
        <v>0</v>
      </c>
      <c r="Z25" s="377">
        <v>0</v>
      </c>
    </row>
    <row r="26" spans="1:26" x14ac:dyDescent="0.2">
      <c r="A26" s="74">
        <v>50</v>
      </c>
      <c r="B26" s="51" t="s">
        <v>20</v>
      </c>
      <c r="C26" s="56">
        <v>11965.642277240753</v>
      </c>
      <c r="D26" s="56">
        <v>15107458.948243272</v>
      </c>
      <c r="E26" s="56">
        <v>0</v>
      </c>
      <c r="F26" s="56">
        <v>1425349.1765546119</v>
      </c>
      <c r="G26" s="56">
        <v>16532808.124797884</v>
      </c>
      <c r="H26" s="60">
        <v>1082.3399999999999</v>
      </c>
      <c r="I26" s="55">
        <v>12950893.262348756</v>
      </c>
      <c r="J26" s="55">
        <v>3581914.8624491282</v>
      </c>
      <c r="K26" s="75">
        <v>289435.14855678234</v>
      </c>
      <c r="L26" s="56">
        <v>-442946.34831970325</v>
      </c>
      <c r="M26" s="56">
        <v>0</v>
      </c>
      <c r="N26" s="52">
        <v>3428403.6626862073</v>
      </c>
      <c r="O26" s="38">
        <v>2815936.3091130415</v>
      </c>
      <c r="P26" s="38">
        <v>174618.61660757364</v>
      </c>
      <c r="Q26" s="412">
        <v>6418958.5884068226</v>
      </c>
      <c r="R26" s="417">
        <v>24037636.871798612</v>
      </c>
      <c r="S26" s="97">
        <f t="shared" si="1"/>
        <v>-17618678.283391789</v>
      </c>
      <c r="T26" s="98">
        <f t="shared" si="2"/>
        <v>-1472.438994512095</v>
      </c>
      <c r="V26" s="148">
        <v>40.203605842017893</v>
      </c>
      <c r="W26" s="254">
        <v>8.4503212446559388</v>
      </c>
      <c r="X26" s="254">
        <v>0</v>
      </c>
      <c r="Y26" s="254">
        <v>0</v>
      </c>
      <c r="Z26" s="377">
        <v>0</v>
      </c>
    </row>
    <row r="27" spans="1:26" x14ac:dyDescent="0.2">
      <c r="A27" s="74">
        <v>51</v>
      </c>
      <c r="B27" s="51" t="s">
        <v>21</v>
      </c>
      <c r="C27" s="56">
        <v>9430.633141040802</v>
      </c>
      <c r="D27" s="56">
        <v>12880342.786282379</v>
      </c>
      <c r="E27" s="56">
        <v>0</v>
      </c>
      <c r="F27" s="56">
        <v>1273266.5967829435</v>
      </c>
      <c r="G27" s="56">
        <v>14153609.383065322</v>
      </c>
      <c r="H27" s="60">
        <v>1082.3399999999999</v>
      </c>
      <c r="I27" s="55">
        <v>10207151.473874101</v>
      </c>
      <c r="J27" s="55">
        <v>3946457.909191221</v>
      </c>
      <c r="K27" s="75">
        <v>274486.44123030378</v>
      </c>
      <c r="L27" s="56">
        <v>-105283.53523026709</v>
      </c>
      <c r="M27" s="56">
        <v>0</v>
      </c>
      <c r="N27" s="52">
        <v>4115660.8151912577</v>
      </c>
      <c r="O27" s="38">
        <v>-362867.39106771932</v>
      </c>
      <c r="P27" s="38">
        <v>137624.38109605774</v>
      </c>
      <c r="Q27" s="412">
        <v>3890417.8052195963</v>
      </c>
      <c r="R27" s="417">
        <v>12393977.161074907</v>
      </c>
      <c r="S27" s="97">
        <f t="shared" si="1"/>
        <v>-8503559.3558553103</v>
      </c>
      <c r="T27" s="98">
        <f t="shared" si="2"/>
        <v>-901.69548838126298</v>
      </c>
      <c r="V27" s="148">
        <v>-298.6569058977019</v>
      </c>
      <c r="W27" s="254">
        <v>-280.41019049506383</v>
      </c>
      <c r="X27" s="254">
        <v>-255.41019049506383</v>
      </c>
      <c r="Y27" s="254">
        <v>-230.41019049506383</v>
      </c>
      <c r="Z27" s="377">
        <v>-205.41019049506383</v>
      </c>
    </row>
    <row r="28" spans="1:26" x14ac:dyDescent="0.2">
      <c r="A28" s="74">
        <v>52</v>
      </c>
      <c r="B28" s="51" t="s">
        <v>22</v>
      </c>
      <c r="C28" s="56">
        <v>2510.5874509811401</v>
      </c>
      <c r="D28" s="56">
        <v>3170882.9362189416</v>
      </c>
      <c r="E28" s="56">
        <v>0</v>
      </c>
      <c r="F28" s="56">
        <v>509306.03006060136</v>
      </c>
      <c r="G28" s="56">
        <v>3680188.966279543</v>
      </c>
      <c r="H28" s="60">
        <v>1082.3399999999999</v>
      </c>
      <c r="I28" s="55">
        <v>2717309.2216949272</v>
      </c>
      <c r="J28" s="55">
        <v>962879.74458461581</v>
      </c>
      <c r="K28" s="75">
        <v>59688.23382697432</v>
      </c>
      <c r="L28" s="56">
        <v>35503.114804854267</v>
      </c>
      <c r="M28" s="56">
        <v>0</v>
      </c>
      <c r="N28" s="52">
        <v>1058071.0932164444</v>
      </c>
      <c r="O28" s="38">
        <v>1045037.0600421588</v>
      </c>
      <c r="P28" s="38">
        <v>36637.841697516815</v>
      </c>
      <c r="Q28" s="412">
        <v>2139745.9949561199</v>
      </c>
      <c r="R28" s="417">
        <v>8465182.9460010473</v>
      </c>
      <c r="S28" s="97">
        <f t="shared" si="1"/>
        <v>-6325436.9510449274</v>
      </c>
      <c r="T28" s="98">
        <f t="shared" si="2"/>
        <v>-2519.5047272991587</v>
      </c>
      <c r="V28" s="148">
        <v>-119.18343785786884</v>
      </c>
      <c r="W28" s="254">
        <v>-100.93672245523079</v>
      </c>
      <c r="X28" s="254">
        <v>-75.936722455230793</v>
      </c>
      <c r="Y28" s="254">
        <v>-50.936722455230793</v>
      </c>
      <c r="Z28" s="377">
        <v>-25.936722455230793</v>
      </c>
    </row>
    <row r="29" spans="1:26" x14ac:dyDescent="0.2">
      <c r="A29" s="74">
        <v>61</v>
      </c>
      <c r="B29" s="51" t="s">
        <v>23</v>
      </c>
      <c r="C29" s="56">
        <v>17279.173705637455</v>
      </c>
      <c r="D29" s="56">
        <v>17087019.76986422</v>
      </c>
      <c r="E29" s="56">
        <v>0</v>
      </c>
      <c r="F29" s="56">
        <v>2024223.914870542</v>
      </c>
      <c r="G29" s="56">
        <v>19111243.684734762</v>
      </c>
      <c r="H29" s="60">
        <v>1082.3399999999999</v>
      </c>
      <c r="I29" s="55">
        <v>18701940.86855964</v>
      </c>
      <c r="J29" s="55">
        <v>409302.81617512181</v>
      </c>
      <c r="K29" s="75">
        <v>647938.371039744</v>
      </c>
      <c r="L29" s="56">
        <v>-1155207.7984901336</v>
      </c>
      <c r="M29" s="56">
        <v>0</v>
      </c>
      <c r="N29" s="52">
        <v>-97966.611275267787</v>
      </c>
      <c r="O29" s="38">
        <v>4773639.5526001556</v>
      </c>
      <c r="P29" s="38">
        <v>252160.75649690474</v>
      </c>
      <c r="Q29" s="412">
        <v>4927833.6978217922</v>
      </c>
      <c r="R29" s="417">
        <v>38415273.432932287</v>
      </c>
      <c r="S29" s="97">
        <f t="shared" si="1"/>
        <v>-33487439.735110495</v>
      </c>
      <c r="T29" s="98">
        <f t="shared" si="2"/>
        <v>-1938.0232125442999</v>
      </c>
      <c r="V29" s="148">
        <v>54.741430723313229</v>
      </c>
      <c r="W29" s="254">
        <v>22.988146125951275</v>
      </c>
      <c r="X29" s="254">
        <v>0</v>
      </c>
      <c r="Y29" s="254">
        <v>0</v>
      </c>
      <c r="Z29" s="377">
        <v>0</v>
      </c>
    </row>
    <row r="30" spans="1:26" x14ac:dyDescent="0.2">
      <c r="A30" s="74">
        <v>69</v>
      </c>
      <c r="B30" s="51" t="s">
        <v>24</v>
      </c>
      <c r="C30" s="56">
        <v>7283.3253279924393</v>
      </c>
      <c r="D30" s="56">
        <v>10957565.071700651</v>
      </c>
      <c r="E30" s="56">
        <v>0</v>
      </c>
      <c r="F30" s="56">
        <v>1100174.1990782437</v>
      </c>
      <c r="G30" s="56">
        <v>12057739.270778894</v>
      </c>
      <c r="H30" s="60">
        <v>1082.3399999999999</v>
      </c>
      <c r="I30" s="55">
        <v>7883034.335499336</v>
      </c>
      <c r="J30" s="55">
        <v>4174704.9352795584</v>
      </c>
      <c r="K30" s="75">
        <v>306040.23751334287</v>
      </c>
      <c r="L30" s="56">
        <v>-169780.30342679517</v>
      </c>
      <c r="M30" s="56">
        <v>0</v>
      </c>
      <c r="N30" s="52">
        <v>4310964.8693661056</v>
      </c>
      <c r="O30" s="38">
        <v>3744287.1420413326</v>
      </c>
      <c r="P30" s="38">
        <v>106288.00056107118</v>
      </c>
      <c r="Q30" s="412">
        <v>8161540.0119685102</v>
      </c>
      <c r="R30" s="417">
        <v>22564705.430944089</v>
      </c>
      <c r="S30" s="97">
        <f t="shared" si="1"/>
        <v>-14403165.418975579</v>
      </c>
      <c r="T30" s="98">
        <f t="shared" si="2"/>
        <v>-1977.5534896977665</v>
      </c>
      <c r="V30" s="148">
        <v>-209.61850594116291</v>
      </c>
      <c r="W30" s="254">
        <v>-191.37179053852486</v>
      </c>
      <c r="X30" s="254">
        <v>-166.37179053852486</v>
      </c>
      <c r="Y30" s="254">
        <v>-141.37179053852486</v>
      </c>
      <c r="Z30" s="377">
        <v>-116.37179053852486</v>
      </c>
    </row>
    <row r="31" spans="1:26" x14ac:dyDescent="0.2">
      <c r="A31" s="74">
        <v>71</v>
      </c>
      <c r="B31" s="51" t="s">
        <v>25</v>
      </c>
      <c r="C31" s="56">
        <v>7048.7990188598633</v>
      </c>
      <c r="D31" s="56">
        <v>11391572.517665539</v>
      </c>
      <c r="E31" s="56">
        <v>0</v>
      </c>
      <c r="F31" s="56">
        <v>1299044.9754271412</v>
      </c>
      <c r="G31" s="56">
        <v>12690617.49309268</v>
      </c>
      <c r="H31" s="60">
        <v>1082.3399999999999</v>
      </c>
      <c r="I31" s="55">
        <v>7629197.1300727837</v>
      </c>
      <c r="J31" s="55">
        <v>5061420.3630198967</v>
      </c>
      <c r="K31" s="75">
        <v>361328.36967745615</v>
      </c>
      <c r="L31" s="56">
        <v>-441151.83268481691</v>
      </c>
      <c r="M31" s="56">
        <v>0</v>
      </c>
      <c r="N31" s="52">
        <v>4981596.900012536</v>
      </c>
      <c r="O31" s="38">
        <v>3942272.0331362407</v>
      </c>
      <c r="P31" s="38">
        <v>102865.47975441924</v>
      </c>
      <c r="Q31" s="412">
        <v>9026734.4129031971</v>
      </c>
      <c r="R31" s="417">
        <v>23706414.806170586</v>
      </c>
      <c r="S31" s="97">
        <f t="shared" si="1"/>
        <v>-14679680.393267389</v>
      </c>
      <c r="T31" s="98">
        <f t="shared" si="2"/>
        <v>-2082.5789406096324</v>
      </c>
      <c r="V31" s="148">
        <v>-212.72406213388467</v>
      </c>
      <c r="W31" s="254">
        <v>-194.4773467312466</v>
      </c>
      <c r="X31" s="254">
        <v>-169.4773467312466</v>
      </c>
      <c r="Y31" s="254">
        <v>-144.4773467312466</v>
      </c>
      <c r="Z31" s="377">
        <v>-119.4773467312466</v>
      </c>
    </row>
    <row r="32" spans="1:26" x14ac:dyDescent="0.2">
      <c r="A32" s="74">
        <v>72</v>
      </c>
      <c r="B32" s="51" t="s">
        <v>26</v>
      </c>
      <c r="C32" s="56">
        <v>993.00100362300873</v>
      </c>
      <c r="D32" s="56">
        <v>930449.57883958449</v>
      </c>
      <c r="E32" s="56">
        <v>0</v>
      </c>
      <c r="F32" s="56">
        <v>1255479.2006396491</v>
      </c>
      <c r="G32" s="56">
        <v>2185928.7794792335</v>
      </c>
      <c r="H32" s="60">
        <v>1082.3399999999999</v>
      </c>
      <c r="I32" s="55">
        <v>1074764.7062613273</v>
      </c>
      <c r="J32" s="55">
        <v>1111164.0732179063</v>
      </c>
      <c r="K32" s="75">
        <v>78922.800357263026</v>
      </c>
      <c r="L32" s="56">
        <v>-32429.057563881739</v>
      </c>
      <c r="M32" s="56">
        <v>0</v>
      </c>
      <c r="N32" s="52">
        <v>1157657.8160112877</v>
      </c>
      <c r="O32" s="38">
        <v>244270.88708824603</v>
      </c>
      <c r="P32" s="38">
        <v>14491.195501673212</v>
      </c>
      <c r="Q32" s="412">
        <v>1416419.898601207</v>
      </c>
      <c r="R32" s="417">
        <v>3569044.8480690876</v>
      </c>
      <c r="S32" s="97">
        <f t="shared" si="1"/>
        <v>-2152624.9494678807</v>
      </c>
      <c r="T32" s="98">
        <f t="shared" si="2"/>
        <v>-2167.7973553037027</v>
      </c>
      <c r="V32" s="148">
        <v>-87.324665304452282</v>
      </c>
      <c r="W32" s="254">
        <v>-69.077949901814236</v>
      </c>
      <c r="X32" s="254">
        <v>-44.077949901814236</v>
      </c>
      <c r="Y32" s="254">
        <v>-19.077949901814236</v>
      </c>
      <c r="Z32" s="377">
        <v>0</v>
      </c>
    </row>
    <row r="33" spans="1:26" x14ac:dyDescent="0.2">
      <c r="A33" s="74">
        <v>74</v>
      </c>
      <c r="B33" s="51" t="s">
        <v>27</v>
      </c>
      <c r="C33" s="56">
        <v>1197.2506573200226</v>
      </c>
      <c r="D33" s="56">
        <v>1181528.4231202512</v>
      </c>
      <c r="E33" s="56">
        <v>0</v>
      </c>
      <c r="F33" s="56">
        <v>468905.02862863615</v>
      </c>
      <c r="G33" s="56">
        <v>1650433.4517488873</v>
      </c>
      <c r="H33" s="60">
        <v>1082.3399999999999</v>
      </c>
      <c r="I33" s="55">
        <v>1295832.2764437532</v>
      </c>
      <c r="J33" s="55">
        <v>354601.17530513415</v>
      </c>
      <c r="K33" s="75">
        <v>92985.50908969529</v>
      </c>
      <c r="L33" s="56">
        <v>16815.129520963033</v>
      </c>
      <c r="M33" s="56">
        <v>0</v>
      </c>
      <c r="N33" s="52">
        <v>464401.8139157925</v>
      </c>
      <c r="O33" s="38">
        <v>504839.2234305921</v>
      </c>
      <c r="P33" s="38">
        <v>17471.878957252244</v>
      </c>
      <c r="Q33" s="412">
        <v>986712.91630363686</v>
      </c>
      <c r="R33" s="417">
        <v>4404729.8463222608</v>
      </c>
      <c r="S33" s="97">
        <f t="shared" si="1"/>
        <v>-3418016.9300186238</v>
      </c>
      <c r="T33" s="98">
        <f t="shared" si="2"/>
        <v>-2854.8883302930567</v>
      </c>
      <c r="V33" s="148">
        <v>-70.782785861496535</v>
      </c>
      <c r="W33" s="254">
        <v>-52.536070458858489</v>
      </c>
      <c r="X33" s="254">
        <v>-27.536070458858489</v>
      </c>
      <c r="Y33" s="254">
        <v>-2.5360704588584895</v>
      </c>
      <c r="Z33" s="377">
        <v>0</v>
      </c>
    </row>
    <row r="34" spans="1:26" x14ac:dyDescent="0.2">
      <c r="A34" s="74">
        <v>75</v>
      </c>
      <c r="B34" s="51" t="s">
        <v>28</v>
      </c>
      <c r="C34" s="56">
        <v>20540.976165354252</v>
      </c>
      <c r="D34" s="56">
        <v>22449587.278786335</v>
      </c>
      <c r="E34" s="56">
        <v>0</v>
      </c>
      <c r="F34" s="56">
        <v>2827717.4467486106</v>
      </c>
      <c r="G34" s="56">
        <v>25277304.725534946</v>
      </c>
      <c r="H34" s="60">
        <v>1082.3399999999999</v>
      </c>
      <c r="I34" s="55">
        <v>22232320.142809518</v>
      </c>
      <c r="J34" s="55">
        <v>3044984.582725428</v>
      </c>
      <c r="K34" s="75">
        <v>767423.34689467354</v>
      </c>
      <c r="L34" s="56">
        <v>-1213514.9905820158</v>
      </c>
      <c r="M34" s="56">
        <v>0</v>
      </c>
      <c r="N34" s="52">
        <v>2598892.9390380858</v>
      </c>
      <c r="O34" s="38">
        <v>2649474.0559417475</v>
      </c>
      <c r="P34" s="38">
        <v>299761.32986907393</v>
      </c>
      <c r="Q34" s="412">
        <v>5548128.3248489071</v>
      </c>
      <c r="R34" s="417">
        <v>37994350.794218116</v>
      </c>
      <c r="S34" s="97">
        <f t="shared" si="1"/>
        <v>-32446222.46936921</v>
      </c>
      <c r="T34" s="98">
        <f t="shared" si="2"/>
        <v>-1579.5852255597824</v>
      </c>
      <c r="V34" s="148">
        <v>2.1421331759278246</v>
      </c>
      <c r="W34" s="254">
        <v>0</v>
      </c>
      <c r="X34" s="254">
        <v>0</v>
      </c>
      <c r="Y34" s="254">
        <v>0</v>
      </c>
      <c r="Z34" s="377">
        <v>0</v>
      </c>
    </row>
    <row r="35" spans="1:26" x14ac:dyDescent="0.2">
      <c r="A35" s="74">
        <v>77</v>
      </c>
      <c r="B35" s="51" t="s">
        <v>29</v>
      </c>
      <c r="C35" s="56">
        <v>5117.4350308179855</v>
      </c>
      <c r="D35" s="56">
        <v>6086880.2333513489</v>
      </c>
      <c r="E35" s="56">
        <v>0</v>
      </c>
      <c r="F35" s="56">
        <v>773170.65412477124</v>
      </c>
      <c r="G35" s="56">
        <v>6860050.8874761201</v>
      </c>
      <c r="H35" s="60">
        <v>1082.3399999999999</v>
      </c>
      <c r="I35" s="55">
        <v>5538804.6312555382</v>
      </c>
      <c r="J35" s="55">
        <v>1321246.2562205819</v>
      </c>
      <c r="K35" s="75">
        <v>238272.00538963152</v>
      </c>
      <c r="L35" s="56">
        <v>-118793.07719971566</v>
      </c>
      <c r="M35" s="56">
        <v>0</v>
      </c>
      <c r="N35" s="52">
        <v>1440725.1844104978</v>
      </c>
      <c r="O35" s="38">
        <v>2902188.3412719453</v>
      </c>
      <c r="P35" s="38">
        <v>74680.439625062427</v>
      </c>
      <c r="Q35" s="412">
        <v>4417593.9653075049</v>
      </c>
      <c r="R35" s="417">
        <v>18518039.391981229</v>
      </c>
      <c r="S35" s="97">
        <f t="shared" si="1"/>
        <v>-14100445.426673725</v>
      </c>
      <c r="T35" s="98">
        <f t="shared" si="2"/>
        <v>-2755.3736084109833</v>
      </c>
      <c r="V35" s="148">
        <v>-61.72717337464465</v>
      </c>
      <c r="W35" s="254">
        <v>-43.480457972006604</v>
      </c>
      <c r="X35" s="254">
        <v>-18.480457972006604</v>
      </c>
      <c r="Y35" s="254">
        <v>0</v>
      </c>
      <c r="Z35" s="377">
        <v>0</v>
      </c>
    </row>
    <row r="36" spans="1:26" x14ac:dyDescent="0.2">
      <c r="A36" s="74">
        <v>78</v>
      </c>
      <c r="B36" s="51" t="s">
        <v>30</v>
      </c>
      <c r="C36" s="56">
        <v>8565.4192929267883</v>
      </c>
      <c r="D36" s="56">
        <v>8768120.7309850883</v>
      </c>
      <c r="E36" s="56">
        <v>0</v>
      </c>
      <c r="F36" s="56">
        <v>2148241.4025778589</v>
      </c>
      <c r="G36" s="56">
        <v>10916362.133562947</v>
      </c>
      <c r="H36" s="60">
        <v>1082.3399999999999</v>
      </c>
      <c r="I36" s="55">
        <v>9270695.91750638</v>
      </c>
      <c r="J36" s="55">
        <v>1645666.2160565667</v>
      </c>
      <c r="K36" s="75">
        <v>537569.57970279281</v>
      </c>
      <c r="L36" s="56">
        <v>-582878.28344893514</v>
      </c>
      <c r="M36" s="56">
        <v>0</v>
      </c>
      <c r="N36" s="52">
        <v>1600357.5123104244</v>
      </c>
      <c r="O36" s="38">
        <v>-43752.374265841776</v>
      </c>
      <c r="P36" s="38">
        <v>124998.02626053416</v>
      </c>
      <c r="Q36" s="412">
        <v>1681603.1643051167</v>
      </c>
      <c r="R36" s="417">
        <v>12434714.233898379</v>
      </c>
      <c r="S36" s="97">
        <f t="shared" si="1"/>
        <v>-10753111.069593262</v>
      </c>
      <c r="T36" s="98">
        <f t="shared" si="2"/>
        <v>-1255.409770596174</v>
      </c>
      <c r="V36" s="148">
        <v>-66.639578072895858</v>
      </c>
      <c r="W36" s="254">
        <v>-48.392862670257784</v>
      </c>
      <c r="X36" s="254">
        <v>-23.392862670257784</v>
      </c>
      <c r="Y36" s="254">
        <v>0</v>
      </c>
      <c r="Z36" s="377">
        <v>0</v>
      </c>
    </row>
    <row r="37" spans="1:26" x14ac:dyDescent="0.2">
      <c r="A37" s="74">
        <v>79</v>
      </c>
      <c r="B37" s="51" t="s">
        <v>31</v>
      </c>
      <c r="C37" s="56">
        <v>7203.2638325691223</v>
      </c>
      <c r="D37" s="56">
        <v>8111765.5972255087</v>
      </c>
      <c r="E37" s="56">
        <v>0</v>
      </c>
      <c r="F37" s="56">
        <v>661955.71568534907</v>
      </c>
      <c r="G37" s="56">
        <v>8773721.3129108585</v>
      </c>
      <c r="H37" s="60">
        <v>1082.3399999999999</v>
      </c>
      <c r="I37" s="55">
        <v>7796380.5765428636</v>
      </c>
      <c r="J37" s="55">
        <v>977340.73636799492</v>
      </c>
      <c r="K37" s="75">
        <v>226372.37153784712</v>
      </c>
      <c r="L37" s="56">
        <v>-492642.53022453748</v>
      </c>
      <c r="M37" s="56">
        <v>0</v>
      </c>
      <c r="N37" s="52">
        <v>711070.57768130465</v>
      </c>
      <c r="O37" s="38">
        <v>-569334.12746034283</v>
      </c>
      <c r="P37" s="38">
        <v>105119.63640222079</v>
      </c>
      <c r="Q37" s="412">
        <v>246856.08662318261</v>
      </c>
      <c r="R37" s="417">
        <v>10349204.061999541</v>
      </c>
      <c r="S37" s="97">
        <f t="shared" si="1"/>
        <v>-10102347.975376358</v>
      </c>
      <c r="T37" s="98">
        <f t="shared" si="2"/>
        <v>-1402.4681325289241</v>
      </c>
      <c r="V37" s="148">
        <v>197.96613571903765</v>
      </c>
      <c r="W37" s="254">
        <v>166.21285112167573</v>
      </c>
      <c r="X37" s="254">
        <v>141.21285112167573</v>
      </c>
      <c r="Y37" s="254">
        <v>116.21285112167573</v>
      </c>
      <c r="Z37" s="377">
        <v>91.212851121675726</v>
      </c>
    </row>
    <row r="38" spans="1:26" x14ac:dyDescent="0.2">
      <c r="A38" s="74">
        <v>81</v>
      </c>
      <c r="B38" s="51" t="s">
        <v>32</v>
      </c>
      <c r="C38" s="56">
        <v>2878.5594666004181</v>
      </c>
      <c r="D38" s="56">
        <v>2368479.8440923044</v>
      </c>
      <c r="E38" s="56">
        <v>0</v>
      </c>
      <c r="F38" s="56">
        <v>765579.25683248066</v>
      </c>
      <c r="G38" s="56">
        <v>3134059.1009247852</v>
      </c>
      <c r="H38" s="60">
        <v>1082.3399999999999</v>
      </c>
      <c r="I38" s="55">
        <v>3115580.0530802961</v>
      </c>
      <c r="J38" s="55">
        <v>18479.047844489105</v>
      </c>
      <c r="K38" s="75">
        <v>176020.17205980385</v>
      </c>
      <c r="L38" s="56">
        <v>9360.963515533309</v>
      </c>
      <c r="M38" s="56">
        <v>0</v>
      </c>
      <c r="N38" s="52">
        <v>203860.18341982627</v>
      </c>
      <c r="O38" s="38">
        <v>821115.44015528669</v>
      </c>
      <c r="P38" s="38">
        <v>42007.780295794531</v>
      </c>
      <c r="Q38" s="412">
        <v>1066983.4038709076</v>
      </c>
      <c r="R38" s="417">
        <v>8787004.9877635501</v>
      </c>
      <c r="S38" s="97">
        <f t="shared" si="1"/>
        <v>-7720021.5838926425</v>
      </c>
      <c r="T38" s="98">
        <f t="shared" si="2"/>
        <v>-2681.9044989228578</v>
      </c>
      <c r="V38" s="148">
        <v>-125.07078685486684</v>
      </c>
      <c r="W38" s="254">
        <v>-106.82407145222879</v>
      </c>
      <c r="X38" s="254">
        <v>-81.824071452228793</v>
      </c>
      <c r="Y38" s="254">
        <v>-56.824071452228793</v>
      </c>
      <c r="Z38" s="377">
        <v>-31.824071452228793</v>
      </c>
    </row>
    <row r="39" spans="1:26" x14ac:dyDescent="0.2">
      <c r="A39" s="74">
        <v>82</v>
      </c>
      <c r="B39" s="77" t="s">
        <v>33</v>
      </c>
      <c r="C39" s="56">
        <v>9700.7941972017288</v>
      </c>
      <c r="D39" s="56">
        <v>13147565.327964347</v>
      </c>
      <c r="E39" s="56">
        <v>0</v>
      </c>
      <c r="F39" s="56">
        <v>767968.74849898845</v>
      </c>
      <c r="G39" s="56">
        <v>13915534.076463336</v>
      </c>
      <c r="H39" s="60">
        <v>1082.3399999999999</v>
      </c>
      <c r="I39" s="55">
        <v>10499557.591399318</v>
      </c>
      <c r="J39" s="55">
        <v>3415976.4850640185</v>
      </c>
      <c r="K39" s="75">
        <v>253151.12370996791</v>
      </c>
      <c r="L39" s="56">
        <v>-515644.49363405234</v>
      </c>
      <c r="M39" s="56">
        <v>0</v>
      </c>
      <c r="N39" s="52">
        <v>3153483.1151399342</v>
      </c>
      <c r="O39" s="38">
        <v>1440575.7852507324</v>
      </c>
      <c r="P39" s="38">
        <v>141566.93167504267</v>
      </c>
      <c r="Q39" s="412">
        <v>4735625.8320657099</v>
      </c>
      <c r="R39" s="417">
        <v>10485027.154466093</v>
      </c>
      <c r="S39" s="97">
        <f t="shared" si="1"/>
        <v>-5749401.3224003827</v>
      </c>
      <c r="T39" s="98">
        <f t="shared" si="2"/>
        <v>-592.67326009852297</v>
      </c>
      <c r="V39" s="148">
        <v>-5.6580378712223478</v>
      </c>
      <c r="W39" s="254">
        <v>0</v>
      </c>
      <c r="X39" s="254">
        <v>0</v>
      </c>
      <c r="Y39" s="254">
        <v>0</v>
      </c>
      <c r="Z39" s="377">
        <v>0</v>
      </c>
    </row>
    <row r="40" spans="1:26" x14ac:dyDescent="0.2">
      <c r="A40" s="74">
        <v>86</v>
      </c>
      <c r="B40" s="51" t="s">
        <v>34</v>
      </c>
      <c r="C40" s="56">
        <v>8643.9411378502846</v>
      </c>
      <c r="D40" s="56">
        <v>12643326.813244674</v>
      </c>
      <c r="E40" s="56">
        <v>0</v>
      </c>
      <c r="F40" s="56">
        <v>925220.11831507122</v>
      </c>
      <c r="G40" s="56">
        <v>13568546.931559745</v>
      </c>
      <c r="H40" s="60">
        <v>1082.3399999999999</v>
      </c>
      <c r="I40" s="55">
        <v>9355683.2511408757</v>
      </c>
      <c r="J40" s="55">
        <v>4212863.6804188695</v>
      </c>
      <c r="K40" s="75">
        <v>209781.97383288696</v>
      </c>
      <c r="L40" s="56">
        <v>-383471.48973233241</v>
      </c>
      <c r="M40" s="56">
        <v>0</v>
      </c>
      <c r="N40" s="52">
        <v>4039174.1645194236</v>
      </c>
      <c r="O40" s="38">
        <v>2397602.3965805587</v>
      </c>
      <c r="P40" s="38">
        <v>126143.92178509742</v>
      </c>
      <c r="Q40" s="412">
        <v>6562920.4828850795</v>
      </c>
      <c r="R40" s="417">
        <v>14340988.365957405</v>
      </c>
      <c r="S40" s="97">
        <f t="shared" si="1"/>
        <v>-7778067.883072326</v>
      </c>
      <c r="T40" s="98">
        <f t="shared" si="2"/>
        <v>-899.82888118170388</v>
      </c>
      <c r="V40" s="148">
        <v>-146.3868797845852</v>
      </c>
      <c r="W40" s="254">
        <v>-128.14016438194716</v>
      </c>
      <c r="X40" s="254">
        <v>-103.14016438194716</v>
      </c>
      <c r="Y40" s="254">
        <v>-78.140164381947159</v>
      </c>
      <c r="Z40" s="377">
        <v>-53.140164381947159</v>
      </c>
    </row>
    <row r="41" spans="1:26" x14ac:dyDescent="0.2">
      <c r="A41" s="74">
        <v>90</v>
      </c>
      <c r="B41" s="51" t="s">
        <v>35</v>
      </c>
      <c r="C41" s="56">
        <v>3450.6937391757965</v>
      </c>
      <c r="D41" s="56">
        <v>3299108.1561401943</v>
      </c>
      <c r="E41" s="56">
        <v>0</v>
      </c>
      <c r="F41" s="56">
        <v>1167270.2073218401</v>
      </c>
      <c r="G41" s="56">
        <v>4466378.3634620346</v>
      </c>
      <c r="H41" s="60">
        <v>1082.3399999999999</v>
      </c>
      <c r="I41" s="55">
        <v>3734823.8616595315</v>
      </c>
      <c r="J41" s="55">
        <v>731554.50180250313</v>
      </c>
      <c r="K41" s="75">
        <v>274872.69711623609</v>
      </c>
      <c r="L41" s="56">
        <v>-225509.93944961124</v>
      </c>
      <c r="M41" s="56">
        <v>0</v>
      </c>
      <c r="N41" s="52">
        <v>780917.25946912798</v>
      </c>
      <c r="O41" s="38">
        <v>830054.49412167817</v>
      </c>
      <c r="P41" s="38">
        <v>50357.126939803587</v>
      </c>
      <c r="Q41" s="412">
        <v>1661328.8805306097</v>
      </c>
      <c r="R41" s="417">
        <v>13406637.913249724</v>
      </c>
      <c r="S41" s="97">
        <f t="shared" si="1"/>
        <v>-11745309.032719113</v>
      </c>
      <c r="T41" s="98">
        <f t="shared" si="2"/>
        <v>-3403.7529611435461</v>
      </c>
      <c r="V41" s="148">
        <v>-131.62815392535953</v>
      </c>
      <c r="W41" s="254">
        <v>-113.38143852272148</v>
      </c>
      <c r="X41" s="254">
        <v>-88.381438522721481</v>
      </c>
      <c r="Y41" s="254">
        <v>-63.381438522721481</v>
      </c>
      <c r="Z41" s="377">
        <v>-38.381438522721481</v>
      </c>
    </row>
    <row r="42" spans="1:26" x14ac:dyDescent="0.2">
      <c r="A42" s="74">
        <v>91</v>
      </c>
      <c r="B42" s="51" t="s">
        <v>36</v>
      </c>
      <c r="C42" s="56">
        <v>642285.03141880035</v>
      </c>
      <c r="D42" s="56">
        <v>682565044.10045433</v>
      </c>
      <c r="E42" s="56">
        <v>0</v>
      </c>
      <c r="F42" s="56">
        <v>177612824.02762169</v>
      </c>
      <c r="G42" s="56">
        <v>860177868.12807608</v>
      </c>
      <c r="H42" s="60">
        <v>1082.3399999999999</v>
      </c>
      <c r="I42" s="55">
        <v>695170780.9058243</v>
      </c>
      <c r="J42" s="55">
        <v>165007087.22225177</v>
      </c>
      <c r="K42" s="75">
        <v>22994282.50862927</v>
      </c>
      <c r="L42" s="56">
        <v>-113973324.99817105</v>
      </c>
      <c r="M42" s="56">
        <v>0</v>
      </c>
      <c r="N42" s="52">
        <v>74028044.732709989</v>
      </c>
      <c r="O42" s="38">
        <v>-75493537.719926983</v>
      </c>
      <c r="P42" s="38">
        <v>9373080.1118321195</v>
      </c>
      <c r="Q42" s="412">
        <v>7907587.1246151254</v>
      </c>
      <c r="R42" s="417">
        <v>138922487.95870996</v>
      </c>
      <c r="S42" s="97">
        <f t="shared" si="1"/>
        <v>-131014900.83409482</v>
      </c>
      <c r="T42" s="98">
        <f t="shared" si="2"/>
        <v>-203.98249130091727</v>
      </c>
      <c r="V42" s="148">
        <v>55.257494794532647</v>
      </c>
      <c r="W42" s="254">
        <v>23.504210197170664</v>
      </c>
      <c r="X42" s="254">
        <v>0</v>
      </c>
      <c r="Y42" s="254">
        <v>0</v>
      </c>
      <c r="Z42" s="377">
        <v>0</v>
      </c>
    </row>
    <row r="43" spans="1:26" x14ac:dyDescent="0.2">
      <c r="A43" s="74">
        <v>92</v>
      </c>
      <c r="B43" s="51" t="s">
        <v>37</v>
      </c>
      <c r="C43" s="56">
        <v>221808.23755478859</v>
      </c>
      <c r="D43" s="56">
        <v>299818853.90236038</v>
      </c>
      <c r="E43" s="56">
        <v>0</v>
      </c>
      <c r="F43" s="56">
        <v>69237880.012081355</v>
      </c>
      <c r="G43" s="56">
        <v>369056733.9144417</v>
      </c>
      <c r="H43" s="60">
        <v>1082.3399999999999</v>
      </c>
      <c r="I43" s="55">
        <v>240071927.83504987</v>
      </c>
      <c r="J43" s="55">
        <v>128984806.07939184</v>
      </c>
      <c r="K43" s="75">
        <v>7813653.2779174857</v>
      </c>
      <c r="L43" s="56">
        <v>-39214841.938974246</v>
      </c>
      <c r="M43" s="56">
        <v>0</v>
      </c>
      <c r="N43" s="52">
        <v>97583617.418335065</v>
      </c>
      <c r="O43" s="38">
        <v>-8415090.980476955</v>
      </c>
      <c r="P43" s="38">
        <v>3236921.7378035067</v>
      </c>
      <c r="Q43" s="412">
        <v>92405448.175661609</v>
      </c>
      <c r="R43" s="417">
        <v>159613663.00788668</v>
      </c>
      <c r="S43" s="97">
        <f t="shared" si="1"/>
        <v>-67208214.832225069</v>
      </c>
      <c r="T43" s="98">
        <f t="shared" si="2"/>
        <v>-303.00143751705366</v>
      </c>
      <c r="V43" s="148">
        <v>31.629265908126456</v>
      </c>
      <c r="W43" s="254">
        <v>0</v>
      </c>
      <c r="X43" s="254">
        <v>0</v>
      </c>
      <c r="Y43" s="254">
        <v>0</v>
      </c>
      <c r="Z43" s="377">
        <v>0</v>
      </c>
    </row>
    <row r="44" spans="1:26" x14ac:dyDescent="0.2">
      <c r="A44" s="74">
        <v>97</v>
      </c>
      <c r="B44" s="51" t="s">
        <v>38</v>
      </c>
      <c r="C44" s="56">
        <v>2252.1250272989273</v>
      </c>
      <c r="D44" s="56">
        <v>1818490.2877179945</v>
      </c>
      <c r="E44" s="56">
        <v>0</v>
      </c>
      <c r="F44" s="56">
        <v>1058604.6884058956</v>
      </c>
      <c r="G44" s="56">
        <v>2877094.9761238899</v>
      </c>
      <c r="H44" s="60">
        <v>1082.3399999999999</v>
      </c>
      <c r="I44" s="55">
        <v>2437565.0020467206</v>
      </c>
      <c r="J44" s="55">
        <v>439529.97407716932</v>
      </c>
      <c r="K44" s="75">
        <v>70778.412499153841</v>
      </c>
      <c r="L44" s="56">
        <v>7665.0554850405315</v>
      </c>
      <c r="M44" s="56">
        <v>0</v>
      </c>
      <c r="N44" s="52">
        <v>517973.44206136372</v>
      </c>
      <c r="O44" s="38">
        <v>386666.33744740585</v>
      </c>
      <c r="P44" s="38">
        <v>32866.01317191626</v>
      </c>
      <c r="Q44" s="412">
        <v>937505.79268068576</v>
      </c>
      <c r="R44" s="417">
        <v>7244575.7331885202</v>
      </c>
      <c r="S44" s="97">
        <f t="shared" si="1"/>
        <v>-6307069.9405078348</v>
      </c>
      <c r="T44" s="98">
        <f t="shared" si="2"/>
        <v>-2800.4972477359224</v>
      </c>
      <c r="V44" s="148">
        <v>199.98917097688104</v>
      </c>
      <c r="W44" s="254">
        <v>168.23588637951906</v>
      </c>
      <c r="X44" s="254">
        <v>143.23588637951906</v>
      </c>
      <c r="Y44" s="254">
        <v>118.23588637951906</v>
      </c>
      <c r="Z44" s="377">
        <v>93.235886379519059</v>
      </c>
    </row>
    <row r="45" spans="1:26" x14ac:dyDescent="0.2">
      <c r="A45" s="74">
        <v>98</v>
      </c>
      <c r="B45" s="51" t="s">
        <v>39</v>
      </c>
      <c r="C45" s="56">
        <v>23791.000010371208</v>
      </c>
      <c r="D45" s="56">
        <v>33955128.31490358</v>
      </c>
      <c r="E45" s="56">
        <v>0</v>
      </c>
      <c r="F45" s="56">
        <v>2089551.1400490606</v>
      </c>
      <c r="G45" s="56">
        <v>36044679.454952642</v>
      </c>
      <c r="H45" s="60">
        <v>1082.3399999999999</v>
      </c>
      <c r="I45" s="55">
        <v>25749950.951225173</v>
      </c>
      <c r="J45" s="55">
        <v>10294728.50372747</v>
      </c>
      <c r="K45" s="75">
        <v>758785.4300139749</v>
      </c>
      <c r="L45" s="56">
        <v>-1389423.5306375353</v>
      </c>
      <c r="M45" s="56">
        <v>0</v>
      </c>
      <c r="N45" s="52">
        <v>9664090.4031039104</v>
      </c>
      <c r="O45" s="38">
        <v>5267627.8357094945</v>
      </c>
      <c r="P45" s="38">
        <v>347190.01398057619</v>
      </c>
      <c r="Q45" s="412">
        <v>15278908.252793981</v>
      </c>
      <c r="R45" s="417">
        <v>39498292.694677778</v>
      </c>
      <c r="S45" s="97">
        <f t="shared" si="1"/>
        <v>-24219384.441883795</v>
      </c>
      <c r="T45" s="98">
        <f t="shared" si="2"/>
        <v>-1018.0061549042008</v>
      </c>
      <c r="V45" s="148">
        <v>-26.946868562026367</v>
      </c>
      <c r="W45" s="254">
        <v>-8.7001531593883215</v>
      </c>
      <c r="X45" s="254">
        <v>0</v>
      </c>
      <c r="Y45" s="254">
        <v>0</v>
      </c>
      <c r="Z45" s="377">
        <v>0</v>
      </c>
    </row>
    <row r="46" spans="1:26" x14ac:dyDescent="0.2">
      <c r="A46" s="74">
        <v>99</v>
      </c>
      <c r="B46" s="51" t="s">
        <v>40</v>
      </c>
      <c r="C46" s="56">
        <v>1741.8537876605988</v>
      </c>
      <c r="D46" s="56">
        <v>1886831.5559211969</v>
      </c>
      <c r="E46" s="56">
        <v>0</v>
      </c>
      <c r="F46" s="56">
        <v>575504.31388401974</v>
      </c>
      <c r="G46" s="56">
        <v>2462335.8698052168</v>
      </c>
      <c r="H46" s="60">
        <v>1082.3399999999999</v>
      </c>
      <c r="I46" s="55">
        <v>1885278.0285365724</v>
      </c>
      <c r="J46" s="55">
        <v>577057.84126864444</v>
      </c>
      <c r="K46" s="75">
        <v>49788.520533207913</v>
      </c>
      <c r="L46" s="56">
        <v>61689.429345418786</v>
      </c>
      <c r="M46" s="56">
        <v>0</v>
      </c>
      <c r="N46" s="52">
        <v>688535.79114727117</v>
      </c>
      <c r="O46" s="38">
        <v>520614.15539459058</v>
      </c>
      <c r="P46" s="38">
        <v>25419.45444186341</v>
      </c>
      <c r="Q46" s="412">
        <v>1234569.400983725</v>
      </c>
      <c r="R46" s="417">
        <v>4703397.8429729501</v>
      </c>
      <c r="S46" s="97">
        <f t="shared" si="1"/>
        <v>-3468828.4419892253</v>
      </c>
      <c r="T46" s="98">
        <f t="shared" si="2"/>
        <v>-1991.4578746865111</v>
      </c>
      <c r="V46" s="148">
        <v>-171.95168973890284</v>
      </c>
      <c r="W46" s="254">
        <v>-153.7049743362648</v>
      </c>
      <c r="X46" s="254">
        <v>-128.7049743362648</v>
      </c>
      <c r="Y46" s="254">
        <v>-103.7049743362648</v>
      </c>
      <c r="Z46" s="377">
        <v>-78.704974336264797</v>
      </c>
    </row>
    <row r="47" spans="1:26" x14ac:dyDescent="0.2">
      <c r="A47" s="74">
        <v>102</v>
      </c>
      <c r="B47" s="51" t="s">
        <v>41</v>
      </c>
      <c r="C47" s="56">
        <v>10356.911404132843</v>
      </c>
      <c r="D47" s="56">
        <v>11377485.704657501</v>
      </c>
      <c r="E47" s="56">
        <v>0</v>
      </c>
      <c r="F47" s="56">
        <v>1309046.0923065403</v>
      </c>
      <c r="G47" s="56">
        <v>12686531.796964042</v>
      </c>
      <c r="H47" s="60">
        <v>1082.3399999999999</v>
      </c>
      <c r="I47" s="55">
        <v>11209699.48914914</v>
      </c>
      <c r="J47" s="55">
        <v>1476832.3078149017</v>
      </c>
      <c r="K47" s="75">
        <v>288941.80851692456</v>
      </c>
      <c r="L47" s="56">
        <v>-286552.99270653282</v>
      </c>
      <c r="M47" s="56">
        <v>0</v>
      </c>
      <c r="N47" s="52">
        <v>1479221.1236252934</v>
      </c>
      <c r="O47" s="38">
        <v>3994867.6711089644</v>
      </c>
      <c r="P47" s="38">
        <v>151141.86934676755</v>
      </c>
      <c r="Q47" s="412">
        <v>5625230.6640810259</v>
      </c>
      <c r="R47" s="417">
        <v>24491673.855875295</v>
      </c>
      <c r="S47" s="97">
        <f t="shared" si="1"/>
        <v>-18866443.191794269</v>
      </c>
      <c r="T47" s="98">
        <f t="shared" si="2"/>
        <v>-1821.628326787247</v>
      </c>
      <c r="V47" s="148">
        <v>-33.89062572204125</v>
      </c>
      <c r="W47" s="254">
        <v>-15.643910319403204</v>
      </c>
      <c r="X47" s="254">
        <v>0</v>
      </c>
      <c r="Y47" s="254">
        <v>0</v>
      </c>
      <c r="Z47" s="377">
        <v>0</v>
      </c>
    </row>
    <row r="48" spans="1:26" x14ac:dyDescent="0.2">
      <c r="A48" s="74">
        <v>103</v>
      </c>
      <c r="B48" s="51" t="s">
        <v>42</v>
      </c>
      <c r="C48" s="56">
        <v>2326.5047698616982</v>
      </c>
      <c r="D48" s="56">
        <v>2837918.8603401333</v>
      </c>
      <c r="E48" s="56">
        <v>0</v>
      </c>
      <c r="F48" s="56">
        <v>254689.04365716878</v>
      </c>
      <c r="G48" s="56">
        <v>3092607.9039973021</v>
      </c>
      <c r="H48" s="60">
        <v>1082.3399999999999</v>
      </c>
      <c r="I48" s="55">
        <v>2518069.1726121102</v>
      </c>
      <c r="J48" s="55">
        <v>574538.7313851919</v>
      </c>
      <c r="K48" s="75">
        <v>72592.955445819665</v>
      </c>
      <c r="L48" s="56">
        <v>-7266.5319949140539</v>
      </c>
      <c r="M48" s="56">
        <v>0</v>
      </c>
      <c r="N48" s="52">
        <v>639865.1548360975</v>
      </c>
      <c r="O48" s="38">
        <v>1051818.6638278831</v>
      </c>
      <c r="P48" s="38">
        <v>33951.461612460276</v>
      </c>
      <c r="Q48" s="412">
        <v>1725635.2802764408</v>
      </c>
      <c r="R48" s="417">
        <v>5985692.2570090005</v>
      </c>
      <c r="S48" s="97">
        <f t="shared" si="1"/>
        <v>-4260056.9767325595</v>
      </c>
      <c r="T48" s="98">
        <f t="shared" si="2"/>
        <v>-1831.0974608428608</v>
      </c>
      <c r="V48" s="148">
        <v>-241.84496444132066</v>
      </c>
      <c r="W48" s="254">
        <v>-223.59824903868261</v>
      </c>
      <c r="X48" s="254">
        <v>-198.59824903868261</v>
      </c>
      <c r="Y48" s="254">
        <v>-173.59824903868261</v>
      </c>
      <c r="Z48" s="377">
        <v>-148.59824903868261</v>
      </c>
    </row>
    <row r="49" spans="1:26" x14ac:dyDescent="0.2">
      <c r="A49" s="74">
        <v>105</v>
      </c>
      <c r="B49" s="51" t="s">
        <v>43</v>
      </c>
      <c r="C49" s="56">
        <v>2353.2546461820602</v>
      </c>
      <c r="D49" s="56">
        <v>1781345.5023004066</v>
      </c>
      <c r="E49" s="56">
        <v>0</v>
      </c>
      <c r="F49" s="56">
        <v>1395388.5248118571</v>
      </c>
      <c r="G49" s="56">
        <v>3176734.0271122637</v>
      </c>
      <c r="H49" s="60">
        <v>1082.3399999999999</v>
      </c>
      <c r="I49" s="55">
        <v>2547021.6337486911</v>
      </c>
      <c r="J49" s="55">
        <v>629712.39336357266</v>
      </c>
      <c r="K49" s="75">
        <v>738686.50036428263</v>
      </c>
      <c r="L49" s="56">
        <v>-22270.082782172598</v>
      </c>
      <c r="M49" s="56">
        <v>0</v>
      </c>
      <c r="N49" s="52">
        <v>1346128.8109456827</v>
      </c>
      <c r="O49" s="38">
        <v>1030319.1687734879</v>
      </c>
      <c r="P49" s="38">
        <v>34341.831497273721</v>
      </c>
      <c r="Q49" s="412">
        <v>2410789.8112164442</v>
      </c>
      <c r="R49" s="417">
        <v>11549163.321767695</v>
      </c>
      <c r="S49" s="97">
        <f t="shared" si="1"/>
        <v>-9138373.5105512515</v>
      </c>
      <c r="T49" s="98">
        <f t="shared" si="2"/>
        <v>-3883.2913919356006</v>
      </c>
      <c r="V49" s="148">
        <v>30.998218155788322</v>
      </c>
      <c r="W49" s="254">
        <v>0</v>
      </c>
      <c r="X49" s="254">
        <v>0</v>
      </c>
      <c r="Y49" s="254">
        <v>0</v>
      </c>
      <c r="Z49" s="377">
        <v>0</v>
      </c>
    </row>
    <row r="50" spans="1:26" x14ac:dyDescent="0.2">
      <c r="A50" s="74">
        <v>106</v>
      </c>
      <c r="B50" s="51" t="s">
        <v>44</v>
      </c>
      <c r="C50" s="56">
        <v>46784.449956774712</v>
      </c>
      <c r="D50" s="56">
        <v>57380444.110901222</v>
      </c>
      <c r="E50" s="56">
        <v>0</v>
      </c>
      <c r="F50" s="56">
        <v>5267366.9601829741</v>
      </c>
      <c r="G50" s="56">
        <v>62647811.071084194</v>
      </c>
      <c r="H50" s="60">
        <v>1082.3399999999999</v>
      </c>
      <c r="I50" s="55">
        <v>50636681.566215537</v>
      </c>
      <c r="J50" s="55">
        <v>12011129.504868656</v>
      </c>
      <c r="K50" s="75">
        <v>1478546.0622798377</v>
      </c>
      <c r="L50" s="56">
        <v>-4267962.1520244703</v>
      </c>
      <c r="M50" s="56">
        <v>0</v>
      </c>
      <c r="N50" s="52">
        <v>9221713.4151240233</v>
      </c>
      <c r="O50" s="38">
        <v>-268771.90451153758</v>
      </c>
      <c r="P50" s="38">
        <v>682741.11334056279</v>
      </c>
      <c r="Q50" s="412">
        <v>9635682.6239530481</v>
      </c>
      <c r="R50" s="417">
        <v>52412134.229906119</v>
      </c>
      <c r="S50" s="97">
        <f t="shared" si="1"/>
        <v>-42776451.605953068</v>
      </c>
      <c r="T50" s="98">
        <f t="shared" si="2"/>
        <v>-914.33054456075195</v>
      </c>
      <c r="V50" s="148">
        <v>85.008034789954806</v>
      </c>
      <c r="W50" s="254">
        <v>53.254750192592851</v>
      </c>
      <c r="X50" s="254">
        <v>28.254750192592851</v>
      </c>
      <c r="Y50" s="254">
        <v>3.2547501925928515</v>
      </c>
      <c r="Z50" s="377">
        <v>0</v>
      </c>
    </row>
    <row r="51" spans="1:26" x14ac:dyDescent="0.2">
      <c r="A51" s="74">
        <v>108</v>
      </c>
      <c r="B51" s="77" t="s">
        <v>45</v>
      </c>
      <c r="C51" s="56">
        <v>10718.031188488007</v>
      </c>
      <c r="D51" s="56">
        <v>14711891.58181213</v>
      </c>
      <c r="E51" s="56">
        <v>0</v>
      </c>
      <c r="F51" s="56">
        <v>989731.11405555194</v>
      </c>
      <c r="G51" s="56">
        <v>15701622.695867682</v>
      </c>
      <c r="H51" s="60">
        <v>1082.3399999999999</v>
      </c>
      <c r="I51" s="55">
        <v>11600553.876548108</v>
      </c>
      <c r="J51" s="55">
        <v>4101068.8193195742</v>
      </c>
      <c r="K51" s="75">
        <v>369226.73451323929</v>
      </c>
      <c r="L51" s="56">
        <v>-545702.27343753073</v>
      </c>
      <c r="M51" s="56">
        <v>0</v>
      </c>
      <c r="N51" s="52">
        <v>3924593.2803952824</v>
      </c>
      <c r="O51" s="38">
        <v>3772223.0117039871</v>
      </c>
      <c r="P51" s="38">
        <v>156411.81104422777</v>
      </c>
      <c r="Q51" s="412">
        <v>7853228.1031434964</v>
      </c>
      <c r="R51" s="417">
        <v>22046391.493565656</v>
      </c>
      <c r="S51" s="97">
        <f t="shared" si="1"/>
        <v>-14193163.39042216</v>
      </c>
      <c r="T51" s="98">
        <f t="shared" si="2"/>
        <v>-1324.2323278240424</v>
      </c>
      <c r="V51" s="148">
        <v>617.31429157237937</v>
      </c>
      <c r="W51" s="254">
        <v>585.56100697501734</v>
      </c>
      <c r="X51" s="254">
        <v>560.56100697501734</v>
      </c>
      <c r="Y51" s="254">
        <v>535.56100697501734</v>
      </c>
      <c r="Z51" s="377">
        <v>510.56100697501734</v>
      </c>
    </row>
    <row r="52" spans="1:26" x14ac:dyDescent="0.2">
      <c r="A52" s="74">
        <v>109</v>
      </c>
      <c r="B52" s="77" t="s">
        <v>46</v>
      </c>
      <c r="C52" s="56">
        <v>68123.345262050629</v>
      </c>
      <c r="D52" s="56">
        <v>79217873.517883986</v>
      </c>
      <c r="E52" s="56">
        <v>0</v>
      </c>
      <c r="F52" s="56">
        <v>8371971.1399217034</v>
      </c>
      <c r="G52" s="56">
        <v>87589844.657805696</v>
      </c>
      <c r="H52" s="60">
        <v>1082.3399999999999</v>
      </c>
      <c r="I52" s="55">
        <v>73732621.510927871</v>
      </c>
      <c r="J52" s="55">
        <v>13857223.146877825</v>
      </c>
      <c r="K52" s="75">
        <v>2223361.8310930612</v>
      </c>
      <c r="L52" s="56">
        <v>-6505246.394946062</v>
      </c>
      <c r="M52" s="56">
        <v>0</v>
      </c>
      <c r="N52" s="52">
        <v>9575338.5830248259</v>
      </c>
      <c r="O52" s="38">
        <v>4763453.4024662897</v>
      </c>
      <c r="P52" s="38">
        <v>994146.74387896573</v>
      </c>
      <c r="Q52" s="412">
        <v>15332938.729370082</v>
      </c>
      <c r="R52" s="417">
        <v>98665952.427252337</v>
      </c>
      <c r="S52" s="97">
        <f t="shared" si="1"/>
        <v>-83333013.69788225</v>
      </c>
      <c r="T52" s="98">
        <f t="shared" si="2"/>
        <v>-1223.2666111349122</v>
      </c>
      <c r="V52" s="148">
        <v>-36.404646480656567</v>
      </c>
      <c r="W52" s="254">
        <v>-18.157931078018521</v>
      </c>
      <c r="X52" s="254">
        <v>0</v>
      </c>
      <c r="Y52" s="254">
        <v>0</v>
      </c>
      <c r="Z52" s="377">
        <v>0</v>
      </c>
    </row>
    <row r="53" spans="1:26" x14ac:dyDescent="0.2">
      <c r="A53" s="74">
        <v>111</v>
      </c>
      <c r="B53" s="77" t="s">
        <v>47</v>
      </c>
      <c r="C53" s="56">
        <v>19204.067915439606</v>
      </c>
      <c r="D53" s="56">
        <v>18175784.799350843</v>
      </c>
      <c r="E53" s="56">
        <v>0</v>
      </c>
      <c r="F53" s="56">
        <v>2199334.0398183824</v>
      </c>
      <c r="G53" s="56">
        <v>20375118.839169227</v>
      </c>
      <c r="H53" s="60">
        <v>1082.3399999999999</v>
      </c>
      <c r="I53" s="55">
        <v>20785330.867596902</v>
      </c>
      <c r="J53" s="55">
        <v>-410212.02842767537</v>
      </c>
      <c r="K53" s="75">
        <v>790187.33314841567</v>
      </c>
      <c r="L53" s="56">
        <v>-1435334.157929041</v>
      </c>
      <c r="M53" s="56">
        <v>0</v>
      </c>
      <c r="N53" s="52">
        <v>-1055358.8532083007</v>
      </c>
      <c r="O53" s="38">
        <v>4466902.2281496013</v>
      </c>
      <c r="P53" s="38">
        <v>280251.38099024276</v>
      </c>
      <c r="Q53" s="412">
        <v>3691794.7559315432</v>
      </c>
      <c r="R53" s="417">
        <v>43763447.464064784</v>
      </c>
      <c r="S53" s="97">
        <f t="shared" si="1"/>
        <v>-40071652.708133243</v>
      </c>
      <c r="T53" s="98">
        <f t="shared" si="2"/>
        <v>-2086.6231511250076</v>
      </c>
      <c r="V53" s="148">
        <v>186.76710563821405</v>
      </c>
      <c r="W53" s="254">
        <v>155.01382104085206</v>
      </c>
      <c r="X53" s="254">
        <v>130.01382104085206</v>
      </c>
      <c r="Y53" s="254">
        <v>105.01382104085206</v>
      </c>
      <c r="Z53" s="377">
        <v>80.013821040852065</v>
      </c>
    </row>
    <row r="54" spans="1:26" x14ac:dyDescent="0.2">
      <c r="A54" s="74">
        <v>139</v>
      </c>
      <c r="B54" s="77" t="s">
        <v>48</v>
      </c>
      <c r="C54" s="56">
        <v>9683.0677415132523</v>
      </c>
      <c r="D54" s="56">
        <v>17401743.020864889</v>
      </c>
      <c r="E54" s="56">
        <v>0</v>
      </c>
      <c r="F54" s="56">
        <v>1728623.2763873914</v>
      </c>
      <c r="G54" s="56">
        <v>19130366.297252279</v>
      </c>
      <c r="H54" s="60">
        <v>1082.3399999999999</v>
      </c>
      <c r="I54" s="55">
        <v>10480371.539349454</v>
      </c>
      <c r="J54" s="55">
        <v>8649994.7579028253</v>
      </c>
      <c r="K54" s="75">
        <v>420336.52775708516</v>
      </c>
      <c r="L54" s="56">
        <v>-481698.89363926416</v>
      </c>
      <c r="M54" s="56">
        <v>0</v>
      </c>
      <c r="N54" s="52">
        <v>8588632.3920206465</v>
      </c>
      <c r="O54" s="38">
        <v>4476694.4607452843</v>
      </c>
      <c r="P54" s="38">
        <v>141308.24358309087</v>
      </c>
      <c r="Q54" s="412">
        <v>13206635.096349021</v>
      </c>
      <c r="R54" s="417">
        <v>27522584.54093349</v>
      </c>
      <c r="S54" s="97">
        <f t="shared" si="1"/>
        <v>-14315949.444584468</v>
      </c>
      <c r="T54" s="98">
        <f t="shared" si="2"/>
        <v>-1478.4518529400682</v>
      </c>
      <c r="V54" s="148">
        <v>-222.20477866071252</v>
      </c>
      <c r="W54" s="254">
        <v>-203.95806325807445</v>
      </c>
      <c r="X54" s="254">
        <v>-178.95806325807445</v>
      </c>
      <c r="Y54" s="254">
        <v>-153.95806325807445</v>
      </c>
      <c r="Z54" s="377">
        <v>-128.95806325807445</v>
      </c>
    </row>
    <row r="55" spans="1:26" x14ac:dyDescent="0.2">
      <c r="A55" s="74">
        <v>140</v>
      </c>
      <c r="B55" s="77" t="s">
        <v>49</v>
      </c>
      <c r="C55" s="56">
        <v>21762.077882885933</v>
      </c>
      <c r="D55" s="56">
        <v>25744885.94226411</v>
      </c>
      <c r="E55" s="56">
        <v>0</v>
      </c>
      <c r="F55" s="56">
        <v>2038943.6965282289</v>
      </c>
      <c r="G55" s="56">
        <v>27783829.63879234</v>
      </c>
      <c r="H55" s="60">
        <v>1082.3399999999999</v>
      </c>
      <c r="I55" s="55">
        <v>23553967.375762761</v>
      </c>
      <c r="J55" s="55">
        <v>4229862.2630295791</v>
      </c>
      <c r="K55" s="75">
        <v>911365.19910613645</v>
      </c>
      <c r="L55" s="56">
        <v>-1184739.1285485863</v>
      </c>
      <c r="M55" s="56">
        <v>0</v>
      </c>
      <c r="N55" s="52">
        <v>3956488.3335871291</v>
      </c>
      <c r="O55" s="38">
        <v>6374471.4824221106</v>
      </c>
      <c r="P55" s="38">
        <v>317581.27531889593</v>
      </c>
      <c r="Q55" s="412">
        <v>10648541.091328137</v>
      </c>
      <c r="R55" s="417">
        <v>54639987.034689203</v>
      </c>
      <c r="S55" s="97">
        <f t="shared" si="1"/>
        <v>-43991445.943361066</v>
      </c>
      <c r="T55" s="98">
        <f t="shared" si="2"/>
        <v>-2021.4726819793566</v>
      </c>
      <c r="V55" s="148">
        <v>94.490362283487698</v>
      </c>
      <c r="W55" s="254">
        <v>62.737077686125744</v>
      </c>
      <c r="X55" s="254">
        <v>37.737077686125744</v>
      </c>
      <c r="Y55" s="254">
        <v>12.737077686125744</v>
      </c>
      <c r="Z55" s="377">
        <v>0</v>
      </c>
    </row>
    <row r="56" spans="1:26" x14ac:dyDescent="0.2">
      <c r="A56" s="74">
        <v>142</v>
      </c>
      <c r="B56" s="51" t="s">
        <v>50</v>
      </c>
      <c r="C56" s="56">
        <v>6869.0086653232574</v>
      </c>
      <c r="D56" s="56">
        <v>7761962.7871118039</v>
      </c>
      <c r="E56" s="56">
        <v>0</v>
      </c>
      <c r="F56" s="56">
        <v>942687.63352972642</v>
      </c>
      <c r="G56" s="56">
        <v>8704650.4206415303</v>
      </c>
      <c r="H56" s="60">
        <v>1082.3399999999999</v>
      </c>
      <c r="I56" s="55">
        <v>7434602.8388259737</v>
      </c>
      <c r="J56" s="55">
        <v>1270047.5818155566</v>
      </c>
      <c r="K56" s="75">
        <v>208959.89115958949</v>
      </c>
      <c r="L56" s="56">
        <v>-339672.25433367875</v>
      </c>
      <c r="M56" s="56">
        <v>0</v>
      </c>
      <c r="N56" s="52">
        <v>1139335.2186414674</v>
      </c>
      <c r="O56" s="38">
        <v>2011651.2502774412</v>
      </c>
      <c r="P56" s="38">
        <v>100241.73904025272</v>
      </c>
      <c r="Q56" s="412">
        <v>3251228.2079591611</v>
      </c>
      <c r="R56" s="417">
        <v>15221275.996233119</v>
      </c>
      <c r="S56" s="97">
        <f t="shared" si="1"/>
        <v>-11970047.788273957</v>
      </c>
      <c r="T56" s="98">
        <f t="shared" si="2"/>
        <v>-1742.61649263921</v>
      </c>
      <c r="V56" s="148">
        <v>-36.212285162194974</v>
      </c>
      <c r="W56" s="254">
        <v>-17.965569759556928</v>
      </c>
      <c r="X56" s="254">
        <v>0</v>
      </c>
      <c r="Y56" s="254">
        <v>0</v>
      </c>
      <c r="Z56" s="377">
        <v>0</v>
      </c>
    </row>
    <row r="57" spans="1:26" x14ac:dyDescent="0.2">
      <c r="A57" s="74">
        <v>143</v>
      </c>
      <c r="B57" s="51" t="s">
        <v>51</v>
      </c>
      <c r="C57" s="56">
        <v>7108.279408633709</v>
      </c>
      <c r="D57" s="56">
        <v>8020656.2210279955</v>
      </c>
      <c r="E57" s="56">
        <v>0</v>
      </c>
      <c r="F57" s="56">
        <v>1056859.8588627852</v>
      </c>
      <c r="G57" s="56">
        <v>9077516.0798907802</v>
      </c>
      <c r="H57" s="60">
        <v>1082.3399999999999</v>
      </c>
      <c r="I57" s="55">
        <v>7693575.1351406081</v>
      </c>
      <c r="J57" s="55">
        <v>1383940.9447501721</v>
      </c>
      <c r="K57" s="75">
        <v>260898.87632814623</v>
      </c>
      <c r="L57" s="56">
        <v>-301644.11862354854</v>
      </c>
      <c r="M57" s="56">
        <v>0</v>
      </c>
      <c r="N57" s="52">
        <v>1343195.70245477</v>
      </c>
      <c r="O57" s="38">
        <v>2164920.9338331041</v>
      </c>
      <c r="P57" s="38">
        <v>103733.49696042779</v>
      </c>
      <c r="Q57" s="412">
        <v>3611850.1332483017</v>
      </c>
      <c r="R57" s="417">
        <v>17427449.163444392</v>
      </c>
      <c r="S57" s="97">
        <f t="shared" si="1"/>
        <v>-13815599.030196091</v>
      </c>
      <c r="T57" s="98">
        <f t="shared" si="2"/>
        <v>-1943.592568043355</v>
      </c>
      <c r="V57" s="148">
        <v>4.0918524939366421</v>
      </c>
      <c r="W57" s="254">
        <v>0</v>
      </c>
      <c r="X57" s="254">
        <v>0</v>
      </c>
      <c r="Y57" s="254">
        <v>0</v>
      </c>
      <c r="Z57" s="377">
        <v>0</v>
      </c>
    </row>
    <row r="58" spans="1:26" x14ac:dyDescent="0.2">
      <c r="A58" s="74">
        <v>145</v>
      </c>
      <c r="B58" s="51" t="s">
        <v>52</v>
      </c>
      <c r="C58" s="56">
        <v>12238.06544470787</v>
      </c>
      <c r="D58" s="56">
        <v>18444279.355917852</v>
      </c>
      <c r="E58" s="56">
        <v>0</v>
      </c>
      <c r="F58" s="56">
        <v>913415.89241948014</v>
      </c>
      <c r="G58" s="56">
        <v>19357695.248337332</v>
      </c>
      <c r="H58" s="60">
        <v>1082.3399999999999</v>
      </c>
      <c r="I58" s="55">
        <v>13245747.753425116</v>
      </c>
      <c r="J58" s="55">
        <v>6111947.4949122164</v>
      </c>
      <c r="K58" s="75">
        <v>313513.90788116102</v>
      </c>
      <c r="L58" s="56">
        <v>-328835.55198900425</v>
      </c>
      <c r="M58" s="56">
        <v>0</v>
      </c>
      <c r="N58" s="52">
        <v>6096625.8508043736</v>
      </c>
      <c r="O58" s="38">
        <v>4944640.704317092</v>
      </c>
      <c r="P58" s="38">
        <v>178594.1789328357</v>
      </c>
      <c r="Q58" s="412">
        <v>11219860.734054303</v>
      </c>
      <c r="R58" s="417">
        <v>28666095.192400876</v>
      </c>
      <c r="S58" s="97">
        <f t="shared" si="1"/>
        <v>-17446234.458346575</v>
      </c>
      <c r="T58" s="98">
        <f t="shared" si="2"/>
        <v>-1425.5712667307955</v>
      </c>
      <c r="V58" s="148">
        <v>-48.408948891143496</v>
      </c>
      <c r="W58" s="254">
        <v>-30.16223348850545</v>
      </c>
      <c r="X58" s="254">
        <v>-5.1622334885054499</v>
      </c>
      <c r="Y58" s="254">
        <v>0</v>
      </c>
      <c r="Z58" s="377">
        <v>0</v>
      </c>
    </row>
    <row r="59" spans="1:26" x14ac:dyDescent="0.2">
      <c r="A59" s="74">
        <v>146</v>
      </c>
      <c r="B59" s="51" t="s">
        <v>53</v>
      </c>
      <c r="C59" s="56">
        <v>5144.0296753644943</v>
      </c>
      <c r="D59" s="56">
        <v>4094639.5638572741</v>
      </c>
      <c r="E59" s="56">
        <v>0</v>
      </c>
      <c r="F59" s="56">
        <v>2896348.3283709697</v>
      </c>
      <c r="G59" s="56">
        <v>6990987.8922282439</v>
      </c>
      <c r="H59" s="60">
        <v>1082.3399999999999</v>
      </c>
      <c r="I59" s="55">
        <v>5567589.0788340066</v>
      </c>
      <c r="J59" s="55">
        <v>1423398.8133942373</v>
      </c>
      <c r="K59" s="75">
        <v>845873.34411503514</v>
      </c>
      <c r="L59" s="56">
        <v>-101664.2514055965</v>
      </c>
      <c r="M59" s="56">
        <v>0</v>
      </c>
      <c r="N59" s="52">
        <v>2167607.9061036762</v>
      </c>
      <c r="O59" s="38">
        <v>1058861.4076780232</v>
      </c>
      <c r="P59" s="38">
        <v>75068.544160722377</v>
      </c>
      <c r="Q59" s="412">
        <v>3301537.8579424215</v>
      </c>
      <c r="R59" s="417">
        <v>21240517.597250454</v>
      </c>
      <c r="S59" s="97">
        <f t="shared" si="1"/>
        <v>-17938979.739308033</v>
      </c>
      <c r="T59" s="98">
        <f t="shared" si="2"/>
        <v>-3487.339862213551</v>
      </c>
      <c r="V59" s="148">
        <v>14.786785218756449</v>
      </c>
      <c r="W59" s="254">
        <v>0</v>
      </c>
      <c r="X59" s="254">
        <v>0</v>
      </c>
      <c r="Y59" s="254">
        <v>0</v>
      </c>
      <c r="Z59" s="377">
        <v>0</v>
      </c>
    </row>
    <row r="60" spans="1:26" x14ac:dyDescent="0.2">
      <c r="A60" s="74">
        <v>148</v>
      </c>
      <c r="B60" s="51" t="s">
        <v>54</v>
      </c>
      <c r="C60" s="56">
        <v>6820.9852740764618</v>
      </c>
      <c r="D60" s="56">
        <v>6455101.3881678544</v>
      </c>
      <c r="E60" s="56">
        <v>0</v>
      </c>
      <c r="F60" s="56">
        <v>7289444.6307448242</v>
      </c>
      <c r="G60" s="56">
        <v>13744546.018912679</v>
      </c>
      <c r="H60" s="60">
        <v>1082.3399999999999</v>
      </c>
      <c r="I60" s="55">
        <v>7382625.2015439169</v>
      </c>
      <c r="J60" s="55">
        <v>6361920.8173687616</v>
      </c>
      <c r="K60" s="75">
        <v>2563605.8613757333</v>
      </c>
      <c r="L60" s="56">
        <v>-284558.80324219179</v>
      </c>
      <c r="M60" s="56">
        <v>0</v>
      </c>
      <c r="N60" s="52">
        <v>8640967.8755023032</v>
      </c>
      <c r="O60" s="38">
        <v>246376.87371473102</v>
      </c>
      <c r="P60" s="38">
        <v>99540.917642619112</v>
      </c>
      <c r="Q60" s="412">
        <v>8986885.6668596528</v>
      </c>
      <c r="R60" s="417">
        <v>23596411.692177929</v>
      </c>
      <c r="S60" s="97">
        <f t="shared" si="1"/>
        <v>-14609526.025318276</v>
      </c>
      <c r="T60" s="98">
        <f t="shared" si="2"/>
        <v>-2141.8498117629138</v>
      </c>
      <c r="V60" s="148">
        <v>-193.98138449139748</v>
      </c>
      <c r="W60" s="254">
        <v>-175.73466908875943</v>
      </c>
      <c r="X60" s="254">
        <v>-150.73466908875943</v>
      </c>
      <c r="Y60" s="254">
        <v>-125.73466908875943</v>
      </c>
      <c r="Z60" s="377">
        <v>-100.73466908875943</v>
      </c>
    </row>
    <row r="61" spans="1:26" x14ac:dyDescent="0.2">
      <c r="A61" s="74">
        <v>149</v>
      </c>
      <c r="B61" s="51" t="s">
        <v>55</v>
      </c>
      <c r="C61" s="56">
        <v>5577.9214034080505</v>
      </c>
      <c r="D61" s="56">
        <v>7593195.3163146945</v>
      </c>
      <c r="E61" s="56">
        <v>0</v>
      </c>
      <c r="F61" s="56">
        <v>1685425.1583561695</v>
      </c>
      <c r="G61" s="56">
        <v>9278620.4746708646</v>
      </c>
      <c r="H61" s="60">
        <v>1082.3399999999999</v>
      </c>
      <c r="I61" s="55">
        <v>6037207.4517646693</v>
      </c>
      <c r="J61" s="55">
        <v>3241413.0229061954</v>
      </c>
      <c r="K61" s="75">
        <v>118599.7934746649</v>
      </c>
      <c r="L61" s="56">
        <v>-245704.09049460047</v>
      </c>
      <c r="M61" s="56">
        <v>0</v>
      </c>
      <c r="N61" s="52">
        <v>3114308.7258862597</v>
      </c>
      <c r="O61" s="38">
        <v>-48320.421328965756</v>
      </c>
      <c r="P61" s="38">
        <v>81400.471152434737</v>
      </c>
      <c r="Q61" s="412">
        <v>3147388.7757097287</v>
      </c>
      <c r="R61" s="417">
        <v>7831255.5742375385</v>
      </c>
      <c r="S61" s="97">
        <f t="shared" si="1"/>
        <v>-4683866.7985278098</v>
      </c>
      <c r="T61" s="98">
        <f t="shared" si="2"/>
        <v>-839.71545308365535</v>
      </c>
      <c r="V61" s="148">
        <v>13.976901460173053</v>
      </c>
      <c r="W61" s="254">
        <v>0</v>
      </c>
      <c r="X61" s="254">
        <v>0</v>
      </c>
      <c r="Y61" s="254">
        <v>0</v>
      </c>
      <c r="Z61" s="377">
        <v>0</v>
      </c>
    </row>
    <row r="62" spans="1:26" x14ac:dyDescent="0.2">
      <c r="A62" s="74">
        <v>151</v>
      </c>
      <c r="B62" s="51" t="s">
        <v>56</v>
      </c>
      <c r="C62" s="56">
        <v>2043.6961987018585</v>
      </c>
      <c r="D62" s="56">
        <v>2071408.736702976</v>
      </c>
      <c r="E62" s="56">
        <v>0</v>
      </c>
      <c r="F62" s="56">
        <v>766173.95943561383</v>
      </c>
      <c r="G62" s="56">
        <v>2837582.6961385896</v>
      </c>
      <c r="H62" s="60">
        <v>1082.3399999999999</v>
      </c>
      <c r="I62" s="55">
        <v>2211974.1437029694</v>
      </c>
      <c r="J62" s="55">
        <v>625608.55243562022</v>
      </c>
      <c r="K62" s="75">
        <v>111211.20565881353</v>
      </c>
      <c r="L62" s="56">
        <v>56836.572398854245</v>
      </c>
      <c r="M62" s="56">
        <v>0</v>
      </c>
      <c r="N62" s="52">
        <v>793656.33049328788</v>
      </c>
      <c r="O62" s="38">
        <v>984633.24957618595</v>
      </c>
      <c r="P62" s="38">
        <v>29824.341620362076</v>
      </c>
      <c r="Q62" s="412">
        <v>1808113.9216898361</v>
      </c>
      <c r="R62" s="417">
        <v>8028213.3553747097</v>
      </c>
      <c r="S62" s="97">
        <f t="shared" si="1"/>
        <v>-6220099.4336848734</v>
      </c>
      <c r="T62" s="98">
        <f t="shared" si="2"/>
        <v>-3043.5538499488512</v>
      </c>
      <c r="V62" s="148">
        <v>-174.73884449561072</v>
      </c>
      <c r="W62" s="254">
        <v>-156.49212909297268</v>
      </c>
      <c r="X62" s="254">
        <v>-131.49212909297268</v>
      </c>
      <c r="Y62" s="254">
        <v>-106.49212909297268</v>
      </c>
      <c r="Z62" s="377">
        <v>-81.492129092972675</v>
      </c>
    </row>
    <row r="63" spans="1:26" x14ac:dyDescent="0.2">
      <c r="A63" s="74">
        <v>152</v>
      </c>
      <c r="B63" s="51" t="s">
        <v>57</v>
      </c>
      <c r="C63" s="56">
        <v>4688.4006726145744</v>
      </c>
      <c r="D63" s="56">
        <v>6072096.1253847266</v>
      </c>
      <c r="E63" s="56">
        <v>0</v>
      </c>
      <c r="F63" s="56">
        <v>476899.91180325637</v>
      </c>
      <c r="G63" s="56">
        <v>6548996.0371879833</v>
      </c>
      <c r="H63" s="60">
        <v>1082.3399999999999</v>
      </c>
      <c r="I63" s="55">
        <v>5074443.5839976585</v>
      </c>
      <c r="J63" s="55">
        <v>1474552.4531903248</v>
      </c>
      <c r="K63" s="75">
        <v>135797.48144468878</v>
      </c>
      <c r="L63" s="56">
        <v>-99708.026867823093</v>
      </c>
      <c r="M63" s="56">
        <v>0</v>
      </c>
      <c r="N63" s="52">
        <v>1510641.9077671906</v>
      </c>
      <c r="O63" s="38">
        <v>2154492.1165592489</v>
      </c>
      <c r="P63" s="38">
        <v>68419.397854735202</v>
      </c>
      <c r="Q63" s="412">
        <v>3733553.4221811746</v>
      </c>
      <c r="R63" s="417">
        <v>12563818.928891189</v>
      </c>
      <c r="S63" s="97">
        <f t="shared" si="1"/>
        <v>-8830265.5067100152</v>
      </c>
      <c r="T63" s="98">
        <f t="shared" si="2"/>
        <v>-1883.4280863170452</v>
      </c>
      <c r="V63" s="148">
        <v>-97.258271517317525</v>
      </c>
      <c r="W63" s="254">
        <v>-79.011556114679479</v>
      </c>
      <c r="X63" s="254">
        <v>-54.011556114679479</v>
      </c>
      <c r="Y63" s="254">
        <v>-29.011556114679479</v>
      </c>
      <c r="Z63" s="377">
        <v>-4.0115561146794789</v>
      </c>
    </row>
    <row r="64" spans="1:26" x14ac:dyDescent="0.2">
      <c r="A64" s="74">
        <v>153</v>
      </c>
      <c r="B64" s="51" t="s">
        <v>58</v>
      </c>
      <c r="C64" s="56">
        <v>27384.983525753021</v>
      </c>
      <c r="D64" s="56">
        <v>27236851.082354449</v>
      </c>
      <c r="E64" s="56">
        <v>0</v>
      </c>
      <c r="F64" s="56">
        <v>3166437.4953356339</v>
      </c>
      <c r="G64" s="56">
        <v>30403288.577690084</v>
      </c>
      <c r="H64" s="60">
        <v>1082.3399999999999</v>
      </c>
      <c r="I64" s="55">
        <v>29639863.069263522</v>
      </c>
      <c r="J64" s="55">
        <v>763425.50842656195</v>
      </c>
      <c r="K64" s="75">
        <v>1207103.1772622019</v>
      </c>
      <c r="L64" s="56">
        <v>-1652272.1603056784</v>
      </c>
      <c r="M64" s="56">
        <v>0</v>
      </c>
      <c r="N64" s="52">
        <v>318256.52538308548</v>
      </c>
      <c r="O64" s="38">
        <v>4596275.9412951581</v>
      </c>
      <c r="P64" s="38">
        <v>399638.2165112567</v>
      </c>
      <c r="Q64" s="412">
        <v>5314170.6831895001</v>
      </c>
      <c r="R64" s="417">
        <v>56431451.637963347</v>
      </c>
      <c r="S64" s="97">
        <f t="shared" si="1"/>
        <v>-51117280.954773843</v>
      </c>
      <c r="T64" s="98">
        <f t="shared" si="2"/>
        <v>-1866.6171884566888</v>
      </c>
      <c r="V64" s="148">
        <v>250.11214523988318</v>
      </c>
      <c r="W64" s="254">
        <v>218.35886064252119</v>
      </c>
      <c r="X64" s="254">
        <v>193.35886064252119</v>
      </c>
      <c r="Y64" s="254">
        <v>168.35886064252119</v>
      </c>
      <c r="Z64" s="377">
        <v>143.35886064252119</v>
      </c>
    </row>
    <row r="65" spans="1:26" x14ac:dyDescent="0.2">
      <c r="A65" s="74">
        <v>165</v>
      </c>
      <c r="B65" s="51" t="s">
        <v>59</v>
      </c>
      <c r="C65" s="56">
        <v>16717.920929193497</v>
      </c>
      <c r="D65" s="56">
        <v>22146446.419179805</v>
      </c>
      <c r="E65" s="56">
        <v>0</v>
      </c>
      <c r="F65" s="56">
        <v>1618862.3595426409</v>
      </c>
      <c r="G65" s="56">
        <v>23765308.778722446</v>
      </c>
      <c r="H65" s="60">
        <v>1082.3399999999999</v>
      </c>
      <c r="I65" s="55">
        <v>18094474.538503289</v>
      </c>
      <c r="J65" s="55">
        <v>5670834.2402191572</v>
      </c>
      <c r="K65" s="75">
        <v>458638.21356037393</v>
      </c>
      <c r="L65" s="56">
        <v>-1669320.868340845</v>
      </c>
      <c r="M65" s="56">
        <v>0</v>
      </c>
      <c r="N65" s="52">
        <v>4460151.5854386855</v>
      </c>
      <c r="O65" s="38">
        <v>3118324.4631904359</v>
      </c>
      <c r="P65" s="38">
        <v>243970.20716248124</v>
      </c>
      <c r="Q65" s="412">
        <v>7822446.2557916027</v>
      </c>
      <c r="R65" s="417">
        <v>24197319.733576022</v>
      </c>
      <c r="S65" s="97">
        <f t="shared" si="1"/>
        <v>-16374873.477784419</v>
      </c>
      <c r="T65" s="98">
        <f t="shared" si="2"/>
        <v>-979.48025637505953</v>
      </c>
      <c r="V65" s="148">
        <v>-53.148231031157763</v>
      </c>
      <c r="W65" s="254">
        <v>-34.901515628519718</v>
      </c>
      <c r="X65" s="254">
        <v>-9.9015156285197179</v>
      </c>
      <c r="Y65" s="254">
        <v>0</v>
      </c>
      <c r="Z65" s="377">
        <v>0</v>
      </c>
    </row>
    <row r="66" spans="1:26" x14ac:dyDescent="0.2">
      <c r="A66" s="74">
        <v>167</v>
      </c>
      <c r="B66" s="51" t="s">
        <v>60</v>
      </c>
      <c r="C66" s="56">
        <v>76221.768284320831</v>
      </c>
      <c r="D66" s="56">
        <v>84038853.128425628</v>
      </c>
      <c r="E66" s="56">
        <v>0</v>
      </c>
      <c r="F66" s="56">
        <v>8698563.6689794231</v>
      </c>
      <c r="G66" s="56">
        <v>92737416.797405049</v>
      </c>
      <c r="H66" s="60">
        <v>1082.3399999999999</v>
      </c>
      <c r="I66" s="55">
        <v>82497868.684851795</v>
      </c>
      <c r="J66" s="55">
        <v>10239548.112553254</v>
      </c>
      <c r="K66" s="75">
        <v>3367264.7094225716</v>
      </c>
      <c r="L66" s="56">
        <v>-7236962.73931651</v>
      </c>
      <c r="M66" s="56">
        <v>0</v>
      </c>
      <c r="N66" s="52">
        <v>6369850.0826593153</v>
      </c>
      <c r="O66" s="38">
        <v>20759730.381250676</v>
      </c>
      <c r="P66" s="38">
        <v>1112329.7374940685</v>
      </c>
      <c r="Q66" s="412">
        <v>28241910.201404061</v>
      </c>
      <c r="R66" s="417">
        <v>143837524.20175707</v>
      </c>
      <c r="S66" s="97">
        <f t="shared" si="1"/>
        <v>-115595614.00035301</v>
      </c>
      <c r="T66" s="98">
        <f t="shared" si="2"/>
        <v>-1516.5695653918797</v>
      </c>
      <c r="V66" s="148">
        <v>115.88017525152023</v>
      </c>
      <c r="W66" s="254">
        <v>84.126890654158274</v>
      </c>
      <c r="X66" s="254">
        <v>59.126890654158274</v>
      </c>
      <c r="Y66" s="254">
        <v>34.126890654158274</v>
      </c>
      <c r="Z66" s="377">
        <v>9.1268906541582737</v>
      </c>
    </row>
    <row r="67" spans="1:26" x14ac:dyDescent="0.2">
      <c r="A67" s="74">
        <v>169</v>
      </c>
      <c r="B67" s="51" t="s">
        <v>61</v>
      </c>
      <c r="C67" s="56">
        <v>5303.6640214920044</v>
      </c>
      <c r="D67" s="56">
        <v>7023179.2806319892</v>
      </c>
      <c r="E67" s="56">
        <v>0</v>
      </c>
      <c r="F67" s="56">
        <v>462471.36895421508</v>
      </c>
      <c r="G67" s="56">
        <v>7485650.6495862044</v>
      </c>
      <c r="H67" s="60">
        <v>1082.3399999999999</v>
      </c>
      <c r="I67" s="55">
        <v>5740367.7170216553</v>
      </c>
      <c r="J67" s="55">
        <v>1745282.9325645491</v>
      </c>
      <c r="K67" s="75">
        <v>140178.44549037557</v>
      </c>
      <c r="L67" s="56">
        <v>-201407.94140234683</v>
      </c>
      <c r="M67" s="56">
        <v>0</v>
      </c>
      <c r="N67" s="52">
        <v>1684053.4366525779</v>
      </c>
      <c r="O67" s="38">
        <v>1502211.4921649911</v>
      </c>
      <c r="P67" s="38">
        <v>77398.14152273447</v>
      </c>
      <c r="Q67" s="412">
        <v>3263663.0703403037</v>
      </c>
      <c r="R67" s="417">
        <v>10267500.33734208</v>
      </c>
      <c r="S67" s="97">
        <f t="shared" si="1"/>
        <v>-7003837.267001776</v>
      </c>
      <c r="T67" s="98">
        <f t="shared" si="2"/>
        <v>-1320.5657897295473</v>
      </c>
      <c r="V67" s="148">
        <v>-0.67000324843570525</v>
      </c>
      <c r="W67" s="254">
        <v>0</v>
      </c>
      <c r="X67" s="254">
        <v>0</v>
      </c>
      <c r="Y67" s="254">
        <v>0</v>
      </c>
      <c r="Z67" s="377">
        <v>0</v>
      </c>
    </row>
    <row r="68" spans="1:26" x14ac:dyDescent="0.2">
      <c r="A68" s="74">
        <v>171</v>
      </c>
      <c r="B68" s="51" t="s">
        <v>62</v>
      </c>
      <c r="C68" s="56">
        <v>4996.3302457332611</v>
      </c>
      <c r="D68" s="56">
        <v>5776624.4060267834</v>
      </c>
      <c r="E68" s="56">
        <v>0</v>
      </c>
      <c r="F68" s="56">
        <v>860807.50826626737</v>
      </c>
      <c r="G68" s="56">
        <v>6637431.9142930508</v>
      </c>
      <c r="H68" s="60">
        <v>1082.3399999999999</v>
      </c>
      <c r="I68" s="55">
        <v>5407728.0781669375</v>
      </c>
      <c r="J68" s="55">
        <v>1229703.8361261133</v>
      </c>
      <c r="K68" s="75">
        <v>171780.92302246281</v>
      </c>
      <c r="L68" s="56">
        <v>-111145.36012036109</v>
      </c>
      <c r="M68" s="56">
        <v>0</v>
      </c>
      <c r="N68" s="52">
        <v>1290339.3990282151</v>
      </c>
      <c r="O68" s="38">
        <v>1509537.8613472942</v>
      </c>
      <c r="P68" s="38">
        <v>72913.117023727857</v>
      </c>
      <c r="Q68" s="412">
        <v>2872790.3773992369</v>
      </c>
      <c r="R68" s="417">
        <v>12490909.610884521</v>
      </c>
      <c r="S68" s="97">
        <f t="shared" si="1"/>
        <v>-9618119.2334852852</v>
      </c>
      <c r="T68" s="98">
        <f t="shared" si="2"/>
        <v>-1925.036729047067</v>
      </c>
      <c r="V68" s="148">
        <v>-88.294686873188382</v>
      </c>
      <c r="W68" s="254">
        <v>-70.047971470550337</v>
      </c>
      <c r="X68" s="254">
        <v>-45.047971470550337</v>
      </c>
      <c r="Y68" s="254">
        <v>-20.047971470550337</v>
      </c>
      <c r="Z68" s="377">
        <v>0</v>
      </c>
    </row>
    <row r="69" spans="1:26" x14ac:dyDescent="0.2">
      <c r="A69" s="74">
        <v>172</v>
      </c>
      <c r="B69" s="51" t="s">
        <v>63</v>
      </c>
      <c r="C69" s="56">
        <v>4615.5822271108627</v>
      </c>
      <c r="D69" s="56">
        <v>4289442.7358685471</v>
      </c>
      <c r="E69" s="56">
        <v>0</v>
      </c>
      <c r="F69" s="56">
        <v>1189098.77167482</v>
      </c>
      <c r="G69" s="56">
        <v>5478541.5075433673</v>
      </c>
      <c r="H69" s="60">
        <v>1082.3399999999999</v>
      </c>
      <c r="I69" s="55">
        <v>4995629.2676911708</v>
      </c>
      <c r="J69" s="55">
        <v>482912.23985219654</v>
      </c>
      <c r="K69" s="75">
        <v>316682.53632428066</v>
      </c>
      <c r="L69" s="56">
        <v>-129399.2173416951</v>
      </c>
      <c r="M69" s="56">
        <v>0</v>
      </c>
      <c r="N69" s="52">
        <v>670195.5588347821</v>
      </c>
      <c r="O69" s="38">
        <v>1651069.5645287931</v>
      </c>
      <c r="P69" s="38">
        <v>67356.733943951433</v>
      </c>
      <c r="Q69" s="412">
        <v>2388621.8573075263</v>
      </c>
      <c r="R69" s="417">
        <v>15410039.236221362</v>
      </c>
      <c r="S69" s="97">
        <f t="shared" si="1"/>
        <v>-13021417.378913835</v>
      </c>
      <c r="T69" s="98">
        <f t="shared" si="2"/>
        <v>-2821.1863072071469</v>
      </c>
      <c r="V69" s="148">
        <v>-8.051513081047176</v>
      </c>
      <c r="W69" s="254">
        <v>0</v>
      </c>
      <c r="X69" s="254">
        <v>0</v>
      </c>
      <c r="Y69" s="254">
        <v>0</v>
      </c>
      <c r="Z69" s="377">
        <v>0</v>
      </c>
    </row>
    <row r="70" spans="1:26" x14ac:dyDescent="0.2">
      <c r="A70" s="74">
        <v>176</v>
      </c>
      <c r="B70" s="51" t="s">
        <v>64</v>
      </c>
      <c r="C70" s="56">
        <v>4836.712854385376</v>
      </c>
      <c r="D70" s="56">
        <v>4141553.5376736578</v>
      </c>
      <c r="E70" s="56">
        <v>0</v>
      </c>
      <c r="F70" s="56">
        <v>1747216.722096852</v>
      </c>
      <c r="G70" s="56">
        <v>5888770.2597705098</v>
      </c>
      <c r="H70" s="60">
        <v>1082.3399999999999</v>
      </c>
      <c r="I70" s="55">
        <v>5234967.790815467</v>
      </c>
      <c r="J70" s="55">
        <v>653802.46895504277</v>
      </c>
      <c r="K70" s="75">
        <v>681343.51969740016</v>
      </c>
      <c r="L70" s="56">
        <v>-90601.036508503254</v>
      </c>
      <c r="M70" s="56">
        <v>0</v>
      </c>
      <c r="N70" s="52">
        <v>1244544.9521439397</v>
      </c>
      <c r="O70" s="38">
        <v>2175228.5312364134</v>
      </c>
      <c r="P70" s="38">
        <v>70583.767088481036</v>
      </c>
      <c r="Q70" s="412">
        <v>3490357.2504688343</v>
      </c>
      <c r="R70" s="417">
        <v>20187518.97480531</v>
      </c>
      <c r="S70" s="97">
        <f t="shared" si="1"/>
        <v>-16697161.724336475</v>
      </c>
      <c r="T70" s="98">
        <f t="shared" si="2"/>
        <v>-3452.1713872671612</v>
      </c>
      <c r="V70" s="148">
        <v>-54.779493523107419</v>
      </c>
      <c r="W70" s="254">
        <v>-36.532778120469402</v>
      </c>
      <c r="X70" s="254">
        <v>-11.532778120469402</v>
      </c>
      <c r="Y70" s="254">
        <v>0</v>
      </c>
      <c r="Z70" s="377">
        <v>0</v>
      </c>
    </row>
    <row r="71" spans="1:26" x14ac:dyDescent="0.2">
      <c r="A71" s="74">
        <v>177</v>
      </c>
      <c r="B71" s="51" t="s">
        <v>65</v>
      </c>
      <c r="C71" s="56">
        <v>1942.2709325551987</v>
      </c>
      <c r="D71" s="56">
        <v>2564067.0326964324</v>
      </c>
      <c r="E71" s="56">
        <v>0</v>
      </c>
      <c r="F71" s="56">
        <v>325521.60565551813</v>
      </c>
      <c r="G71" s="56">
        <v>2889588.6383519508</v>
      </c>
      <c r="H71" s="60">
        <v>1082.3399999999999</v>
      </c>
      <c r="I71" s="55">
        <v>2102197.5211417936</v>
      </c>
      <c r="J71" s="55">
        <v>787391.11721015722</v>
      </c>
      <c r="K71" s="75">
        <v>66772.438835269597</v>
      </c>
      <c r="L71" s="56">
        <v>-82616.163830221689</v>
      </c>
      <c r="M71" s="56">
        <v>0</v>
      </c>
      <c r="N71" s="52">
        <v>771547.39221520512</v>
      </c>
      <c r="O71" s="38">
        <v>364015.24075936858</v>
      </c>
      <c r="P71" s="38">
        <v>28344.208815684186</v>
      </c>
      <c r="Q71" s="412">
        <v>1163906.8417902577</v>
      </c>
      <c r="R71" s="417">
        <v>4549595.8769502118</v>
      </c>
      <c r="S71" s="97">
        <f t="shared" si="1"/>
        <v>-3385689.0351599539</v>
      </c>
      <c r="T71" s="98">
        <f t="shared" si="2"/>
        <v>-1743.1600187239758</v>
      </c>
      <c r="V71" s="148">
        <v>-43.658197883190468</v>
      </c>
      <c r="W71" s="254">
        <v>-25.411482480552422</v>
      </c>
      <c r="X71" s="254">
        <v>-0.4114824805524222</v>
      </c>
      <c r="Y71" s="254">
        <v>0</v>
      </c>
      <c r="Z71" s="377">
        <v>0</v>
      </c>
    </row>
    <row r="72" spans="1:26" x14ac:dyDescent="0.2">
      <c r="A72" s="74">
        <v>178</v>
      </c>
      <c r="B72" s="51" t="s">
        <v>66</v>
      </c>
      <c r="C72" s="56">
        <v>6336.092586517334</v>
      </c>
      <c r="D72" s="56">
        <v>5890984.3805724187</v>
      </c>
      <c r="E72" s="56">
        <v>0</v>
      </c>
      <c r="F72" s="56">
        <v>1469926.7993854184</v>
      </c>
      <c r="G72" s="56">
        <v>7360911.1799578369</v>
      </c>
      <c r="H72" s="60">
        <v>1082.3399999999999</v>
      </c>
      <c r="I72" s="55">
        <v>6857806.4500911711</v>
      </c>
      <c r="J72" s="55">
        <v>503104.72986666579</v>
      </c>
      <c r="K72" s="75">
        <v>365666.42787759483</v>
      </c>
      <c r="L72" s="56">
        <v>6800.199799139984</v>
      </c>
      <c r="M72" s="56">
        <v>0</v>
      </c>
      <c r="N72" s="52">
        <v>875571.35754340061</v>
      </c>
      <c r="O72" s="38">
        <v>2426007.7116579372</v>
      </c>
      <c r="P72" s="38">
        <v>92464.71660443896</v>
      </c>
      <c r="Q72" s="412">
        <v>3394043.7858057767</v>
      </c>
      <c r="R72" s="417">
        <v>21439348.212100975</v>
      </c>
      <c r="S72" s="97">
        <f t="shared" si="1"/>
        <v>-18045304.426295199</v>
      </c>
      <c r="T72" s="98">
        <f t="shared" si="2"/>
        <v>-2848.0177932838405</v>
      </c>
      <c r="V72" s="148">
        <v>146.38490280253063</v>
      </c>
      <c r="W72" s="254">
        <v>114.63161820516865</v>
      </c>
      <c r="X72" s="254">
        <v>89.63161820516865</v>
      </c>
      <c r="Y72" s="254">
        <v>64.63161820516865</v>
      </c>
      <c r="Z72" s="377">
        <v>39.63161820516865</v>
      </c>
    </row>
    <row r="73" spans="1:26" x14ac:dyDescent="0.2">
      <c r="A73" s="74">
        <v>179</v>
      </c>
      <c r="B73" s="51" t="s">
        <v>67</v>
      </c>
      <c r="C73" s="56">
        <v>139918.86605095863</v>
      </c>
      <c r="D73" s="56">
        <v>170761621.92106122</v>
      </c>
      <c r="E73" s="56">
        <v>0</v>
      </c>
      <c r="F73" s="56">
        <v>13368070.942618752</v>
      </c>
      <c r="G73" s="56">
        <v>184129692.86367998</v>
      </c>
      <c r="H73" s="60">
        <v>1082.3399999999999</v>
      </c>
      <c r="I73" s="55">
        <v>151439785.48159456</v>
      </c>
      <c r="J73" s="55">
        <v>32689907.382085413</v>
      </c>
      <c r="K73" s="75">
        <v>6046950.2941925824</v>
      </c>
      <c r="L73" s="56">
        <v>-14932020.289306231</v>
      </c>
      <c r="M73" s="56">
        <v>0</v>
      </c>
      <c r="N73" s="52">
        <v>23804837.386971764</v>
      </c>
      <c r="O73" s="38">
        <v>27893946.07487407</v>
      </c>
      <c r="P73" s="38">
        <v>2041882.772443441</v>
      </c>
      <c r="Q73" s="412">
        <v>53740666.234289274</v>
      </c>
      <c r="R73" s="417">
        <v>192911443.73099512</v>
      </c>
      <c r="S73" s="97">
        <f t="shared" si="1"/>
        <v>-139170777.49670583</v>
      </c>
      <c r="T73" s="98">
        <f t="shared" si="2"/>
        <v>-994.65341182810653</v>
      </c>
      <c r="V73" s="148">
        <v>29.07569053966774</v>
      </c>
      <c r="W73" s="254">
        <v>0</v>
      </c>
      <c r="X73" s="254">
        <v>0</v>
      </c>
      <c r="Y73" s="254">
        <v>0</v>
      </c>
      <c r="Z73" s="377">
        <v>0</v>
      </c>
    </row>
    <row r="74" spans="1:26" x14ac:dyDescent="0.2">
      <c r="A74" s="74">
        <v>181</v>
      </c>
      <c r="B74" s="51" t="s">
        <v>68</v>
      </c>
      <c r="C74" s="56">
        <v>1902.3885415792465</v>
      </c>
      <c r="D74" s="56">
        <v>2292734.8927270123</v>
      </c>
      <c r="E74" s="56">
        <v>0</v>
      </c>
      <c r="F74" s="56">
        <v>315559.85700800584</v>
      </c>
      <c r="G74" s="56">
        <v>2608294.7497350182</v>
      </c>
      <c r="H74" s="60">
        <v>1082.3399999999999</v>
      </c>
      <c r="I74" s="55">
        <v>2059031.2140928814</v>
      </c>
      <c r="J74" s="55">
        <v>549263.53564213682</v>
      </c>
      <c r="K74" s="75">
        <v>53463.11216553289</v>
      </c>
      <c r="L74" s="56">
        <v>54297.851126121735</v>
      </c>
      <c r="M74" s="56">
        <v>0</v>
      </c>
      <c r="N74" s="52">
        <v>657024.49893379142</v>
      </c>
      <c r="O74" s="38">
        <v>1043244.3401721268</v>
      </c>
      <c r="P74" s="38">
        <v>27762.191755683201</v>
      </c>
      <c r="Q74" s="412">
        <v>1728031.0308616012</v>
      </c>
      <c r="R74" s="417">
        <v>5772935.6116287541</v>
      </c>
      <c r="S74" s="97">
        <f t="shared" si="1"/>
        <v>-4044904.5807671528</v>
      </c>
      <c r="T74" s="98">
        <f t="shared" si="2"/>
        <v>-2126.2242135927295</v>
      </c>
      <c r="V74" s="148">
        <v>-194.9698606061616</v>
      </c>
      <c r="W74" s="254">
        <v>-176.72314520352359</v>
      </c>
      <c r="X74" s="254">
        <v>-151.72314520352359</v>
      </c>
      <c r="Y74" s="254">
        <v>-126.72314520352359</v>
      </c>
      <c r="Z74" s="377">
        <v>-101.72314520352359</v>
      </c>
    </row>
    <row r="75" spans="1:26" x14ac:dyDescent="0.2">
      <c r="A75" s="74">
        <v>182</v>
      </c>
      <c r="B75" s="51" t="s">
        <v>69</v>
      </c>
      <c r="C75" s="56">
        <v>21039.752798736095</v>
      </c>
      <c r="D75" s="56">
        <v>22596867.431171164</v>
      </c>
      <c r="E75" s="56">
        <v>0</v>
      </c>
      <c r="F75" s="56">
        <v>2475518.1868602498</v>
      </c>
      <c r="G75" s="56">
        <v>25072385.618031412</v>
      </c>
      <c r="H75" s="60">
        <v>1082.3399999999999</v>
      </c>
      <c r="I75" s="55">
        <v>22772166.044184025</v>
      </c>
      <c r="J75" s="55">
        <v>2300219.573847387</v>
      </c>
      <c r="K75" s="75">
        <v>890760.55702022079</v>
      </c>
      <c r="L75" s="56">
        <v>-1345996.9546484118</v>
      </c>
      <c r="M75" s="56">
        <v>0</v>
      </c>
      <c r="N75" s="52">
        <v>1844983.1762191961</v>
      </c>
      <c r="O75" s="38">
        <v>1351553.4333741781</v>
      </c>
      <c r="P75" s="38">
        <v>307040.14396858792</v>
      </c>
      <c r="Q75" s="412">
        <v>3503576.7535619619</v>
      </c>
      <c r="R75" s="417">
        <v>43541702.442260996</v>
      </c>
      <c r="S75" s="97">
        <f t="shared" si="1"/>
        <v>-40038125.688699037</v>
      </c>
      <c r="T75" s="98">
        <f t="shared" si="2"/>
        <v>-1902.9751001211487</v>
      </c>
      <c r="V75" s="148">
        <v>-47.706826434969713</v>
      </c>
      <c r="W75" s="254">
        <v>-29.460111032331668</v>
      </c>
      <c r="X75" s="254">
        <v>-4.4601110323316675</v>
      </c>
      <c r="Y75" s="254">
        <v>0</v>
      </c>
      <c r="Z75" s="377">
        <v>0</v>
      </c>
    </row>
    <row r="76" spans="1:26" x14ac:dyDescent="0.2">
      <c r="A76" s="74">
        <v>186</v>
      </c>
      <c r="B76" s="51" t="s">
        <v>70</v>
      </c>
      <c r="C76" s="56">
        <v>41841.301357030869</v>
      </c>
      <c r="D76" s="56">
        <v>54968371.177249447</v>
      </c>
      <c r="E76" s="56">
        <v>0</v>
      </c>
      <c r="F76" s="56">
        <v>4355721.4921291936</v>
      </c>
      <c r="G76" s="56">
        <v>59324092.669378638</v>
      </c>
      <c r="H76" s="60">
        <v>1082.3399999999999</v>
      </c>
      <c r="I76" s="55">
        <v>45286514.110768788</v>
      </c>
      <c r="J76" s="55">
        <v>14037578.558609851</v>
      </c>
      <c r="K76" s="75">
        <v>1364655.2349377915</v>
      </c>
      <c r="L76" s="56">
        <v>-6070588.7258950043</v>
      </c>
      <c r="M76" s="56">
        <v>0</v>
      </c>
      <c r="N76" s="52">
        <v>9331645.0676526371</v>
      </c>
      <c r="O76" s="38">
        <v>-459909.28272694914</v>
      </c>
      <c r="P76" s="38">
        <v>610604.0938497897</v>
      </c>
      <c r="Q76" s="412">
        <v>9482339.8787754774</v>
      </c>
      <c r="R76" s="417">
        <v>25784613.215759948</v>
      </c>
      <c r="S76" s="97">
        <f t="shared" si="1"/>
        <v>-16302273.33698447</v>
      </c>
      <c r="T76" s="98">
        <f t="shared" si="2"/>
        <v>-389.62156549284987</v>
      </c>
      <c r="V76" s="148">
        <v>-185.11302029220394</v>
      </c>
      <c r="W76" s="254">
        <v>-166.86630488956592</v>
      </c>
      <c r="X76" s="254">
        <v>-141.86630488956592</v>
      </c>
      <c r="Y76" s="254">
        <v>-116.86630488956592</v>
      </c>
      <c r="Z76" s="377">
        <v>-91.866304889565924</v>
      </c>
    </row>
    <row r="77" spans="1:26" x14ac:dyDescent="0.2">
      <c r="A77" s="74">
        <v>202</v>
      </c>
      <c r="B77" s="51" t="s">
        <v>71</v>
      </c>
      <c r="C77" s="56">
        <v>32989.530160188675</v>
      </c>
      <c r="D77" s="56">
        <v>46636687.446074247</v>
      </c>
      <c r="E77" s="56">
        <v>0</v>
      </c>
      <c r="F77" s="56">
        <v>2968113.2573141125</v>
      </c>
      <c r="G77" s="56">
        <v>49604800.703388363</v>
      </c>
      <c r="H77" s="60">
        <v>1082.3399999999999</v>
      </c>
      <c r="I77" s="55">
        <v>35705888.073578611</v>
      </c>
      <c r="J77" s="55">
        <v>13898912.629809752</v>
      </c>
      <c r="K77" s="75">
        <v>925508.02298705466</v>
      </c>
      <c r="L77" s="56">
        <v>-2738313.6380267306</v>
      </c>
      <c r="M77" s="56">
        <v>0</v>
      </c>
      <c r="N77" s="52">
        <v>12086107.014770076</v>
      </c>
      <c r="O77" s="38">
        <v>-193363.84732007995</v>
      </c>
      <c r="P77" s="38">
        <v>481427.23855809186</v>
      </c>
      <c r="Q77" s="412">
        <v>12374170.406008087</v>
      </c>
      <c r="R77" s="417">
        <v>28962085.408641264</v>
      </c>
      <c r="S77" s="97">
        <f t="shared" si="1"/>
        <v>-16587915.002633177</v>
      </c>
      <c r="T77" s="98">
        <f t="shared" si="2"/>
        <v>-502.82362076957531</v>
      </c>
      <c r="V77" s="148">
        <v>-57.298985184165616</v>
      </c>
      <c r="W77" s="254">
        <v>-39.052269781527571</v>
      </c>
      <c r="X77" s="254">
        <v>-14.052269781527571</v>
      </c>
      <c r="Y77" s="254">
        <v>0</v>
      </c>
      <c r="Z77" s="377">
        <v>0</v>
      </c>
    </row>
    <row r="78" spans="1:26" x14ac:dyDescent="0.2">
      <c r="A78" s="74">
        <v>204</v>
      </c>
      <c r="B78" s="51" t="s">
        <v>72</v>
      </c>
      <c r="C78" s="56">
        <v>3115.7453103065491</v>
      </c>
      <c r="D78" s="56">
        <v>3330094.313219721</v>
      </c>
      <c r="E78" s="56">
        <v>0</v>
      </c>
      <c r="F78" s="56">
        <v>834402.52114124852</v>
      </c>
      <c r="G78" s="56">
        <v>4164496.8343609693</v>
      </c>
      <c r="H78" s="60">
        <v>1082.3399999999999</v>
      </c>
      <c r="I78" s="55">
        <v>3372295.7791571901</v>
      </c>
      <c r="J78" s="55">
        <v>792201.05520377913</v>
      </c>
      <c r="K78" s="75">
        <v>163628.05731552478</v>
      </c>
      <c r="L78" s="56">
        <v>-64764.311493338668</v>
      </c>
      <c r="M78" s="56">
        <v>0</v>
      </c>
      <c r="N78" s="52">
        <v>891064.80102596525</v>
      </c>
      <c r="O78" s="38">
        <v>1699477.3367238424</v>
      </c>
      <c r="P78" s="38">
        <v>45469.112579281064</v>
      </c>
      <c r="Q78" s="412">
        <v>2636011.2503290889</v>
      </c>
      <c r="R78" s="417">
        <v>13265390.888751224</v>
      </c>
      <c r="S78" s="97">
        <f t="shared" si="1"/>
        <v>-10629379.638422135</v>
      </c>
      <c r="T78" s="98">
        <f t="shared" si="2"/>
        <v>-3411.5046577335111</v>
      </c>
      <c r="V78" s="148">
        <v>-306.95848866471317</v>
      </c>
      <c r="W78" s="254">
        <v>-288.71177326207516</v>
      </c>
      <c r="X78" s="254">
        <v>-263.71177326207516</v>
      </c>
      <c r="Y78" s="254">
        <v>-238.71177326207516</v>
      </c>
      <c r="Z78" s="377">
        <v>-213.71177326207516</v>
      </c>
    </row>
    <row r="79" spans="1:26" x14ac:dyDescent="0.2">
      <c r="A79" s="74">
        <v>205</v>
      </c>
      <c r="B79" s="51" t="s">
        <v>73</v>
      </c>
      <c r="C79" s="56">
        <v>37451.178596496582</v>
      </c>
      <c r="D79" s="56">
        <v>46532758.863407888</v>
      </c>
      <c r="E79" s="56">
        <v>0</v>
      </c>
      <c r="F79" s="56">
        <v>4134486.4904387007</v>
      </c>
      <c r="G79" s="56">
        <v>50667245.353846587</v>
      </c>
      <c r="H79" s="60">
        <v>1082.3399999999999</v>
      </c>
      <c r="I79" s="55">
        <v>40534908.642132111</v>
      </c>
      <c r="J79" s="55">
        <v>10132336.711714476</v>
      </c>
      <c r="K79" s="75">
        <v>1634204.3480803766</v>
      </c>
      <c r="L79" s="56">
        <v>-2707624.4884014549</v>
      </c>
      <c r="M79" s="56">
        <v>0</v>
      </c>
      <c r="N79" s="52">
        <v>9058916.5713933967</v>
      </c>
      <c r="O79" s="38">
        <v>10367832.865678228</v>
      </c>
      <c r="P79" s="38">
        <v>546537.56524897856</v>
      </c>
      <c r="Q79" s="412">
        <v>19973287.002320603</v>
      </c>
      <c r="R79" s="417">
        <v>78725588.740114912</v>
      </c>
      <c r="S79" s="97">
        <f t="shared" si="1"/>
        <v>-58752301.73779431</v>
      </c>
      <c r="T79" s="98">
        <f t="shared" si="2"/>
        <v>-1568.7704349921412</v>
      </c>
      <c r="V79" s="148">
        <v>-14.923572412388609</v>
      </c>
      <c r="W79" s="254">
        <v>0</v>
      </c>
      <c r="X79" s="254">
        <v>0</v>
      </c>
      <c r="Y79" s="254">
        <v>0</v>
      </c>
      <c r="Z79" s="377">
        <v>0</v>
      </c>
    </row>
    <row r="80" spans="1:26" x14ac:dyDescent="0.2">
      <c r="A80" s="74">
        <v>208</v>
      </c>
      <c r="B80" s="51" t="s">
        <v>74</v>
      </c>
      <c r="C80" s="56">
        <v>12602.908660292625</v>
      </c>
      <c r="D80" s="56">
        <v>18311244.027988959</v>
      </c>
      <c r="E80" s="56">
        <v>0</v>
      </c>
      <c r="F80" s="56">
        <v>1539923.9965009859</v>
      </c>
      <c r="G80" s="56">
        <v>19851168.024489947</v>
      </c>
      <c r="H80" s="60">
        <v>1082.3399999999999</v>
      </c>
      <c r="I80" s="55">
        <v>13640632.15938112</v>
      </c>
      <c r="J80" s="55">
        <v>6210535.8651088271</v>
      </c>
      <c r="K80" s="75">
        <v>367673.02851059695</v>
      </c>
      <c r="L80" s="56">
        <v>-276581.98211821448</v>
      </c>
      <c r="M80" s="56">
        <v>0</v>
      </c>
      <c r="N80" s="52">
        <v>6301626.9115012093</v>
      </c>
      <c r="O80" s="38">
        <v>5091983.9738896992</v>
      </c>
      <c r="P80" s="38">
        <v>183918.45790658082</v>
      </c>
      <c r="Q80" s="412">
        <v>11577529.343297489</v>
      </c>
      <c r="R80" s="417">
        <v>31842033.364131872</v>
      </c>
      <c r="S80" s="97">
        <f t="shared" si="1"/>
        <v>-20264504.020834383</v>
      </c>
      <c r="T80" s="98">
        <f t="shared" si="2"/>
        <v>-1607.9227872753513</v>
      </c>
      <c r="V80" s="148">
        <v>58.210326892458312</v>
      </c>
      <c r="W80" s="254">
        <v>26.457042295096358</v>
      </c>
      <c r="X80" s="254">
        <v>1.4570422950963575</v>
      </c>
      <c r="Y80" s="254">
        <v>0</v>
      </c>
      <c r="Z80" s="377">
        <v>0</v>
      </c>
    </row>
    <row r="81" spans="1:26" x14ac:dyDescent="0.2">
      <c r="A81" s="74">
        <v>211</v>
      </c>
      <c r="B81" s="51" t="s">
        <v>75</v>
      </c>
      <c r="C81" s="56">
        <v>31349.194707393646</v>
      </c>
      <c r="D81" s="56">
        <v>47252939.553094469</v>
      </c>
      <c r="E81" s="56">
        <v>0</v>
      </c>
      <c r="F81" s="56">
        <v>2079554.181610008</v>
      </c>
      <c r="G81" s="56">
        <v>49332493.73470448</v>
      </c>
      <c r="H81" s="60">
        <v>1082.3399999999999</v>
      </c>
      <c r="I81" s="55">
        <v>33930487.399600439</v>
      </c>
      <c r="J81" s="55">
        <v>15402006.335104041</v>
      </c>
      <c r="K81" s="75">
        <v>1094857.6828910178</v>
      </c>
      <c r="L81" s="56">
        <v>-1910739.1474247021</v>
      </c>
      <c r="M81" s="56">
        <v>0</v>
      </c>
      <c r="N81" s="52">
        <v>14586124.870570358</v>
      </c>
      <c r="O81" s="38">
        <v>3418720.5458175051</v>
      </c>
      <c r="P81" s="38">
        <v>457489.2751038245</v>
      </c>
      <c r="Q81" s="412">
        <v>18462334.69149169</v>
      </c>
      <c r="R81" s="417">
        <v>41427736.758795306</v>
      </c>
      <c r="S81" s="97">
        <f t="shared" ref="S81:S144" si="3">Q81-R81</f>
        <v>-22965402.067303617</v>
      </c>
      <c r="T81" s="98">
        <f t="shared" ref="T81:T144" si="4">S81/C81</f>
        <v>-732.56752786339587</v>
      </c>
      <c r="V81" s="148">
        <v>67.191166367165266</v>
      </c>
      <c r="W81" s="254">
        <v>35.437881769803312</v>
      </c>
      <c r="X81" s="254">
        <v>10.437881769803312</v>
      </c>
      <c r="Y81" s="254">
        <v>0</v>
      </c>
      <c r="Z81" s="377">
        <v>0</v>
      </c>
    </row>
    <row r="82" spans="1:26" x14ac:dyDescent="0.2">
      <c r="A82" s="74">
        <v>213</v>
      </c>
      <c r="B82" s="51" t="s">
        <v>76</v>
      </c>
      <c r="C82" s="56">
        <v>5540.3516311645508</v>
      </c>
      <c r="D82" s="56">
        <v>5188551.9722005147</v>
      </c>
      <c r="E82" s="56">
        <v>0</v>
      </c>
      <c r="F82" s="56">
        <v>1261480.7083727284</v>
      </c>
      <c r="G82" s="56">
        <v>6450032.6805732436</v>
      </c>
      <c r="H82" s="60">
        <v>1082.3399999999999</v>
      </c>
      <c r="I82" s="55">
        <v>5996544.1844746396</v>
      </c>
      <c r="J82" s="55">
        <v>453488.49609860405</v>
      </c>
      <c r="K82" s="75">
        <v>389206.55757294915</v>
      </c>
      <c r="L82" s="56">
        <v>-5330.1023464417085</v>
      </c>
      <c r="M82" s="56">
        <v>0</v>
      </c>
      <c r="N82" s="52">
        <v>837364.95132511156</v>
      </c>
      <c r="O82" s="38">
        <v>1502398.1145510413</v>
      </c>
      <c r="P82" s="38">
        <v>80852.202910461667</v>
      </c>
      <c r="Q82" s="412">
        <v>2420615.2687866143</v>
      </c>
      <c r="R82" s="417">
        <v>18725976.237387478</v>
      </c>
      <c r="S82" s="97">
        <f t="shared" si="3"/>
        <v>-16305360.968600864</v>
      </c>
      <c r="T82" s="98">
        <f t="shared" si="4"/>
        <v>-2943.0191536730258</v>
      </c>
      <c r="V82" s="148">
        <v>172.04317364794585</v>
      </c>
      <c r="W82" s="254">
        <v>140.28988905058389</v>
      </c>
      <c r="X82" s="254">
        <v>115.28988905058389</v>
      </c>
      <c r="Y82" s="254">
        <v>90.289889050583895</v>
      </c>
      <c r="Z82" s="377">
        <v>65.289889050583895</v>
      </c>
    </row>
    <row r="83" spans="1:26" x14ac:dyDescent="0.2">
      <c r="A83" s="74">
        <v>214</v>
      </c>
      <c r="B83" s="51" t="s">
        <v>77</v>
      </c>
      <c r="C83" s="56">
        <v>11572.553797602654</v>
      </c>
      <c r="D83" s="56">
        <v>13160098.096322803</v>
      </c>
      <c r="E83" s="56">
        <v>0</v>
      </c>
      <c r="F83" s="56">
        <v>1429783.1643992562</v>
      </c>
      <c r="G83" s="56">
        <v>14589881.26072206</v>
      </c>
      <c r="H83" s="60">
        <v>1082.3399999999999</v>
      </c>
      <c r="I83" s="55">
        <v>12525437.877297254</v>
      </c>
      <c r="J83" s="55">
        <v>2064443.3834248055</v>
      </c>
      <c r="K83" s="75">
        <v>338671.98170826078</v>
      </c>
      <c r="L83" s="56">
        <v>-231571.25466373633</v>
      </c>
      <c r="M83" s="56">
        <v>0</v>
      </c>
      <c r="N83" s="52">
        <v>2171544.1104693301</v>
      </c>
      <c r="O83" s="38">
        <v>3932501.4907847741</v>
      </c>
      <c r="P83" s="38">
        <v>168882.14505607681</v>
      </c>
      <c r="Q83" s="412">
        <v>6272927.7463101801</v>
      </c>
      <c r="R83" s="417">
        <v>25669224.597288784</v>
      </c>
      <c r="S83" s="97">
        <f t="shared" si="3"/>
        <v>-19396296.850978605</v>
      </c>
      <c r="T83" s="98">
        <f t="shared" si="4"/>
        <v>-1676.0602015949758</v>
      </c>
      <c r="V83" s="148">
        <v>44.953617062060047</v>
      </c>
      <c r="W83" s="254">
        <v>13.200332464698093</v>
      </c>
      <c r="X83" s="254">
        <v>0</v>
      </c>
      <c r="Y83" s="254">
        <v>0</v>
      </c>
      <c r="Z83" s="377">
        <v>0</v>
      </c>
    </row>
    <row r="84" spans="1:26" x14ac:dyDescent="0.2">
      <c r="A84" s="74">
        <v>216</v>
      </c>
      <c r="B84" s="51" t="s">
        <v>78</v>
      </c>
      <c r="C84" s="56">
        <v>1406.1504039764404</v>
      </c>
      <c r="D84" s="56">
        <v>1492717.2861314432</v>
      </c>
      <c r="E84" s="56">
        <v>0</v>
      </c>
      <c r="F84" s="56">
        <v>491090.65610979509</v>
      </c>
      <c r="G84" s="56">
        <v>1983807.9422412384</v>
      </c>
      <c r="H84" s="60">
        <v>1082.3399999999999</v>
      </c>
      <c r="I84" s="55">
        <v>1521932.8282398605</v>
      </c>
      <c r="J84" s="55">
        <v>461875.11400137795</v>
      </c>
      <c r="K84" s="75">
        <v>141812.01552038942</v>
      </c>
      <c r="L84" s="56">
        <v>8145.1318511404679</v>
      </c>
      <c r="M84" s="56">
        <v>0</v>
      </c>
      <c r="N84" s="52">
        <v>611832.26137290779</v>
      </c>
      <c r="O84" s="38">
        <v>626311.31935394986</v>
      </c>
      <c r="P84" s="38">
        <v>20520.422773424893</v>
      </c>
      <c r="Q84" s="412">
        <v>1258664.0035002828</v>
      </c>
      <c r="R84" s="417">
        <v>5863610.7955333404</v>
      </c>
      <c r="S84" s="97">
        <f t="shared" si="3"/>
        <v>-4604946.7920330577</v>
      </c>
      <c r="T84" s="98">
        <f t="shared" si="4"/>
        <v>-3274.8607681018821</v>
      </c>
      <c r="V84" s="148">
        <v>19.108761814590423</v>
      </c>
      <c r="W84" s="254">
        <v>0</v>
      </c>
      <c r="X84" s="254">
        <v>0</v>
      </c>
      <c r="Y84" s="254">
        <v>0</v>
      </c>
      <c r="Z84" s="377">
        <v>0</v>
      </c>
    </row>
    <row r="85" spans="1:26" x14ac:dyDescent="0.2">
      <c r="A85" s="74">
        <v>217</v>
      </c>
      <c r="B85" s="51" t="s">
        <v>79</v>
      </c>
      <c r="C85" s="56">
        <v>5543.9389517307281</v>
      </c>
      <c r="D85" s="56">
        <v>7933572.3195376284</v>
      </c>
      <c r="E85" s="56">
        <v>0</v>
      </c>
      <c r="F85" s="56">
        <v>750689.37525964854</v>
      </c>
      <c r="G85" s="56">
        <v>8684261.6947972775</v>
      </c>
      <c r="H85" s="60">
        <v>1082.3399999999999</v>
      </c>
      <c r="I85" s="55">
        <v>6000426.8850162355</v>
      </c>
      <c r="J85" s="55">
        <v>2683834.8097810419</v>
      </c>
      <c r="K85" s="75">
        <v>161622.03837561482</v>
      </c>
      <c r="L85" s="56">
        <v>-334257.660898273</v>
      </c>
      <c r="M85" s="56">
        <v>0</v>
      </c>
      <c r="N85" s="52">
        <v>2511199.1872583837</v>
      </c>
      <c r="O85" s="38">
        <v>2319626.2713114228</v>
      </c>
      <c r="P85" s="38">
        <v>80904.553878347884</v>
      </c>
      <c r="Q85" s="412">
        <v>4911730.0124481544</v>
      </c>
      <c r="R85" s="417">
        <v>13246333.981814934</v>
      </c>
      <c r="S85" s="97">
        <f t="shared" si="3"/>
        <v>-8334603.9693667796</v>
      </c>
      <c r="T85" s="98">
        <f t="shared" si="4"/>
        <v>-1503.3722488529299</v>
      </c>
      <c r="V85" s="148">
        <v>-216.32398170247833</v>
      </c>
      <c r="W85" s="254">
        <v>-198.07726629984029</v>
      </c>
      <c r="X85" s="254">
        <v>-173.07726629984029</v>
      </c>
      <c r="Y85" s="254">
        <v>-148.07726629984029</v>
      </c>
      <c r="Z85" s="377">
        <v>-123.07726629984029</v>
      </c>
    </row>
    <row r="86" spans="1:26" x14ac:dyDescent="0.2">
      <c r="A86" s="74">
        <v>218</v>
      </c>
      <c r="B86" s="51" t="s">
        <v>80</v>
      </c>
      <c r="C86" s="56">
        <v>1326.0340330004692</v>
      </c>
      <c r="D86" s="56">
        <v>1168417.2991449523</v>
      </c>
      <c r="E86" s="56">
        <v>0</v>
      </c>
      <c r="F86" s="56">
        <v>242245.75906061317</v>
      </c>
      <c r="G86" s="56">
        <v>1410663.0582055654</v>
      </c>
      <c r="H86" s="60">
        <v>1082.3399999999999</v>
      </c>
      <c r="I86" s="55">
        <v>1435219.6752777277</v>
      </c>
      <c r="J86" s="55">
        <v>-24556.617072162218</v>
      </c>
      <c r="K86" s="75">
        <v>39058.065273269181</v>
      </c>
      <c r="L86" s="56">
        <v>17722.936883786519</v>
      </c>
      <c r="M86" s="56">
        <v>0</v>
      </c>
      <c r="N86" s="52">
        <v>32224.385084893482</v>
      </c>
      <c r="O86" s="38">
        <v>671299.73197517893</v>
      </c>
      <c r="P86" s="38">
        <v>19351.257797295482</v>
      </c>
      <c r="Q86" s="412">
        <v>722875.37485736783</v>
      </c>
      <c r="R86" s="417">
        <v>4868913.5036083683</v>
      </c>
      <c r="S86" s="97">
        <f t="shared" si="3"/>
        <v>-4146038.1287510004</v>
      </c>
      <c r="T86" s="98">
        <f t="shared" si="4"/>
        <v>-3126.6453390865067</v>
      </c>
      <c r="V86" s="148">
        <v>32.548587162086108</v>
      </c>
      <c r="W86" s="254">
        <v>0.79530256472412475</v>
      </c>
      <c r="X86" s="254">
        <v>0</v>
      </c>
      <c r="Y86" s="254">
        <v>0</v>
      </c>
      <c r="Z86" s="377">
        <v>0</v>
      </c>
    </row>
    <row r="87" spans="1:26" x14ac:dyDescent="0.2">
      <c r="A87" s="74">
        <v>224</v>
      </c>
      <c r="B87" s="51" t="s">
        <v>81</v>
      </c>
      <c r="C87" s="56">
        <v>8886.9623699188232</v>
      </c>
      <c r="D87" s="56">
        <v>11281052.863992754</v>
      </c>
      <c r="E87" s="56">
        <v>0</v>
      </c>
      <c r="F87" s="56">
        <v>1239208.0245995829</v>
      </c>
      <c r="G87" s="56">
        <v>12520260.888592336</v>
      </c>
      <c r="H87" s="60">
        <v>1082.3399999999999</v>
      </c>
      <c r="I87" s="55">
        <v>9618714.8514579386</v>
      </c>
      <c r="J87" s="55">
        <v>2901546.0371343978</v>
      </c>
      <c r="K87" s="75">
        <v>268778.69522091048</v>
      </c>
      <c r="L87" s="56">
        <v>-655208.64073067636</v>
      </c>
      <c r="M87" s="56">
        <v>0</v>
      </c>
      <c r="N87" s="52">
        <v>2515116.091624632</v>
      </c>
      <c r="O87" s="38">
        <v>2702910.3587656422</v>
      </c>
      <c r="P87" s="38">
        <v>129690.41184111321</v>
      </c>
      <c r="Q87" s="412">
        <v>5347716.8622313868</v>
      </c>
      <c r="R87" s="417">
        <v>17395971.027164076</v>
      </c>
      <c r="S87" s="97">
        <f t="shared" si="3"/>
        <v>-12048254.164932689</v>
      </c>
      <c r="T87" s="98">
        <f t="shared" si="4"/>
        <v>-1355.7224238637957</v>
      </c>
      <c r="V87" s="148">
        <v>-116.61883763937351</v>
      </c>
      <c r="W87" s="254">
        <v>-98.372122236735464</v>
      </c>
      <c r="X87" s="254">
        <v>-73.372122236735464</v>
      </c>
      <c r="Y87" s="254">
        <v>-48.372122236735464</v>
      </c>
      <c r="Z87" s="377">
        <v>-23.372122236735464</v>
      </c>
    </row>
    <row r="88" spans="1:26" x14ac:dyDescent="0.2">
      <c r="A88" s="74">
        <v>226</v>
      </c>
      <c r="B88" s="51" t="s">
        <v>82</v>
      </c>
      <c r="C88" s="56">
        <v>4175.1673810482025</v>
      </c>
      <c r="D88" s="56">
        <v>4638406.5720217731</v>
      </c>
      <c r="E88" s="56">
        <v>0</v>
      </c>
      <c r="F88" s="56">
        <v>989802.81406050222</v>
      </c>
      <c r="G88" s="56">
        <v>5628209.3860822748</v>
      </c>
      <c r="H88" s="60">
        <v>1082.3399999999999</v>
      </c>
      <c r="I88" s="55">
        <v>4518950.6632037116</v>
      </c>
      <c r="J88" s="55">
        <v>1109258.7228785632</v>
      </c>
      <c r="K88" s="75">
        <v>416119.17834141944</v>
      </c>
      <c r="L88" s="56">
        <v>-82051.252124753781</v>
      </c>
      <c r="M88" s="56">
        <v>0</v>
      </c>
      <c r="N88" s="52">
        <v>1443326.6490952289</v>
      </c>
      <c r="O88" s="38">
        <v>1932373.6959596779</v>
      </c>
      <c r="P88" s="38">
        <v>60929.612910993965</v>
      </c>
      <c r="Q88" s="412">
        <v>3436629.9579659007</v>
      </c>
      <c r="R88" s="417">
        <v>14259784.808691259</v>
      </c>
      <c r="S88" s="97">
        <f t="shared" si="3"/>
        <v>-10823154.850725358</v>
      </c>
      <c r="T88" s="98">
        <f t="shared" si="4"/>
        <v>-2592.2684920019028</v>
      </c>
      <c r="V88" s="148">
        <v>11.944505273558491</v>
      </c>
      <c r="W88" s="254">
        <v>0</v>
      </c>
      <c r="X88" s="254">
        <v>0</v>
      </c>
      <c r="Y88" s="254">
        <v>0</v>
      </c>
      <c r="Z88" s="377">
        <v>0</v>
      </c>
    </row>
    <row r="89" spans="1:26" x14ac:dyDescent="0.2">
      <c r="A89" s="74">
        <v>230</v>
      </c>
      <c r="B89" s="51" t="s">
        <v>83</v>
      </c>
      <c r="C89" s="56">
        <v>2414.6067688465118</v>
      </c>
      <c r="D89" s="56">
        <v>2245361.7965009357</v>
      </c>
      <c r="E89" s="56">
        <v>0</v>
      </c>
      <c r="F89" s="56">
        <v>656169.87726344226</v>
      </c>
      <c r="G89" s="56">
        <v>2901531.6737643778</v>
      </c>
      <c r="H89" s="60">
        <v>1082.3399999999999</v>
      </c>
      <c r="I89" s="55">
        <v>2613425.4901933335</v>
      </c>
      <c r="J89" s="55">
        <v>288106.18357104436</v>
      </c>
      <c r="K89" s="75">
        <v>158124.03421686165</v>
      </c>
      <c r="L89" s="56">
        <v>78829.762539968302</v>
      </c>
      <c r="M89" s="56">
        <v>0</v>
      </c>
      <c r="N89" s="52">
        <v>525059.98032787431</v>
      </c>
      <c r="O89" s="38">
        <v>1297398.9544788462</v>
      </c>
      <c r="P89" s="38">
        <v>35237.163526878328</v>
      </c>
      <c r="Q89" s="412">
        <v>1857696.0983335986</v>
      </c>
      <c r="R89" s="417">
        <v>7966578.1255448889</v>
      </c>
      <c r="S89" s="97">
        <f t="shared" si="3"/>
        <v>-6108882.0272112899</v>
      </c>
      <c r="T89" s="98">
        <f t="shared" si="4"/>
        <v>-2529.9697267599313</v>
      </c>
      <c r="V89" s="148">
        <v>-87.158448034146204</v>
      </c>
      <c r="W89" s="254">
        <v>-68.911732631508158</v>
      </c>
      <c r="X89" s="254">
        <v>-43.911732631508158</v>
      </c>
      <c r="Y89" s="254">
        <v>-18.911732631508158</v>
      </c>
      <c r="Z89" s="377">
        <v>0</v>
      </c>
    </row>
    <row r="90" spans="1:26" x14ac:dyDescent="0.2">
      <c r="A90" s="74">
        <v>231</v>
      </c>
      <c r="B90" s="51" t="s">
        <v>84</v>
      </c>
      <c r="C90" s="56">
        <v>1279.7746262550354</v>
      </c>
      <c r="D90" s="56">
        <v>997455.8077279157</v>
      </c>
      <c r="E90" s="56">
        <v>0</v>
      </c>
      <c r="F90" s="56">
        <v>288400.56464774912</v>
      </c>
      <c r="G90" s="56">
        <v>1285856.3723756648</v>
      </c>
      <c r="H90" s="60">
        <v>1082.3399999999999</v>
      </c>
      <c r="I90" s="55">
        <v>1385151.2689808749</v>
      </c>
      <c r="J90" s="55">
        <v>-99294.896605210146</v>
      </c>
      <c r="K90" s="75">
        <v>66307.352830560645</v>
      </c>
      <c r="L90" s="56">
        <v>-35250.59192724395</v>
      </c>
      <c r="M90" s="56">
        <v>0</v>
      </c>
      <c r="N90" s="52">
        <v>-68238.13570189345</v>
      </c>
      <c r="O90" s="38">
        <v>-84611.224378035113</v>
      </c>
      <c r="P90" s="38">
        <v>18676.178815004743</v>
      </c>
      <c r="Q90" s="412">
        <v>-134173.18126492383</v>
      </c>
      <c r="R90" s="417">
        <v>1979672.6941863983</v>
      </c>
      <c r="S90" s="97">
        <f t="shared" si="3"/>
        <v>-2113845.8754513222</v>
      </c>
      <c r="T90" s="98">
        <f t="shared" si="4"/>
        <v>-1651.7329161596238</v>
      </c>
      <c r="V90" s="148">
        <v>-255.81602463425062</v>
      </c>
      <c r="W90" s="254">
        <v>-237.56930923161258</v>
      </c>
      <c r="X90" s="254">
        <v>-212.56930923161258</v>
      </c>
      <c r="Y90" s="254">
        <v>-187.56930923161258</v>
      </c>
      <c r="Z90" s="377">
        <v>-162.56930923161258</v>
      </c>
    </row>
    <row r="91" spans="1:26" x14ac:dyDescent="0.2">
      <c r="A91" s="74">
        <v>232</v>
      </c>
      <c r="B91" s="51" t="s">
        <v>85</v>
      </c>
      <c r="C91" s="56">
        <v>13706.442718029022</v>
      </c>
      <c r="D91" s="56">
        <v>16708571.495615112</v>
      </c>
      <c r="E91" s="56">
        <v>0</v>
      </c>
      <c r="F91" s="56">
        <v>2048064.9312533925</v>
      </c>
      <c r="G91" s="56">
        <v>18756636.426868506</v>
      </c>
      <c r="H91" s="60">
        <v>1082.3399999999999</v>
      </c>
      <c r="I91" s="55">
        <v>14835031.211431531</v>
      </c>
      <c r="J91" s="55">
        <v>3921605.2154369745</v>
      </c>
      <c r="K91" s="75">
        <v>441249.87371242279</v>
      </c>
      <c r="L91" s="56">
        <v>-510039.41809704993</v>
      </c>
      <c r="M91" s="56">
        <v>0</v>
      </c>
      <c r="N91" s="52">
        <v>3852815.6710523469</v>
      </c>
      <c r="O91" s="38">
        <v>5554154.3621828957</v>
      </c>
      <c r="P91" s="38">
        <v>200022.69920650605</v>
      </c>
      <c r="Q91" s="412">
        <v>9606992.7324417494</v>
      </c>
      <c r="R91" s="417">
        <v>38302967.510802522</v>
      </c>
      <c r="S91" s="97">
        <f t="shared" si="3"/>
        <v>-28695974.778360773</v>
      </c>
      <c r="T91" s="98">
        <f t="shared" si="4"/>
        <v>-2093.6121332645262</v>
      </c>
      <c r="V91" s="148">
        <v>-95.963358259048306</v>
      </c>
      <c r="W91" s="254">
        <v>-77.71664285641026</v>
      </c>
      <c r="X91" s="254">
        <v>-52.71664285641026</v>
      </c>
      <c r="Y91" s="254">
        <v>-27.71664285641026</v>
      </c>
      <c r="Z91" s="377">
        <v>-2.7166428564102603</v>
      </c>
    </row>
    <row r="92" spans="1:26" x14ac:dyDescent="0.2">
      <c r="A92" s="74">
        <v>233</v>
      </c>
      <c r="B92" s="51" t="s">
        <v>86</v>
      </c>
      <c r="C92" s="56">
        <v>16471.238654017448</v>
      </c>
      <c r="D92" s="56">
        <v>20832697.397073839</v>
      </c>
      <c r="E92" s="56">
        <v>0</v>
      </c>
      <c r="F92" s="56">
        <v>2323192.595144717</v>
      </c>
      <c r="G92" s="56">
        <v>23155889.992218554</v>
      </c>
      <c r="H92" s="60">
        <v>1082.3399999999999</v>
      </c>
      <c r="I92" s="55">
        <v>17827480.444789242</v>
      </c>
      <c r="J92" s="55">
        <v>5328409.547429312</v>
      </c>
      <c r="K92" s="75">
        <v>396557.8955545458</v>
      </c>
      <c r="L92" s="56">
        <v>-447360.76010005083</v>
      </c>
      <c r="M92" s="56">
        <v>0</v>
      </c>
      <c r="N92" s="52">
        <v>5277606.6828838075</v>
      </c>
      <c r="O92" s="38">
        <v>6603864.210454287</v>
      </c>
      <c r="P92" s="38">
        <v>240370.29028089589</v>
      </c>
      <c r="Q92" s="412">
        <v>12121841.183618991</v>
      </c>
      <c r="R92" s="417">
        <v>48111527.171475753</v>
      </c>
      <c r="S92" s="97">
        <f t="shared" si="3"/>
        <v>-35989685.987856761</v>
      </c>
      <c r="T92" s="98">
        <f t="shared" si="4"/>
        <v>-2185.0017927509434</v>
      </c>
      <c r="V92" s="148">
        <v>-69.003753772713821</v>
      </c>
      <c r="W92" s="254">
        <v>-50.757038370075776</v>
      </c>
      <c r="X92" s="254">
        <v>-25.757038370075776</v>
      </c>
      <c r="Y92" s="254">
        <v>-0.7570383700757759</v>
      </c>
      <c r="Z92" s="377">
        <v>0</v>
      </c>
    </row>
    <row r="93" spans="1:26" x14ac:dyDescent="0.2">
      <c r="A93" s="74">
        <v>235</v>
      </c>
      <c r="B93" s="51" t="s">
        <v>87</v>
      </c>
      <c r="C93" s="56">
        <v>9521.2756190896034</v>
      </c>
      <c r="D93" s="56">
        <v>13308101.248570522</v>
      </c>
      <c r="E93" s="56">
        <v>0</v>
      </c>
      <c r="F93" s="56">
        <v>1990771.5304177927</v>
      </c>
      <c r="G93" s="56">
        <v>15298872.778988315</v>
      </c>
      <c r="H93" s="60">
        <v>1082.3399999999999</v>
      </c>
      <c r="I93" s="55">
        <v>10305257.453565441</v>
      </c>
      <c r="J93" s="55">
        <v>4993615.3254228737</v>
      </c>
      <c r="K93" s="75">
        <v>249726.32507356111</v>
      </c>
      <c r="L93" s="56">
        <v>-1184369.1392696691</v>
      </c>
      <c r="M93" s="56">
        <v>0</v>
      </c>
      <c r="N93" s="52">
        <v>4058972.5112267653</v>
      </c>
      <c r="O93" s="38">
        <v>-2513953.0540759708</v>
      </c>
      <c r="P93" s="38">
        <v>138947.15707047156</v>
      </c>
      <c r="Q93" s="412">
        <v>1683966.614221266</v>
      </c>
      <c r="R93" s="417">
        <v>-5274805.6570704468</v>
      </c>
      <c r="S93" s="97">
        <f t="shared" si="3"/>
        <v>6958772.2712917123</v>
      </c>
      <c r="T93" s="98">
        <f t="shared" si="4"/>
        <v>730.86554256866373</v>
      </c>
      <c r="V93" s="148">
        <v>96.524736396933264</v>
      </c>
      <c r="W93" s="254">
        <v>64.771451799571309</v>
      </c>
      <c r="X93" s="254">
        <v>39.771451799571309</v>
      </c>
      <c r="Y93" s="254">
        <v>14.771451799571309</v>
      </c>
      <c r="Z93" s="377">
        <v>0</v>
      </c>
    </row>
    <row r="94" spans="1:26" x14ac:dyDescent="0.2">
      <c r="A94" s="74">
        <v>236</v>
      </c>
      <c r="B94" s="51" t="s">
        <v>88</v>
      </c>
      <c r="C94" s="56">
        <v>4293.9746887683868</v>
      </c>
      <c r="D94" s="56">
        <v>6210548.4651762741</v>
      </c>
      <c r="E94" s="56">
        <v>0</v>
      </c>
      <c r="F94" s="56">
        <v>570730.13184983435</v>
      </c>
      <c r="G94" s="56">
        <v>6781278.5970261088</v>
      </c>
      <c r="H94" s="60">
        <v>1082.3399999999999</v>
      </c>
      <c r="I94" s="55">
        <v>4647540.5646415753</v>
      </c>
      <c r="J94" s="55">
        <v>2133738.0323845334</v>
      </c>
      <c r="K94" s="75">
        <v>121897.95005874131</v>
      </c>
      <c r="L94" s="56">
        <v>-102146.46461611707</v>
      </c>
      <c r="M94" s="56">
        <v>0</v>
      </c>
      <c r="N94" s="52">
        <v>2153489.5178271579</v>
      </c>
      <c r="O94" s="38">
        <v>1566930.4401744541</v>
      </c>
      <c r="P94" s="38">
        <v>62663.407657342745</v>
      </c>
      <c r="Q94" s="412">
        <v>3783083.3656589547</v>
      </c>
      <c r="R94" s="417">
        <v>10314817.907125659</v>
      </c>
      <c r="S94" s="97">
        <f t="shared" si="3"/>
        <v>-6531734.5414667046</v>
      </c>
      <c r="T94" s="98">
        <f t="shared" si="4"/>
        <v>-1521.1395070752408</v>
      </c>
      <c r="V94" s="148">
        <v>-128.51454456306126</v>
      </c>
      <c r="W94" s="254">
        <v>-110.26782916042322</v>
      </c>
      <c r="X94" s="254">
        <v>-85.267829160423219</v>
      </c>
      <c r="Y94" s="254">
        <v>-60.267829160423219</v>
      </c>
      <c r="Z94" s="377">
        <v>-35.267829160423219</v>
      </c>
    </row>
    <row r="95" spans="1:26" x14ac:dyDescent="0.2">
      <c r="A95" s="74">
        <v>239</v>
      </c>
      <c r="B95" s="51" t="s">
        <v>89</v>
      </c>
      <c r="C95" s="56">
        <v>2316.9256492853165</v>
      </c>
      <c r="D95" s="56">
        <v>2095013.8202355104</v>
      </c>
      <c r="E95" s="56">
        <v>0</v>
      </c>
      <c r="F95" s="56">
        <v>589810.54992011958</v>
      </c>
      <c r="G95" s="56">
        <v>2684824.3701556297</v>
      </c>
      <c r="H95" s="60">
        <v>1082.3399999999999</v>
      </c>
      <c r="I95" s="55">
        <v>2507701.3072474692</v>
      </c>
      <c r="J95" s="55">
        <v>177123.0629081605</v>
      </c>
      <c r="K95" s="75">
        <v>289919.28706041898</v>
      </c>
      <c r="L95" s="56">
        <v>-81558.059572826722</v>
      </c>
      <c r="M95" s="56">
        <v>0</v>
      </c>
      <c r="N95" s="52">
        <v>385484.29039575276</v>
      </c>
      <c r="O95" s="38">
        <v>942593.06942390651</v>
      </c>
      <c r="P95" s="38">
        <v>33811.670304596555</v>
      </c>
      <c r="Q95" s="412">
        <v>1361889.0301242559</v>
      </c>
      <c r="R95" s="417">
        <v>8073060.8298241897</v>
      </c>
      <c r="S95" s="97">
        <f t="shared" si="3"/>
        <v>-6711171.7996999342</v>
      </c>
      <c r="T95" s="98">
        <f t="shared" si="4"/>
        <v>-2896.5848782286457</v>
      </c>
      <c r="V95" s="148">
        <v>48.118096252532382</v>
      </c>
      <c r="W95" s="254">
        <v>16.364811655170428</v>
      </c>
      <c r="X95" s="254">
        <v>0</v>
      </c>
      <c r="Y95" s="254">
        <v>0</v>
      </c>
      <c r="Z95" s="377">
        <v>0</v>
      </c>
    </row>
    <row r="96" spans="1:26" x14ac:dyDescent="0.2">
      <c r="A96" s="74">
        <v>240</v>
      </c>
      <c r="B96" s="51" t="s">
        <v>90</v>
      </c>
      <c r="C96" s="56">
        <v>21477.259870767593</v>
      </c>
      <c r="D96" s="56">
        <v>24401917.5538124</v>
      </c>
      <c r="E96" s="56">
        <v>0</v>
      </c>
      <c r="F96" s="56">
        <v>2200306.9049031436</v>
      </c>
      <c r="G96" s="56">
        <v>26602224.458715543</v>
      </c>
      <c r="H96" s="60">
        <v>1082.3399999999999</v>
      </c>
      <c r="I96" s="55">
        <v>23245697.448526595</v>
      </c>
      <c r="J96" s="55">
        <v>3356527.0101889484</v>
      </c>
      <c r="K96" s="75">
        <v>955477.20240510954</v>
      </c>
      <c r="L96" s="56">
        <v>-2543530.8985220576</v>
      </c>
      <c r="M96" s="56">
        <v>0</v>
      </c>
      <c r="N96" s="52">
        <v>1768473.3140720008</v>
      </c>
      <c r="O96" s="38">
        <v>1929808.2302957608</v>
      </c>
      <c r="P96" s="38">
        <v>313424.83088334557</v>
      </c>
      <c r="Q96" s="412">
        <v>4011706.3752511069</v>
      </c>
      <c r="R96" s="417">
        <v>41893072.586985603</v>
      </c>
      <c r="S96" s="97">
        <f t="shared" si="3"/>
        <v>-37881366.211734496</v>
      </c>
      <c r="T96" s="98">
        <f t="shared" si="4"/>
        <v>-1763.7895355214428</v>
      </c>
      <c r="V96" s="148">
        <v>-66.946794824750128</v>
      </c>
      <c r="W96" s="254">
        <v>-48.700079422112083</v>
      </c>
      <c r="X96" s="254">
        <v>-23.700079422112083</v>
      </c>
      <c r="Y96" s="254">
        <v>0</v>
      </c>
      <c r="Z96" s="377">
        <v>0</v>
      </c>
    </row>
    <row r="97" spans="1:26" x14ac:dyDescent="0.2">
      <c r="A97" s="74">
        <v>241</v>
      </c>
      <c r="B97" s="51" t="s">
        <v>91</v>
      </c>
      <c r="C97" s="56">
        <v>8295.2495606541634</v>
      </c>
      <c r="D97" s="56">
        <v>11348451.08441902</v>
      </c>
      <c r="E97" s="56">
        <v>0</v>
      </c>
      <c r="F97" s="56">
        <v>840062.15411212458</v>
      </c>
      <c r="G97" s="56">
        <v>12188513.238531144</v>
      </c>
      <c r="H97" s="60">
        <v>1082.3399999999999</v>
      </c>
      <c r="I97" s="55">
        <v>8978280.409478426</v>
      </c>
      <c r="J97" s="55">
        <v>3210232.8290527184</v>
      </c>
      <c r="K97" s="75">
        <v>287588.78534603852</v>
      </c>
      <c r="L97" s="56">
        <v>-546020.18631790322</v>
      </c>
      <c r="M97" s="56">
        <v>0</v>
      </c>
      <c r="N97" s="52">
        <v>2951801.428080854</v>
      </c>
      <c r="O97" s="38">
        <v>1582746.8363126623</v>
      </c>
      <c r="P97" s="38">
        <v>121055.3490681517</v>
      </c>
      <c r="Q97" s="412">
        <v>4655603.6134616677</v>
      </c>
      <c r="R97" s="417">
        <v>12753622.171310164</v>
      </c>
      <c r="S97" s="97">
        <f t="shared" si="3"/>
        <v>-8098018.5578484964</v>
      </c>
      <c r="T97" s="98">
        <f t="shared" si="4"/>
        <v>-976.22362035481501</v>
      </c>
      <c r="V97" s="148">
        <v>-190.8656664468993</v>
      </c>
      <c r="W97" s="254">
        <v>-172.61895104426128</v>
      </c>
      <c r="X97" s="254">
        <v>-147.61895104426128</v>
      </c>
      <c r="Y97" s="254">
        <v>-122.61895104426128</v>
      </c>
      <c r="Z97" s="377">
        <v>-97.61895104426128</v>
      </c>
    </row>
    <row r="98" spans="1:26" x14ac:dyDescent="0.2">
      <c r="A98" s="74">
        <v>244</v>
      </c>
      <c r="B98" s="51" t="s">
        <v>92</v>
      </c>
      <c r="C98" s="56">
        <v>17510.211152553558</v>
      </c>
      <c r="D98" s="56">
        <v>32015553.916328065</v>
      </c>
      <c r="E98" s="56">
        <v>0</v>
      </c>
      <c r="F98" s="56">
        <v>647205.72910264635</v>
      </c>
      <c r="G98" s="56">
        <v>32662759.64543071</v>
      </c>
      <c r="H98" s="60">
        <v>1082.3399999999999</v>
      </c>
      <c r="I98" s="55">
        <v>18952001.938854817</v>
      </c>
      <c r="J98" s="55">
        <v>13710757.706575893</v>
      </c>
      <c r="K98" s="75">
        <v>604578.43220508099</v>
      </c>
      <c r="L98" s="56">
        <v>-1109742.5940611386</v>
      </c>
      <c r="M98" s="56">
        <v>0</v>
      </c>
      <c r="N98" s="52">
        <v>13205593.544719836</v>
      </c>
      <c r="O98" s="38">
        <v>2524728.261098322</v>
      </c>
      <c r="P98" s="38">
        <v>255532.36317127198</v>
      </c>
      <c r="Q98" s="412">
        <v>15985854.168989429</v>
      </c>
      <c r="R98" s="417">
        <v>24592724.733848371</v>
      </c>
      <c r="S98" s="97">
        <f t="shared" si="3"/>
        <v>-8606870.5648589414</v>
      </c>
      <c r="T98" s="98">
        <f t="shared" si="4"/>
        <v>-491.53436756836481</v>
      </c>
      <c r="V98" s="148">
        <v>-24.194931948975196</v>
      </c>
      <c r="W98" s="254">
        <v>-5.9482165463371501</v>
      </c>
      <c r="X98" s="254">
        <v>0</v>
      </c>
      <c r="Y98" s="254">
        <v>0</v>
      </c>
      <c r="Z98" s="377">
        <v>0</v>
      </c>
    </row>
    <row r="99" spans="1:26" x14ac:dyDescent="0.2">
      <c r="A99" s="74">
        <v>245</v>
      </c>
      <c r="B99" s="51" t="s">
        <v>93</v>
      </c>
      <c r="C99" s="56">
        <v>35783.536240458488</v>
      </c>
      <c r="D99" s="56">
        <v>44692333.760345161</v>
      </c>
      <c r="E99" s="56">
        <v>0</v>
      </c>
      <c r="F99" s="56">
        <v>6206914.1713570021</v>
      </c>
      <c r="G99" s="56">
        <v>50899247.931702167</v>
      </c>
      <c r="H99" s="60">
        <v>1082.3399999999999</v>
      </c>
      <c r="I99" s="55">
        <v>38729952.61449784</v>
      </c>
      <c r="J99" s="55">
        <v>12169295.317204326</v>
      </c>
      <c r="K99" s="75">
        <v>1132661.7104669851</v>
      </c>
      <c r="L99" s="56">
        <v>-5019687.908151797</v>
      </c>
      <c r="M99" s="56">
        <v>0</v>
      </c>
      <c r="N99" s="52">
        <v>8282269.119519514</v>
      </c>
      <c r="O99" s="38">
        <v>-935685.32330970594</v>
      </c>
      <c r="P99" s="38">
        <v>522201.10302985919</v>
      </c>
      <c r="Q99" s="412">
        <v>7868784.8992396677</v>
      </c>
      <c r="R99" s="417">
        <v>23742516.755942211</v>
      </c>
      <c r="S99" s="97">
        <f t="shared" si="3"/>
        <v>-15873731.856702544</v>
      </c>
      <c r="T99" s="98">
        <f t="shared" si="4"/>
        <v>-443.60433664336904</v>
      </c>
      <c r="V99" s="148">
        <v>37.317052022197885</v>
      </c>
      <c r="W99" s="254">
        <v>5.5637674248359303</v>
      </c>
      <c r="X99" s="254">
        <v>0</v>
      </c>
      <c r="Y99" s="254">
        <v>0</v>
      </c>
      <c r="Z99" s="377">
        <v>0</v>
      </c>
    </row>
    <row r="100" spans="1:26" x14ac:dyDescent="0.2">
      <c r="A100" s="74">
        <v>249</v>
      </c>
      <c r="B100" s="51" t="s">
        <v>94</v>
      </c>
      <c r="C100" s="56">
        <v>9886.4400870800018</v>
      </c>
      <c r="D100" s="56">
        <v>10844940.78497983</v>
      </c>
      <c r="E100" s="56">
        <v>0</v>
      </c>
      <c r="F100" s="56">
        <v>1732217.8752048148</v>
      </c>
      <c r="G100" s="56">
        <v>12577158.660184644</v>
      </c>
      <c r="H100" s="60">
        <v>1082.3399999999999</v>
      </c>
      <c r="I100" s="55">
        <v>10700489.563850168</v>
      </c>
      <c r="J100" s="55">
        <v>1876669.096334476</v>
      </c>
      <c r="K100" s="75">
        <v>418883.97131607018</v>
      </c>
      <c r="L100" s="56">
        <v>-482897.9509362008</v>
      </c>
      <c r="M100" s="56">
        <v>0</v>
      </c>
      <c r="N100" s="52">
        <v>1812655.1167143455</v>
      </c>
      <c r="O100" s="38">
        <v>3012639.8801667527</v>
      </c>
      <c r="P100" s="38">
        <v>144276.12418793311</v>
      </c>
      <c r="Q100" s="412">
        <v>4969571.1210690318</v>
      </c>
      <c r="R100" s="417">
        <v>27233361.820836581</v>
      </c>
      <c r="S100" s="97">
        <f t="shared" si="3"/>
        <v>-22263790.699767549</v>
      </c>
      <c r="T100" s="98">
        <f t="shared" si="4"/>
        <v>-2251.9522197745141</v>
      </c>
      <c r="V100" s="148">
        <v>-68.095582373823106</v>
      </c>
      <c r="W100" s="254">
        <v>-49.84886697118506</v>
      </c>
      <c r="X100" s="254">
        <v>-24.84886697118506</v>
      </c>
      <c r="Y100" s="254">
        <v>0</v>
      </c>
      <c r="Z100" s="377">
        <v>0</v>
      </c>
    </row>
    <row r="101" spans="1:26" x14ac:dyDescent="0.2">
      <c r="A101" s="74">
        <v>250</v>
      </c>
      <c r="B101" s="51" t="s">
        <v>95</v>
      </c>
      <c r="C101" s="56">
        <v>1962.2389336228371</v>
      </c>
      <c r="D101" s="56">
        <v>2133085.8698408473</v>
      </c>
      <c r="E101" s="56">
        <v>0</v>
      </c>
      <c r="F101" s="56">
        <v>446519.23494068463</v>
      </c>
      <c r="G101" s="56">
        <v>2579605.1047815317</v>
      </c>
      <c r="H101" s="60">
        <v>1082.3399999999999</v>
      </c>
      <c r="I101" s="55">
        <v>2123809.6874173414</v>
      </c>
      <c r="J101" s="55">
        <v>455795.41736419033</v>
      </c>
      <c r="K101" s="75">
        <v>134718.25804474106</v>
      </c>
      <c r="L101" s="56">
        <v>-5758.0558428999502</v>
      </c>
      <c r="M101" s="56">
        <v>0</v>
      </c>
      <c r="N101" s="52">
        <v>584755.6195660315</v>
      </c>
      <c r="O101" s="38">
        <v>899801.22025040654</v>
      </c>
      <c r="P101" s="38">
        <v>28635.608528466975</v>
      </c>
      <c r="Q101" s="412">
        <v>1513192.4483449049</v>
      </c>
      <c r="R101" s="417">
        <v>6946411.0917762937</v>
      </c>
      <c r="S101" s="97">
        <f t="shared" si="3"/>
        <v>-5433218.6434313888</v>
      </c>
      <c r="T101" s="98">
        <f t="shared" si="4"/>
        <v>-2768.8873920160991</v>
      </c>
      <c r="V101" s="148">
        <v>-43.364556666721001</v>
      </c>
      <c r="W101" s="254">
        <v>-25.117841264082927</v>
      </c>
      <c r="X101" s="254">
        <v>-0.1178412640829265</v>
      </c>
      <c r="Y101" s="254">
        <v>0</v>
      </c>
      <c r="Z101" s="377">
        <v>0</v>
      </c>
    </row>
    <row r="102" spans="1:26" x14ac:dyDescent="0.2">
      <c r="A102" s="74">
        <v>256</v>
      </c>
      <c r="B102" s="51" t="s">
        <v>96</v>
      </c>
      <c r="C102" s="56">
        <v>1689.2747585773468</v>
      </c>
      <c r="D102" s="56">
        <v>2176743.1903305789</v>
      </c>
      <c r="E102" s="56">
        <v>0</v>
      </c>
      <c r="F102" s="56">
        <v>494023.20590462512</v>
      </c>
      <c r="G102" s="56">
        <v>2670766.3962352043</v>
      </c>
      <c r="H102" s="60">
        <v>1082.3399999999999</v>
      </c>
      <c r="I102" s="55">
        <v>1828369.6421986055</v>
      </c>
      <c r="J102" s="55">
        <v>842396.75403659884</v>
      </c>
      <c r="K102" s="75">
        <v>266015.92504191806</v>
      </c>
      <c r="L102" s="56">
        <v>-102704.98252217687</v>
      </c>
      <c r="M102" s="56">
        <v>0</v>
      </c>
      <c r="N102" s="52">
        <v>1005707.6965563402</v>
      </c>
      <c r="O102" s="38">
        <v>888270.722941741</v>
      </c>
      <c r="P102" s="38">
        <v>24652.151098811773</v>
      </c>
      <c r="Q102" s="412">
        <v>1918630.5705968931</v>
      </c>
      <c r="R102" s="417">
        <v>6322881.93377217</v>
      </c>
      <c r="S102" s="97">
        <f t="shared" si="3"/>
        <v>-4404251.3631752767</v>
      </c>
      <c r="T102" s="98">
        <f t="shared" si="4"/>
        <v>-2607.1847346398499</v>
      </c>
      <c r="V102" s="148">
        <v>-169.23151520778032</v>
      </c>
      <c r="W102" s="254">
        <v>-150.98479980514225</v>
      </c>
      <c r="X102" s="254">
        <v>-125.98479980514225</v>
      </c>
      <c r="Y102" s="254">
        <v>-100.98479980514225</v>
      </c>
      <c r="Z102" s="377">
        <v>-75.984799805142245</v>
      </c>
    </row>
    <row r="103" spans="1:26" x14ac:dyDescent="0.2">
      <c r="A103" s="74">
        <v>257</v>
      </c>
      <c r="B103" s="51" t="s">
        <v>97</v>
      </c>
      <c r="C103" s="56">
        <v>39333.811062812805</v>
      </c>
      <c r="D103" s="56">
        <v>62451381.444762431</v>
      </c>
      <c r="E103" s="56">
        <v>0</v>
      </c>
      <c r="F103" s="56">
        <v>7951193.8413166031</v>
      </c>
      <c r="G103" s="56">
        <v>70402575.286079034</v>
      </c>
      <c r="H103" s="60">
        <v>1082.3399999999999</v>
      </c>
      <c r="I103" s="55">
        <v>42572557.065724805</v>
      </c>
      <c r="J103" s="55">
        <v>27830018.220354229</v>
      </c>
      <c r="K103" s="75">
        <v>1162805.5237167983</v>
      </c>
      <c r="L103" s="56">
        <v>-4946681.4920509532</v>
      </c>
      <c r="M103" s="56">
        <v>0</v>
      </c>
      <c r="N103" s="52">
        <v>24046142.252020076</v>
      </c>
      <c r="O103" s="38">
        <v>-1891619.0256151499</v>
      </c>
      <c r="P103" s="38">
        <v>574011.44999597024</v>
      </c>
      <c r="Q103" s="412">
        <v>22728534.676400896</v>
      </c>
      <c r="R103" s="417">
        <v>23676231.055252865</v>
      </c>
      <c r="S103" s="97">
        <f t="shared" si="3"/>
        <v>-947696.3788519688</v>
      </c>
      <c r="T103" s="98">
        <f t="shared" si="4"/>
        <v>-24.093683099727535</v>
      </c>
      <c r="V103" s="148">
        <v>19.027932575237578</v>
      </c>
      <c r="W103" s="254">
        <v>0</v>
      </c>
      <c r="X103" s="254">
        <v>0</v>
      </c>
      <c r="Y103" s="254">
        <v>0</v>
      </c>
      <c r="Z103" s="377">
        <v>0</v>
      </c>
    </row>
    <row r="104" spans="1:26" x14ac:dyDescent="0.2">
      <c r="A104" s="74">
        <v>260</v>
      </c>
      <c r="B104" s="51" t="s">
        <v>98</v>
      </c>
      <c r="C104" s="56">
        <v>10547.14019370079</v>
      </c>
      <c r="D104" s="56">
        <v>10142561.200474231</v>
      </c>
      <c r="E104" s="56">
        <v>0</v>
      </c>
      <c r="F104" s="56">
        <v>2332125.4094824474</v>
      </c>
      <c r="G104" s="56">
        <v>12474686.609956678</v>
      </c>
      <c r="H104" s="60">
        <v>1082.3399999999999</v>
      </c>
      <c r="I104" s="55">
        <v>11415591.717250112</v>
      </c>
      <c r="J104" s="55">
        <v>1059094.8927065656</v>
      </c>
      <c r="K104" s="75">
        <v>801072.58092907548</v>
      </c>
      <c r="L104" s="56">
        <v>-182415.71624244587</v>
      </c>
      <c r="M104" s="56">
        <v>0</v>
      </c>
      <c r="N104" s="52">
        <v>1677751.7573931951</v>
      </c>
      <c r="O104" s="38">
        <v>4601529.0266334359</v>
      </c>
      <c r="P104" s="38">
        <v>153917.94164641079</v>
      </c>
      <c r="Q104" s="412">
        <v>6433198.7256730422</v>
      </c>
      <c r="R104" s="417">
        <v>37576335.598598354</v>
      </c>
      <c r="S104" s="97">
        <f t="shared" si="3"/>
        <v>-31143136.872925311</v>
      </c>
      <c r="T104" s="98">
        <f t="shared" si="4"/>
        <v>-2952.7565103880333</v>
      </c>
      <c r="V104" s="148">
        <v>237.18647925228737</v>
      </c>
      <c r="W104" s="254">
        <v>205.43319465492544</v>
      </c>
      <c r="X104" s="254">
        <v>180.43319465492544</v>
      </c>
      <c r="Y104" s="254">
        <v>155.43319465492544</v>
      </c>
      <c r="Z104" s="377">
        <v>130.43319465492544</v>
      </c>
    </row>
    <row r="105" spans="1:26" x14ac:dyDescent="0.2">
      <c r="A105" s="74">
        <v>261</v>
      </c>
      <c r="B105" s="51" t="s">
        <v>99</v>
      </c>
      <c r="C105" s="56">
        <v>6444.0025935173035</v>
      </c>
      <c r="D105" s="56">
        <v>7979884.2975732256</v>
      </c>
      <c r="E105" s="56">
        <v>0</v>
      </c>
      <c r="F105" s="56">
        <v>6886066.8205344677</v>
      </c>
      <c r="G105" s="56">
        <v>14865951.118107693</v>
      </c>
      <c r="H105" s="60">
        <v>1082.3399999999999</v>
      </c>
      <c r="I105" s="55">
        <v>6974601.7670675181</v>
      </c>
      <c r="J105" s="55">
        <v>7891349.3510401752</v>
      </c>
      <c r="K105" s="75">
        <v>2018893.832538818</v>
      </c>
      <c r="L105" s="56">
        <v>-98176.438771917135</v>
      </c>
      <c r="M105" s="56">
        <v>0</v>
      </c>
      <c r="N105" s="52">
        <v>9812066.7448070776</v>
      </c>
      <c r="O105" s="38">
        <v>-122710.01718315718</v>
      </c>
      <c r="P105" s="38">
        <v>94039.483399556077</v>
      </c>
      <c r="Q105" s="412">
        <v>9783396.2110234778</v>
      </c>
      <c r="R105" s="417">
        <v>22786289.669428769</v>
      </c>
      <c r="S105" s="97">
        <f t="shared" si="3"/>
        <v>-13002893.458405292</v>
      </c>
      <c r="T105" s="98">
        <f t="shared" si="4"/>
        <v>-2017.8287127764756</v>
      </c>
      <c r="V105" s="148">
        <v>-170.42074336053201</v>
      </c>
      <c r="W105" s="254">
        <v>-152.17402795789394</v>
      </c>
      <c r="X105" s="254">
        <v>-127.17402795789394</v>
      </c>
      <c r="Y105" s="254">
        <v>-102.17402795789394</v>
      </c>
      <c r="Z105" s="377">
        <v>-77.174027957893941</v>
      </c>
    </row>
    <row r="106" spans="1:26" x14ac:dyDescent="0.2">
      <c r="A106" s="74">
        <v>263</v>
      </c>
      <c r="B106" s="51" t="s">
        <v>100</v>
      </c>
      <c r="C106" s="56">
        <v>8351.0892803668976</v>
      </c>
      <c r="D106" s="56">
        <v>9618035.0320938304</v>
      </c>
      <c r="E106" s="56">
        <v>0</v>
      </c>
      <c r="F106" s="56">
        <v>1575041.5226430865</v>
      </c>
      <c r="G106" s="56">
        <v>11193076.554736916</v>
      </c>
      <c r="H106" s="60">
        <v>1082.3399999999999</v>
      </c>
      <c r="I106" s="55">
        <v>9038717.971712308</v>
      </c>
      <c r="J106" s="55">
        <v>2154358.583024608</v>
      </c>
      <c r="K106" s="75">
        <v>416673.65227179695</v>
      </c>
      <c r="L106" s="56">
        <v>-77397.391756835626</v>
      </c>
      <c r="M106" s="56">
        <v>0</v>
      </c>
      <c r="N106" s="52">
        <v>2493634.8435395695</v>
      </c>
      <c r="O106" s="38">
        <v>4399038.4111866383</v>
      </c>
      <c r="P106" s="38">
        <v>121870.23675926533</v>
      </c>
      <c r="Q106" s="412">
        <v>7014543.4914854728</v>
      </c>
      <c r="R106" s="417">
        <v>30522614.319635365</v>
      </c>
      <c r="S106" s="97">
        <f t="shared" si="3"/>
        <v>-23508070.828149892</v>
      </c>
      <c r="T106" s="98">
        <f t="shared" si="4"/>
        <v>-2814.9706031064115</v>
      </c>
      <c r="V106" s="148">
        <v>31.040869422209255</v>
      </c>
      <c r="W106" s="254">
        <v>0</v>
      </c>
      <c r="X106" s="254">
        <v>0</v>
      </c>
      <c r="Y106" s="254">
        <v>0</v>
      </c>
      <c r="Z106" s="377">
        <v>0</v>
      </c>
    </row>
    <row r="107" spans="1:26" x14ac:dyDescent="0.2">
      <c r="A107" s="74">
        <v>265</v>
      </c>
      <c r="B107" s="51" t="s">
        <v>101</v>
      </c>
      <c r="C107" s="56">
        <v>1139.4455499649048</v>
      </c>
      <c r="D107" s="56">
        <v>1141875.3563652497</v>
      </c>
      <c r="E107" s="56">
        <v>0</v>
      </c>
      <c r="F107" s="56">
        <v>529200.98572632414</v>
      </c>
      <c r="G107" s="56">
        <v>1671076.3420915739</v>
      </c>
      <c r="H107" s="60">
        <v>1082.3399999999999</v>
      </c>
      <c r="I107" s="55">
        <v>1233267.4965490149</v>
      </c>
      <c r="J107" s="55">
        <v>437808.84554255893</v>
      </c>
      <c r="K107" s="75">
        <v>169527.92019696525</v>
      </c>
      <c r="L107" s="56">
        <v>-8409.0595478413161</v>
      </c>
      <c r="M107" s="56">
        <v>0</v>
      </c>
      <c r="N107" s="52">
        <v>598927.70619168284</v>
      </c>
      <c r="O107" s="38">
        <v>441766.11234591185</v>
      </c>
      <c r="P107" s="38">
        <v>16628.309707450924</v>
      </c>
      <c r="Q107" s="412">
        <v>1057322.1282450457</v>
      </c>
      <c r="R107" s="417">
        <v>4993786.5873327916</v>
      </c>
      <c r="S107" s="97">
        <f t="shared" si="3"/>
        <v>-3936464.4590877462</v>
      </c>
      <c r="T107" s="98">
        <f t="shared" si="4"/>
        <v>-3454.7192353412502</v>
      </c>
      <c r="V107" s="148">
        <v>-110.91606631522708</v>
      </c>
      <c r="W107" s="254">
        <v>-92.669350912589039</v>
      </c>
      <c r="X107" s="254">
        <v>-67.669350912589039</v>
      </c>
      <c r="Y107" s="254">
        <v>-42.669350912589039</v>
      </c>
      <c r="Z107" s="377">
        <v>-17.669350912589039</v>
      </c>
    </row>
    <row r="108" spans="1:26" x14ac:dyDescent="0.2">
      <c r="A108" s="74">
        <v>271</v>
      </c>
      <c r="B108" s="51" t="s">
        <v>102</v>
      </c>
      <c r="C108" s="56">
        <v>7429.3934472799301</v>
      </c>
      <c r="D108" s="56">
        <v>7994982.8634923212</v>
      </c>
      <c r="E108" s="56">
        <v>0</v>
      </c>
      <c r="F108" s="56">
        <v>958430.94606345135</v>
      </c>
      <c r="G108" s="56">
        <v>8953413.8095557727</v>
      </c>
      <c r="H108" s="60">
        <v>1082.3399999999999</v>
      </c>
      <c r="I108" s="55">
        <v>8041129.703728959</v>
      </c>
      <c r="J108" s="55">
        <v>912284.10582681373</v>
      </c>
      <c r="K108" s="75">
        <v>235636.17836686713</v>
      </c>
      <c r="L108" s="56">
        <v>-152770.12325712561</v>
      </c>
      <c r="M108" s="56">
        <v>0</v>
      </c>
      <c r="N108" s="52">
        <v>995150.16093655524</v>
      </c>
      <c r="O108" s="38">
        <v>2456644.3427529749</v>
      </c>
      <c r="P108" s="38">
        <v>108419.62144104399</v>
      </c>
      <c r="Q108" s="412">
        <v>3560214.1251305742</v>
      </c>
      <c r="R108" s="417">
        <v>17703246.463861827</v>
      </c>
      <c r="S108" s="97">
        <f t="shared" si="3"/>
        <v>-14143032.338731252</v>
      </c>
      <c r="T108" s="98">
        <f t="shared" si="4"/>
        <v>-1903.6590859122339</v>
      </c>
      <c r="V108" s="148">
        <v>-85.69191057045964</v>
      </c>
      <c r="W108" s="254">
        <v>-67.445195167821595</v>
      </c>
      <c r="X108" s="254">
        <v>-42.445195167821595</v>
      </c>
      <c r="Y108" s="254">
        <v>-17.445195167821595</v>
      </c>
      <c r="Z108" s="377">
        <v>0</v>
      </c>
    </row>
    <row r="109" spans="1:26" x14ac:dyDescent="0.2">
      <c r="A109" s="74">
        <v>272</v>
      </c>
      <c r="B109" s="51" t="s">
        <v>103</v>
      </c>
      <c r="C109" s="56">
        <v>47950.971281170845</v>
      </c>
      <c r="D109" s="56">
        <v>68426815.821487263</v>
      </c>
      <c r="E109" s="56">
        <v>0</v>
      </c>
      <c r="F109" s="56">
        <v>6924368.5166240958</v>
      </c>
      <c r="G109" s="56">
        <v>75351184.338111356</v>
      </c>
      <c r="H109" s="60">
        <v>1082.3399999999999</v>
      </c>
      <c r="I109" s="55">
        <v>51899254.256462447</v>
      </c>
      <c r="J109" s="55">
        <v>23451930.081648909</v>
      </c>
      <c r="K109" s="75">
        <v>1529078.2096097688</v>
      </c>
      <c r="L109" s="56">
        <v>-2395007.5993794538</v>
      </c>
      <c r="M109" s="56">
        <v>0</v>
      </c>
      <c r="N109" s="52">
        <v>22586000.691879224</v>
      </c>
      <c r="O109" s="38">
        <v>8081424.1082654446</v>
      </c>
      <c r="P109" s="38">
        <v>699764.54887287249</v>
      </c>
      <c r="Q109" s="412">
        <v>31367189.349017542</v>
      </c>
      <c r="R109" s="417">
        <v>88494432.876324326</v>
      </c>
      <c r="S109" s="97">
        <f t="shared" si="3"/>
        <v>-57127243.52730678</v>
      </c>
      <c r="T109" s="98">
        <f t="shared" si="4"/>
        <v>-1191.3678075951557</v>
      </c>
      <c r="V109" s="148">
        <v>-177.98493023192657</v>
      </c>
      <c r="W109" s="254">
        <v>-159.73821482928849</v>
      </c>
      <c r="X109" s="254">
        <v>-134.73821482928849</v>
      </c>
      <c r="Y109" s="254">
        <v>-109.73821482928849</v>
      </c>
      <c r="Z109" s="377">
        <v>-84.738214829288495</v>
      </c>
    </row>
    <row r="110" spans="1:26" x14ac:dyDescent="0.2">
      <c r="A110" s="74">
        <v>273</v>
      </c>
      <c r="B110" s="51" t="s">
        <v>104</v>
      </c>
      <c r="C110" s="56">
        <v>3829.0010418891907</v>
      </c>
      <c r="D110" s="56">
        <v>4097233.8612268791</v>
      </c>
      <c r="E110" s="56">
        <v>0</v>
      </c>
      <c r="F110" s="56">
        <v>2524885.9695952018</v>
      </c>
      <c r="G110" s="56">
        <v>6622119.8308220804</v>
      </c>
      <c r="H110" s="60">
        <v>1082.3399999999999</v>
      </c>
      <c r="I110" s="55">
        <v>4144280.9876783462</v>
      </c>
      <c r="J110" s="55">
        <v>2477838.8431437341</v>
      </c>
      <c r="K110" s="75">
        <v>1335995.9222315589</v>
      </c>
      <c r="L110" s="56">
        <v>-75052.909879387938</v>
      </c>
      <c r="M110" s="56">
        <v>0</v>
      </c>
      <c r="N110" s="52">
        <v>3738781.855495905</v>
      </c>
      <c r="O110" s="38">
        <v>386990.45476177451</v>
      </c>
      <c r="P110" s="38">
        <v>55877.891836645271</v>
      </c>
      <c r="Q110" s="412">
        <v>4181650.2020943249</v>
      </c>
      <c r="R110" s="417">
        <v>14818398.538546328</v>
      </c>
      <c r="S110" s="97">
        <f t="shared" si="3"/>
        <v>-10636748.336452004</v>
      </c>
      <c r="T110" s="98">
        <f t="shared" si="4"/>
        <v>-2777.9434427116112</v>
      </c>
      <c r="V110" s="148">
        <v>195.56931800596112</v>
      </c>
      <c r="W110" s="254">
        <v>163.81603340859914</v>
      </c>
      <c r="X110" s="254">
        <v>138.81603340859914</v>
      </c>
      <c r="Y110" s="254">
        <v>113.81603340859914</v>
      </c>
      <c r="Z110" s="377">
        <v>88.816033408599139</v>
      </c>
    </row>
    <row r="111" spans="1:26" x14ac:dyDescent="0.2">
      <c r="A111" s="74">
        <v>275</v>
      </c>
      <c r="B111" s="51" t="s">
        <v>105</v>
      </c>
      <c r="C111" s="56">
        <v>2725.2019448280334</v>
      </c>
      <c r="D111" s="56">
        <v>2784658.3488473548</v>
      </c>
      <c r="E111" s="56">
        <v>0</v>
      </c>
      <c r="F111" s="56">
        <v>575752.06984656875</v>
      </c>
      <c r="G111" s="56">
        <v>3360410.4186939234</v>
      </c>
      <c r="H111" s="60">
        <v>1082.3399999999999</v>
      </c>
      <c r="I111" s="55">
        <v>2949595.0729651735</v>
      </c>
      <c r="J111" s="55">
        <v>410815.34572874987</v>
      </c>
      <c r="K111" s="75">
        <v>141522.8051546471</v>
      </c>
      <c r="L111" s="56">
        <v>-40767.954041329271</v>
      </c>
      <c r="M111" s="56">
        <v>0</v>
      </c>
      <c r="N111" s="52">
        <v>511570.1968420677</v>
      </c>
      <c r="O111" s="38">
        <v>1189456.5885301575</v>
      </c>
      <c r="P111" s="38">
        <v>39769.782729279039</v>
      </c>
      <c r="Q111" s="412">
        <v>1740796.5681015041</v>
      </c>
      <c r="R111" s="417">
        <v>8729745.7630963251</v>
      </c>
      <c r="S111" s="97">
        <f t="shared" si="3"/>
        <v>-6988949.1949948212</v>
      </c>
      <c r="T111" s="98">
        <f t="shared" si="4"/>
        <v>-2564.5619431098125</v>
      </c>
      <c r="V111" s="148">
        <v>35.12756259536468</v>
      </c>
      <c r="W111" s="254">
        <v>3.3742779980027251</v>
      </c>
      <c r="X111" s="254">
        <v>0</v>
      </c>
      <c r="Y111" s="254">
        <v>0</v>
      </c>
      <c r="Z111" s="377">
        <v>0</v>
      </c>
    </row>
    <row r="112" spans="1:26" x14ac:dyDescent="0.2">
      <c r="A112" s="74">
        <v>276</v>
      </c>
      <c r="B112" s="51" t="s">
        <v>106</v>
      </c>
      <c r="C112" s="56">
        <v>15000.042083024979</v>
      </c>
      <c r="D112" s="56">
        <v>25020311.655562304</v>
      </c>
      <c r="E112" s="56">
        <v>0</v>
      </c>
      <c r="F112" s="56">
        <v>1467407.7797380351</v>
      </c>
      <c r="G112" s="56">
        <v>26487719.435300339</v>
      </c>
      <c r="H112" s="60">
        <v>1082.3399999999999</v>
      </c>
      <c r="I112" s="55">
        <v>16235145.548141254</v>
      </c>
      <c r="J112" s="55">
        <v>10252573.887159085</v>
      </c>
      <c r="K112" s="75">
        <v>505280.50616540294</v>
      </c>
      <c r="L112" s="56">
        <v>-1198981.3534469965</v>
      </c>
      <c r="M112" s="56">
        <v>0</v>
      </c>
      <c r="N112" s="52">
        <v>9558873.0398774911</v>
      </c>
      <c r="O112" s="38">
        <v>5085978.5611221297</v>
      </c>
      <c r="P112" s="38">
        <v>218900.62705411328</v>
      </c>
      <c r="Q112" s="412">
        <v>14863752.228053734</v>
      </c>
      <c r="R112" s="417">
        <v>24328512.857984874</v>
      </c>
      <c r="S112" s="97">
        <f t="shared" si="3"/>
        <v>-9464760.6299311407</v>
      </c>
      <c r="T112" s="98">
        <f t="shared" si="4"/>
        <v>-630.9822717525625</v>
      </c>
      <c r="V112" s="148">
        <v>-94.504730037133811</v>
      </c>
      <c r="W112" s="254">
        <v>-76.258014634495765</v>
      </c>
      <c r="X112" s="254">
        <v>-51.258014634495765</v>
      </c>
      <c r="Y112" s="254">
        <v>-26.258014634495765</v>
      </c>
      <c r="Z112" s="377">
        <v>-1.2580146344957654</v>
      </c>
    </row>
    <row r="113" spans="1:26" x14ac:dyDescent="0.2">
      <c r="A113" s="74">
        <v>280</v>
      </c>
      <c r="B113" s="51" t="s">
        <v>107</v>
      </c>
      <c r="C113" s="56">
        <v>2166.0703258514404</v>
      </c>
      <c r="D113" s="56">
        <v>2350873.2811755338</v>
      </c>
      <c r="E113" s="56">
        <v>0</v>
      </c>
      <c r="F113" s="56">
        <v>1077729.2109535004</v>
      </c>
      <c r="G113" s="56">
        <v>3428602.4921290344</v>
      </c>
      <c r="H113" s="60">
        <v>1082.3399999999999</v>
      </c>
      <c r="I113" s="55">
        <v>2344424.5564820478</v>
      </c>
      <c r="J113" s="55">
        <v>1084177.9356469866</v>
      </c>
      <c r="K113" s="75">
        <v>84311.482139873377</v>
      </c>
      <c r="L113" s="56">
        <v>51649.8094417252</v>
      </c>
      <c r="M113" s="56">
        <v>0</v>
      </c>
      <c r="N113" s="52">
        <v>1220139.2272285852</v>
      </c>
      <c r="O113" s="38">
        <v>702027.67737372138</v>
      </c>
      <c r="P113" s="38">
        <v>31610.188154656676</v>
      </c>
      <c r="Q113" s="412">
        <v>1953777.0927569631</v>
      </c>
      <c r="R113" s="417">
        <v>6738813.3976564361</v>
      </c>
      <c r="S113" s="97">
        <f t="shared" si="3"/>
        <v>-4785036.3048994727</v>
      </c>
      <c r="T113" s="98">
        <f t="shared" si="4"/>
        <v>-2209.0863107219602</v>
      </c>
      <c r="V113" s="148">
        <v>21.926841586955213</v>
      </c>
      <c r="W113" s="254">
        <v>0</v>
      </c>
      <c r="X113" s="254">
        <v>0</v>
      </c>
      <c r="Y113" s="254">
        <v>0</v>
      </c>
      <c r="Z113" s="377">
        <v>0</v>
      </c>
    </row>
    <row r="114" spans="1:26" x14ac:dyDescent="0.2">
      <c r="A114" s="74">
        <v>284</v>
      </c>
      <c r="B114" s="51" t="s">
        <v>393</v>
      </c>
      <c r="C114" s="56">
        <v>2411.0165379047394</v>
      </c>
      <c r="D114" s="56">
        <v>2787955.8423638935</v>
      </c>
      <c r="E114" s="56">
        <v>0</v>
      </c>
      <c r="F114" s="56">
        <v>430400.69410238217</v>
      </c>
      <c r="G114" s="56">
        <v>3218356.5364662758</v>
      </c>
      <c r="H114" s="60">
        <v>1082.3399999999999</v>
      </c>
      <c r="I114" s="55">
        <v>2609539.6396358153</v>
      </c>
      <c r="J114" s="55">
        <v>608816.89683046052</v>
      </c>
      <c r="K114" s="75">
        <v>73514.381690038572</v>
      </c>
      <c r="L114" s="56">
        <v>-44137.754023064335</v>
      </c>
      <c r="M114" s="56">
        <v>0</v>
      </c>
      <c r="N114" s="52">
        <v>638193.52449743473</v>
      </c>
      <c r="O114" s="38">
        <v>960147.47279468074</v>
      </c>
      <c r="P114" s="38">
        <v>35184.770086908422</v>
      </c>
      <c r="Q114" s="412">
        <v>1633525.7673790238</v>
      </c>
      <c r="R114" s="417">
        <v>6750058.283863687</v>
      </c>
      <c r="S114" s="97">
        <f t="shared" si="3"/>
        <v>-5116532.5164846629</v>
      </c>
      <c r="T114" s="98">
        <f t="shared" si="4"/>
        <v>-2122.1474162641434</v>
      </c>
      <c r="V114" s="148">
        <v>105.72239499192185</v>
      </c>
      <c r="W114" s="254">
        <v>73.969110394559891</v>
      </c>
      <c r="X114" s="254">
        <v>48.969110394559891</v>
      </c>
      <c r="Y114" s="254">
        <v>23.969110394559891</v>
      </c>
      <c r="Z114" s="377">
        <v>0</v>
      </c>
    </row>
    <row r="115" spans="1:26" x14ac:dyDescent="0.2">
      <c r="A115" s="74">
        <v>285</v>
      </c>
      <c r="B115" s="51" t="s">
        <v>109</v>
      </c>
      <c r="C115" s="56">
        <v>54134.182358682156</v>
      </c>
      <c r="D115" s="56">
        <v>58990388.897960901</v>
      </c>
      <c r="E115" s="56">
        <v>0</v>
      </c>
      <c r="F115" s="56">
        <v>9421305.2842370905</v>
      </c>
      <c r="G115" s="56">
        <v>68411694.182197988</v>
      </c>
      <c r="H115" s="60">
        <v>1082.3399999999999</v>
      </c>
      <c r="I115" s="55">
        <v>58591590.934096038</v>
      </c>
      <c r="J115" s="55">
        <v>9820103.2481019497</v>
      </c>
      <c r="K115" s="75">
        <v>2582254.5226511871</v>
      </c>
      <c r="L115" s="56">
        <v>-8183850.942624988</v>
      </c>
      <c r="M115" s="56">
        <v>0</v>
      </c>
      <c r="N115" s="52">
        <v>4218506.8281281497</v>
      </c>
      <c r="O115" s="38">
        <v>9290620.201824097</v>
      </c>
      <c r="P115" s="38">
        <v>789998.21452417644</v>
      </c>
      <c r="Q115" s="412">
        <v>14299125.244476423</v>
      </c>
      <c r="R115" s="417">
        <v>109583537.13945112</v>
      </c>
      <c r="S115" s="97">
        <f t="shared" si="3"/>
        <v>-95284411.894974694</v>
      </c>
      <c r="T115" s="98">
        <f t="shared" si="4"/>
        <v>-1760.1524165201099</v>
      </c>
      <c r="V115" s="148">
        <v>-4.3547007958725885</v>
      </c>
      <c r="W115" s="254">
        <v>0</v>
      </c>
      <c r="X115" s="254">
        <v>0</v>
      </c>
      <c r="Y115" s="254">
        <v>0</v>
      </c>
      <c r="Z115" s="377">
        <v>0</v>
      </c>
    </row>
    <row r="116" spans="1:26" x14ac:dyDescent="0.2">
      <c r="A116" s="74">
        <v>286</v>
      </c>
      <c r="B116" s="51" t="s">
        <v>110</v>
      </c>
      <c r="C116" s="56">
        <v>84966.555797100067</v>
      </c>
      <c r="D116" s="56">
        <v>92954537.35460189</v>
      </c>
      <c r="E116" s="56">
        <v>0</v>
      </c>
      <c r="F116" s="56">
        <v>9888864.5246283356</v>
      </c>
      <c r="G116" s="56">
        <v>102843401.87923023</v>
      </c>
      <c r="H116" s="60">
        <v>1082.3399999999999</v>
      </c>
      <c r="I116" s="55">
        <v>91962702.001433283</v>
      </c>
      <c r="J116" s="55">
        <v>10880699.877796948</v>
      </c>
      <c r="K116" s="75">
        <v>3283442.9710188452</v>
      </c>
      <c r="L116" s="56">
        <v>-5817036.3315309901</v>
      </c>
      <c r="M116" s="56">
        <v>0</v>
      </c>
      <c r="N116" s="52">
        <v>8347106.5172848031</v>
      </c>
      <c r="O116" s="38">
        <v>12853933.936641853</v>
      </c>
      <c r="P116" s="38">
        <v>1239945.3441308413</v>
      </c>
      <c r="Q116" s="412">
        <v>22440985.798057497</v>
      </c>
      <c r="R116" s="417">
        <v>152111615.30797854</v>
      </c>
      <c r="S116" s="97">
        <f t="shared" si="3"/>
        <v>-129670629.50992104</v>
      </c>
      <c r="T116" s="98">
        <f t="shared" si="4"/>
        <v>-1526.137293590836</v>
      </c>
      <c r="V116" s="148">
        <v>41.183176714713426</v>
      </c>
      <c r="W116" s="254">
        <v>9.4298921173514714</v>
      </c>
      <c r="X116" s="254">
        <v>0</v>
      </c>
      <c r="Y116" s="254">
        <v>0</v>
      </c>
      <c r="Z116" s="377">
        <v>0</v>
      </c>
    </row>
    <row r="117" spans="1:26" x14ac:dyDescent="0.2">
      <c r="A117" s="74">
        <v>287</v>
      </c>
      <c r="B117" s="51" t="s">
        <v>394</v>
      </c>
      <c r="C117" s="56">
        <v>6644.025550365448</v>
      </c>
      <c r="D117" s="56">
        <v>6214761.2153551709</v>
      </c>
      <c r="E117" s="56">
        <v>0</v>
      </c>
      <c r="F117" s="56">
        <v>2235982.3261775728</v>
      </c>
      <c r="G117" s="56">
        <v>8450743.5415327437</v>
      </c>
      <c r="H117" s="60">
        <v>1082.3399999999999</v>
      </c>
      <c r="I117" s="55">
        <v>7191094.6141825384</v>
      </c>
      <c r="J117" s="55">
        <v>1259648.9273502054</v>
      </c>
      <c r="K117" s="75">
        <v>343808.75986337068</v>
      </c>
      <c r="L117" s="56">
        <v>125341.129856491</v>
      </c>
      <c r="M117" s="56">
        <v>0</v>
      </c>
      <c r="N117" s="52">
        <v>1728798.8170700669</v>
      </c>
      <c r="O117" s="38">
        <v>2112542.8238939</v>
      </c>
      <c r="P117" s="38">
        <v>96958.485255479318</v>
      </c>
      <c r="Q117" s="412">
        <v>3938300.1262194463</v>
      </c>
      <c r="R117" s="417">
        <v>19312669.57997619</v>
      </c>
      <c r="S117" s="97">
        <f t="shared" si="3"/>
        <v>-15374369.453756744</v>
      </c>
      <c r="T117" s="98">
        <f t="shared" si="4"/>
        <v>-2314.0141977495996</v>
      </c>
      <c r="V117" s="148">
        <v>8.8804242462165117</v>
      </c>
      <c r="W117" s="254">
        <v>0</v>
      </c>
      <c r="X117" s="254">
        <v>0</v>
      </c>
      <c r="Y117" s="254">
        <v>0</v>
      </c>
      <c r="Z117" s="377">
        <v>0</v>
      </c>
    </row>
    <row r="118" spans="1:26" x14ac:dyDescent="0.2">
      <c r="A118" s="74">
        <v>288</v>
      </c>
      <c r="B118" s="51" t="s">
        <v>112</v>
      </c>
      <c r="C118" s="56">
        <v>6607.013706445694</v>
      </c>
      <c r="D118" s="56">
        <v>8783947.6612481661</v>
      </c>
      <c r="E118" s="56">
        <v>0</v>
      </c>
      <c r="F118" s="56">
        <v>2470165.0424758876</v>
      </c>
      <c r="G118" s="56">
        <v>11254112.703724053</v>
      </c>
      <c r="H118" s="60">
        <v>1082.3399999999999</v>
      </c>
      <c r="I118" s="55">
        <v>7151035.2150344318</v>
      </c>
      <c r="J118" s="55">
        <v>4103077.488689621</v>
      </c>
      <c r="K118" s="75">
        <v>128483.28758716016</v>
      </c>
      <c r="L118" s="56">
        <v>12305.36526020302</v>
      </c>
      <c r="M118" s="56">
        <v>0</v>
      </c>
      <c r="N118" s="52">
        <v>4243866.1415369846</v>
      </c>
      <c r="O118" s="38">
        <v>1934158.4556626405</v>
      </c>
      <c r="P118" s="38">
        <v>96418.359047991427</v>
      </c>
      <c r="Q118" s="412">
        <v>6274442.9562476166</v>
      </c>
      <c r="R118" s="417">
        <v>15703741.368367553</v>
      </c>
      <c r="S118" s="97">
        <f t="shared" si="3"/>
        <v>-9429298.4121199362</v>
      </c>
      <c r="T118" s="98">
        <f t="shared" si="4"/>
        <v>-1427.1649539520204</v>
      </c>
      <c r="V118" s="148">
        <v>-273.65645416687607</v>
      </c>
      <c r="W118" s="254">
        <v>-255.40973876423806</v>
      </c>
      <c r="X118" s="254">
        <v>-230.40973876423806</v>
      </c>
      <c r="Y118" s="254">
        <v>-205.40973876423806</v>
      </c>
      <c r="Z118" s="377">
        <v>-180.40973876423806</v>
      </c>
    </row>
    <row r="119" spans="1:26" x14ac:dyDescent="0.2">
      <c r="A119" s="74">
        <v>290</v>
      </c>
      <c r="B119" s="77" t="s">
        <v>113</v>
      </c>
      <c r="C119" s="56">
        <v>8514.1843323111534</v>
      </c>
      <c r="D119" s="56">
        <v>7880566.766603848</v>
      </c>
      <c r="E119" s="56">
        <v>0</v>
      </c>
      <c r="F119" s="56">
        <v>4850881.974673219</v>
      </c>
      <c r="G119" s="56">
        <v>12731448.741277067</v>
      </c>
      <c r="H119" s="60">
        <v>1082.3399999999999</v>
      </c>
      <c r="I119" s="55">
        <v>9215242.2702336535</v>
      </c>
      <c r="J119" s="55">
        <v>3516206.4710434135</v>
      </c>
      <c r="K119" s="75">
        <v>1386938.8643413915</v>
      </c>
      <c r="L119" s="56">
        <v>-93857.391381013906</v>
      </c>
      <c r="M119" s="56">
        <v>0</v>
      </c>
      <c r="N119" s="52">
        <v>4809287.9440037906</v>
      </c>
      <c r="O119" s="38">
        <v>3057705.1686314708</v>
      </c>
      <c r="P119" s="38">
        <v>124250.33735781118</v>
      </c>
      <c r="Q119" s="412">
        <v>7991243.449993073</v>
      </c>
      <c r="R119" s="417">
        <v>31982511.248980395</v>
      </c>
      <c r="S119" s="97">
        <f t="shared" si="3"/>
        <v>-23991267.798987322</v>
      </c>
      <c r="T119" s="98">
        <f t="shared" si="4"/>
        <v>-2817.7999045593783</v>
      </c>
      <c r="V119" s="148">
        <v>-28.926932247100396</v>
      </c>
      <c r="W119" s="254">
        <v>-10.68021684446235</v>
      </c>
      <c r="X119" s="254">
        <v>0</v>
      </c>
      <c r="Y119" s="254">
        <v>0</v>
      </c>
      <c r="Z119" s="377">
        <v>0</v>
      </c>
    </row>
    <row r="120" spans="1:26" x14ac:dyDescent="0.2">
      <c r="A120" s="74">
        <v>291</v>
      </c>
      <c r="B120" s="51" t="s">
        <v>114</v>
      </c>
      <c r="C120" s="56">
        <v>2248.983816742897</v>
      </c>
      <c r="D120" s="56">
        <v>1478966.2063468914</v>
      </c>
      <c r="E120" s="56">
        <v>0</v>
      </c>
      <c r="F120" s="56">
        <v>751442.26402319723</v>
      </c>
      <c r="G120" s="56">
        <v>2230408.4703700887</v>
      </c>
      <c r="H120" s="60">
        <v>1082.3399999999999</v>
      </c>
      <c r="I120" s="55">
        <v>2434165.144213507</v>
      </c>
      <c r="J120" s="55">
        <v>-203756.67384341825</v>
      </c>
      <c r="K120" s="75">
        <v>189442.24118360074</v>
      </c>
      <c r="L120" s="56">
        <v>-11196.058258737379</v>
      </c>
      <c r="M120" s="56">
        <v>0</v>
      </c>
      <c r="N120" s="52">
        <v>-25510.49091855489</v>
      </c>
      <c r="O120" s="38">
        <v>413575.1630389028</v>
      </c>
      <c r="P120" s="38">
        <v>32820.172436495784</v>
      </c>
      <c r="Q120" s="412">
        <v>420884.84455684369</v>
      </c>
      <c r="R120" s="417">
        <v>8408613.5936751738</v>
      </c>
      <c r="S120" s="97">
        <f t="shared" si="3"/>
        <v>-7987728.74911833</v>
      </c>
      <c r="T120" s="98">
        <f t="shared" si="4"/>
        <v>-3551.7057480149419</v>
      </c>
      <c r="V120" s="148">
        <v>300.96126507378426</v>
      </c>
      <c r="W120" s="254">
        <v>269.20798047642234</v>
      </c>
      <c r="X120" s="254">
        <v>244.20798047642234</v>
      </c>
      <c r="Y120" s="254">
        <v>219.20798047642234</v>
      </c>
      <c r="Z120" s="377">
        <v>194.20798047642234</v>
      </c>
    </row>
    <row r="121" spans="1:26" x14ac:dyDescent="0.2">
      <c r="A121" s="78">
        <v>297</v>
      </c>
      <c r="B121" s="51" t="s">
        <v>115</v>
      </c>
      <c r="C121" s="56">
        <v>118673.76796245575</v>
      </c>
      <c r="D121" s="56">
        <v>137152600.9131172</v>
      </c>
      <c r="E121" s="56">
        <v>0</v>
      </c>
      <c r="F121" s="56">
        <v>11915268.594286142</v>
      </c>
      <c r="G121" s="56">
        <v>149067869.50740334</v>
      </c>
      <c r="H121" s="60">
        <v>1082.3399999999999</v>
      </c>
      <c r="I121" s="55">
        <v>128445366.01648435</v>
      </c>
      <c r="J121" s="55">
        <v>20622503.490918994</v>
      </c>
      <c r="K121" s="75">
        <v>4399305.7341678673</v>
      </c>
      <c r="L121" s="56">
        <v>-13597760.468412234</v>
      </c>
      <c r="M121" s="56">
        <v>0</v>
      </c>
      <c r="N121" s="52">
        <v>11424048.756674627</v>
      </c>
      <c r="O121" s="38">
        <v>20442846.481357321</v>
      </c>
      <c r="P121" s="38">
        <v>1731845.9560359519</v>
      </c>
      <c r="Q121" s="412">
        <v>33598741.194067895</v>
      </c>
      <c r="R121" s="417">
        <v>195800712.66358083</v>
      </c>
      <c r="S121" s="97">
        <f t="shared" si="3"/>
        <v>-162201971.46951294</v>
      </c>
      <c r="T121" s="98">
        <f t="shared" si="4"/>
        <v>-1366.7887541990576</v>
      </c>
      <c r="V121" s="148">
        <v>-68.278377460498518</v>
      </c>
      <c r="W121" s="254">
        <v>-50.031662057860473</v>
      </c>
      <c r="X121" s="254">
        <v>-25.031662057860473</v>
      </c>
      <c r="Y121" s="254">
        <v>-3.1662057860472714E-2</v>
      </c>
      <c r="Z121" s="377">
        <v>0</v>
      </c>
    </row>
    <row r="122" spans="1:26" x14ac:dyDescent="0.2">
      <c r="A122" s="74">
        <v>300</v>
      </c>
      <c r="B122" s="51" t="s">
        <v>116</v>
      </c>
      <c r="C122" s="56">
        <v>3638.9202688932419</v>
      </c>
      <c r="D122" s="56">
        <v>4311404.3567784531</v>
      </c>
      <c r="E122" s="56">
        <v>0</v>
      </c>
      <c r="F122" s="56">
        <v>609709.56037544913</v>
      </c>
      <c r="G122" s="56">
        <v>4921113.9171539024</v>
      </c>
      <c r="H122" s="60">
        <v>1082.3399999999999</v>
      </c>
      <c r="I122" s="55">
        <v>3938548.9638339113</v>
      </c>
      <c r="J122" s="55">
        <v>982564.95331999101</v>
      </c>
      <c r="K122" s="75">
        <v>91177.152589447127</v>
      </c>
      <c r="L122" s="56">
        <v>-4836.135930540564</v>
      </c>
      <c r="M122" s="56">
        <v>0</v>
      </c>
      <c r="N122" s="52">
        <v>1068905.9699788976</v>
      </c>
      <c r="O122" s="38">
        <v>1700565.3381760684</v>
      </c>
      <c r="P122" s="38">
        <v>53103.979592303571</v>
      </c>
      <c r="Q122" s="412">
        <v>2822575.2877472695</v>
      </c>
      <c r="R122" s="417">
        <v>12557926.436804503</v>
      </c>
      <c r="S122" s="97">
        <f t="shared" si="3"/>
        <v>-9735351.1490572337</v>
      </c>
      <c r="T122" s="98">
        <f t="shared" si="4"/>
        <v>-2675.3406037165491</v>
      </c>
      <c r="V122" s="148">
        <v>11.743924842777375</v>
      </c>
      <c r="W122" s="254">
        <v>0</v>
      </c>
      <c r="X122" s="254">
        <v>0</v>
      </c>
      <c r="Y122" s="254">
        <v>0</v>
      </c>
      <c r="Z122" s="377">
        <v>0</v>
      </c>
    </row>
    <row r="123" spans="1:26" x14ac:dyDescent="0.2">
      <c r="A123" s="74">
        <v>301</v>
      </c>
      <c r="B123" s="51" t="s">
        <v>117</v>
      </c>
      <c r="C123" s="56">
        <v>21362.601358175278</v>
      </c>
      <c r="D123" s="56">
        <v>25260659.698420677</v>
      </c>
      <c r="E123" s="56">
        <v>0</v>
      </c>
      <c r="F123" s="56">
        <v>2587719.9950472019</v>
      </c>
      <c r="G123" s="56">
        <v>27848379.693467878</v>
      </c>
      <c r="H123" s="60">
        <v>1082.3399999999999</v>
      </c>
      <c r="I123" s="55">
        <v>23121597.954007428</v>
      </c>
      <c r="J123" s="55">
        <v>4726781.7394604497</v>
      </c>
      <c r="K123" s="75">
        <v>633815.76705327001</v>
      </c>
      <c r="L123" s="56">
        <v>-464622.33494905988</v>
      </c>
      <c r="M123" s="56">
        <v>0</v>
      </c>
      <c r="N123" s="52">
        <v>4895975.1715646591</v>
      </c>
      <c r="O123" s="38">
        <v>9797863.2564842552</v>
      </c>
      <c r="P123" s="38">
        <v>311751.58089080366</v>
      </c>
      <c r="Q123" s="412">
        <v>15005590.008939719</v>
      </c>
      <c r="R123" s="417">
        <v>61025565.761740759</v>
      </c>
      <c r="S123" s="97">
        <f t="shared" si="3"/>
        <v>-46019975.752801038</v>
      </c>
      <c r="T123" s="98">
        <f t="shared" si="4"/>
        <v>-2154.230890761326</v>
      </c>
      <c r="V123" s="148">
        <v>-7.8980166812792874</v>
      </c>
      <c r="W123" s="254">
        <v>0</v>
      </c>
      <c r="X123" s="254">
        <v>0</v>
      </c>
      <c r="Y123" s="254">
        <v>0</v>
      </c>
      <c r="Z123" s="377">
        <v>0</v>
      </c>
    </row>
    <row r="124" spans="1:26" x14ac:dyDescent="0.2">
      <c r="A124" s="74">
        <v>304</v>
      </c>
      <c r="B124" s="51" t="s">
        <v>118</v>
      </c>
      <c r="C124" s="56">
        <v>910.03585433959961</v>
      </c>
      <c r="D124" s="56">
        <v>560853.60721226502</v>
      </c>
      <c r="E124" s="56">
        <v>0</v>
      </c>
      <c r="F124" s="56">
        <v>541779.6175292324</v>
      </c>
      <c r="G124" s="56">
        <v>1102633.2247414975</v>
      </c>
      <c r="H124" s="60">
        <v>1082.3399999999999</v>
      </c>
      <c r="I124" s="55">
        <v>984968.20658592216</v>
      </c>
      <c r="J124" s="55">
        <v>117665.01815557538</v>
      </c>
      <c r="K124" s="75">
        <v>51083.654553290158</v>
      </c>
      <c r="L124" s="56">
        <v>-56937.036332458825</v>
      </c>
      <c r="M124" s="56">
        <v>0</v>
      </c>
      <c r="N124" s="52">
        <v>111811.63637640672</v>
      </c>
      <c r="O124" s="38">
        <v>-63373.473505680035</v>
      </c>
      <c r="P124" s="38">
        <v>13280.457351656374</v>
      </c>
      <c r="Q124" s="412">
        <v>61718.620222383062</v>
      </c>
      <c r="R124" s="417">
        <v>2300089.0162621732</v>
      </c>
      <c r="S124" s="97">
        <f t="shared" si="3"/>
        <v>-2238370.39603979</v>
      </c>
      <c r="T124" s="98">
        <f t="shared" si="4"/>
        <v>-2459.6507767972994</v>
      </c>
      <c r="V124" s="148">
        <v>72.856967816495754</v>
      </c>
      <c r="W124" s="254">
        <v>41.103683219133799</v>
      </c>
      <c r="X124" s="254">
        <v>16.103683219133799</v>
      </c>
      <c r="Y124" s="254">
        <v>0</v>
      </c>
      <c r="Z124" s="377">
        <v>0</v>
      </c>
    </row>
    <row r="125" spans="1:26" x14ac:dyDescent="0.2">
      <c r="A125" s="74">
        <v>305</v>
      </c>
      <c r="B125" s="51" t="s">
        <v>119</v>
      </c>
      <c r="C125" s="56">
        <v>15361.909460067749</v>
      </c>
      <c r="D125" s="56">
        <v>18031681.109431416</v>
      </c>
      <c r="E125" s="56">
        <v>0</v>
      </c>
      <c r="F125" s="56">
        <v>5258957.7722014487</v>
      </c>
      <c r="G125" s="56">
        <v>23290638.881632864</v>
      </c>
      <c r="H125" s="60">
        <v>1082.3399999999999</v>
      </c>
      <c r="I125" s="55">
        <v>16626809.085009726</v>
      </c>
      <c r="J125" s="55">
        <v>6663829.7966231387</v>
      </c>
      <c r="K125" s="75">
        <v>1263586.2476297095</v>
      </c>
      <c r="L125" s="56">
        <v>-560976.69043219904</v>
      </c>
      <c r="M125" s="56">
        <v>0</v>
      </c>
      <c r="N125" s="52">
        <v>7366439.353820649</v>
      </c>
      <c r="O125" s="38">
        <v>4182790.9304814497</v>
      </c>
      <c r="P125" s="38">
        <v>224181.47862150538</v>
      </c>
      <c r="Q125" s="412">
        <v>11773411.762923604</v>
      </c>
      <c r="R125" s="417">
        <v>45552697.846921921</v>
      </c>
      <c r="S125" s="97">
        <f t="shared" si="3"/>
        <v>-33779286.083998315</v>
      </c>
      <c r="T125" s="98">
        <f t="shared" si="4"/>
        <v>-2198.8989175990978</v>
      </c>
      <c r="V125" s="148">
        <v>-106.61543925439915</v>
      </c>
      <c r="W125" s="254">
        <v>-88.368723851761104</v>
      </c>
      <c r="X125" s="254">
        <v>-63.368723851761104</v>
      </c>
      <c r="Y125" s="254">
        <v>-38.368723851761104</v>
      </c>
      <c r="Z125" s="377">
        <v>-13.368723851761104</v>
      </c>
    </row>
    <row r="126" spans="1:26" x14ac:dyDescent="0.2">
      <c r="A126" s="74">
        <v>309</v>
      </c>
      <c r="B126" s="51" t="s">
        <v>120</v>
      </c>
      <c r="C126" s="56">
        <v>7022.3611634969711</v>
      </c>
      <c r="D126" s="56">
        <v>7547645.9867068343</v>
      </c>
      <c r="E126" s="56">
        <v>0</v>
      </c>
      <c r="F126" s="56">
        <v>929487.22688991635</v>
      </c>
      <c r="G126" s="56">
        <v>8477133.2135967501</v>
      </c>
      <c r="H126" s="60">
        <v>1082.3399999999999</v>
      </c>
      <c r="I126" s="55">
        <v>7600582.3816993115</v>
      </c>
      <c r="J126" s="55">
        <v>876550.8318974385</v>
      </c>
      <c r="K126" s="75">
        <v>325224.07488399482</v>
      </c>
      <c r="L126" s="56">
        <v>-398914.71722055681</v>
      </c>
      <c r="M126" s="56">
        <v>0</v>
      </c>
      <c r="N126" s="52">
        <v>802860.18956087658</v>
      </c>
      <c r="O126" s="38">
        <v>3391933.9575000294</v>
      </c>
      <c r="P126" s="38">
        <v>102479.66329571395</v>
      </c>
      <c r="Q126" s="412">
        <v>4297273.8103566198</v>
      </c>
      <c r="R126" s="417">
        <v>20915156.499641385</v>
      </c>
      <c r="S126" s="97">
        <f t="shared" si="3"/>
        <v>-16617882.689284764</v>
      </c>
      <c r="T126" s="98">
        <f t="shared" si="4"/>
        <v>-2366.4238142102972</v>
      </c>
      <c r="V126" s="148">
        <v>5.2057010779227255</v>
      </c>
      <c r="W126" s="254">
        <v>0</v>
      </c>
      <c r="X126" s="254">
        <v>0</v>
      </c>
      <c r="Y126" s="254">
        <v>0</v>
      </c>
      <c r="Z126" s="377">
        <v>0</v>
      </c>
    </row>
    <row r="127" spans="1:26" x14ac:dyDescent="0.2">
      <c r="A127" s="74">
        <v>312</v>
      </c>
      <c r="B127" s="51" t="s">
        <v>121</v>
      </c>
      <c r="C127" s="56">
        <v>1348.3804851770401</v>
      </c>
      <c r="D127" s="56">
        <v>1613026.3302274176</v>
      </c>
      <c r="E127" s="56">
        <v>0</v>
      </c>
      <c r="F127" s="56">
        <v>494078.34441422892</v>
      </c>
      <c r="G127" s="56">
        <v>2107104.6746416464</v>
      </c>
      <c r="H127" s="60">
        <v>1082.3399999999999</v>
      </c>
      <c r="I127" s="55">
        <v>1459406.1343265176</v>
      </c>
      <c r="J127" s="55">
        <v>647698.54031512886</v>
      </c>
      <c r="K127" s="75">
        <v>116393.43055033273</v>
      </c>
      <c r="L127" s="56">
        <v>10098.956583899591</v>
      </c>
      <c r="M127" s="56">
        <v>0</v>
      </c>
      <c r="N127" s="52">
        <v>774190.92744936119</v>
      </c>
      <c r="O127" s="38">
        <v>577082.4586507983</v>
      </c>
      <c r="P127" s="38">
        <v>19677.367041976991</v>
      </c>
      <c r="Q127" s="412">
        <v>1370950.7531421364</v>
      </c>
      <c r="R127" s="417">
        <v>4591784.1517862361</v>
      </c>
      <c r="S127" s="97">
        <f t="shared" si="3"/>
        <v>-3220833.3986440999</v>
      </c>
      <c r="T127" s="98">
        <f t="shared" si="4"/>
        <v>-2388.6680607226454</v>
      </c>
      <c r="V127" s="148">
        <v>-202.56683576965099</v>
      </c>
      <c r="W127" s="254">
        <v>-184.32012036701292</v>
      </c>
      <c r="X127" s="254">
        <v>-159.32012036701292</v>
      </c>
      <c r="Y127" s="254">
        <v>-134.32012036701292</v>
      </c>
      <c r="Z127" s="377">
        <v>-109.32012036701292</v>
      </c>
    </row>
    <row r="128" spans="1:26" x14ac:dyDescent="0.2">
      <c r="A128" s="74">
        <v>316</v>
      </c>
      <c r="B128" s="51" t="s">
        <v>122</v>
      </c>
      <c r="C128" s="56">
        <v>4501.9413194656372</v>
      </c>
      <c r="D128" s="56">
        <v>5295289.4010376986</v>
      </c>
      <c r="E128" s="56">
        <v>0</v>
      </c>
      <c r="F128" s="56">
        <v>666326.47077066533</v>
      </c>
      <c r="G128" s="56">
        <v>5961615.8718083641</v>
      </c>
      <c r="H128" s="60">
        <v>1082.3399999999999</v>
      </c>
      <c r="I128" s="55">
        <v>4872631.1677104374</v>
      </c>
      <c r="J128" s="55">
        <v>1088984.7040979266</v>
      </c>
      <c r="K128" s="75">
        <v>146222.18382088677</v>
      </c>
      <c r="L128" s="56">
        <v>-261419.05109670293</v>
      </c>
      <c r="M128" s="56">
        <v>0</v>
      </c>
      <c r="N128" s="52">
        <v>973787.83682211046</v>
      </c>
      <c r="O128" s="38">
        <v>1521369.4619722741</v>
      </c>
      <c r="P128" s="38">
        <v>65698.334200480735</v>
      </c>
      <c r="Q128" s="412">
        <v>2560855.6329948655</v>
      </c>
      <c r="R128" s="417">
        <v>8682788.7314567752</v>
      </c>
      <c r="S128" s="97">
        <f t="shared" si="3"/>
        <v>-6121933.0984619092</v>
      </c>
      <c r="T128" s="98">
        <f t="shared" si="4"/>
        <v>-1359.8429353114177</v>
      </c>
      <c r="V128" s="148">
        <v>-178.10135522590514</v>
      </c>
      <c r="W128" s="254">
        <v>-159.85463982326709</v>
      </c>
      <c r="X128" s="254">
        <v>-134.85463982326709</v>
      </c>
      <c r="Y128" s="254">
        <v>-109.85463982326709</v>
      </c>
      <c r="Z128" s="377">
        <v>-84.854639823267092</v>
      </c>
    </row>
    <row r="129" spans="1:26" x14ac:dyDescent="0.2">
      <c r="A129" s="74">
        <v>317</v>
      </c>
      <c r="B129" s="51" t="s">
        <v>123</v>
      </c>
      <c r="C129" s="56">
        <v>2607.9182666540146</v>
      </c>
      <c r="D129" s="56">
        <v>3737693.6171591426</v>
      </c>
      <c r="E129" s="56">
        <v>0</v>
      </c>
      <c r="F129" s="56">
        <v>748316.05206000782</v>
      </c>
      <c r="G129" s="56">
        <v>4486009.6692191502</v>
      </c>
      <c r="H129" s="60">
        <v>1082.3399999999999</v>
      </c>
      <c r="I129" s="55">
        <v>2822654.256730306</v>
      </c>
      <c r="J129" s="55">
        <v>1663355.4124888442</v>
      </c>
      <c r="K129" s="75">
        <v>230350.07997317985</v>
      </c>
      <c r="L129" s="56">
        <v>44447.458982831973</v>
      </c>
      <c r="M129" s="56">
        <v>0</v>
      </c>
      <c r="N129" s="52">
        <v>1938152.9514448561</v>
      </c>
      <c r="O129" s="38">
        <v>1636396.4654279544</v>
      </c>
      <c r="P129" s="38">
        <v>38058.222818086571</v>
      </c>
      <c r="Q129" s="412">
        <v>3612607.639690897</v>
      </c>
      <c r="R129" s="417">
        <v>11126624.719371442</v>
      </c>
      <c r="S129" s="97">
        <f t="shared" si="3"/>
        <v>-7514017.0796805453</v>
      </c>
      <c r="T129" s="98">
        <f t="shared" si="4"/>
        <v>-2881.2318145695208</v>
      </c>
      <c r="V129" s="148">
        <v>254.44004028419931</v>
      </c>
      <c r="W129" s="254">
        <v>222.68675568683736</v>
      </c>
      <c r="X129" s="254">
        <v>197.68675568683736</v>
      </c>
      <c r="Y129" s="254">
        <v>172.68675568683736</v>
      </c>
      <c r="Z129" s="377">
        <v>147.68675568683736</v>
      </c>
    </row>
    <row r="130" spans="1:26" x14ac:dyDescent="0.2">
      <c r="A130" s="74">
        <v>320</v>
      </c>
      <c r="B130" s="51" t="s">
        <v>124</v>
      </c>
      <c r="C130" s="56">
        <v>7536.2673124074936</v>
      </c>
      <c r="D130" s="56">
        <v>5929421.5061258944</v>
      </c>
      <c r="E130" s="56">
        <v>0</v>
      </c>
      <c r="F130" s="56">
        <v>3504082.2197836507</v>
      </c>
      <c r="G130" s="56">
        <v>9433503.725909546</v>
      </c>
      <c r="H130" s="60">
        <v>1082.3399999999999</v>
      </c>
      <c r="I130" s="55">
        <v>8156803.5629111258</v>
      </c>
      <c r="J130" s="55">
        <v>1276700.1629984202</v>
      </c>
      <c r="K130" s="75">
        <v>1225109.6684809343</v>
      </c>
      <c r="L130" s="56">
        <v>-333328.3403996065</v>
      </c>
      <c r="M130" s="56">
        <v>0</v>
      </c>
      <c r="N130" s="52">
        <v>2168481.4910797481</v>
      </c>
      <c r="O130" s="38">
        <v>2269966.0316220201</v>
      </c>
      <c r="P130" s="38">
        <v>109979.26747154382</v>
      </c>
      <c r="Q130" s="412">
        <v>4548426.7901733117</v>
      </c>
      <c r="R130" s="417">
        <v>25039947.3374958</v>
      </c>
      <c r="S130" s="97">
        <f t="shared" si="3"/>
        <v>-20491520.547322489</v>
      </c>
      <c r="T130" s="98">
        <f t="shared" si="4"/>
        <v>-2719.0543670851271</v>
      </c>
      <c r="V130" s="148">
        <v>-185.58627474297873</v>
      </c>
      <c r="W130" s="254">
        <v>-167.33955934034071</v>
      </c>
      <c r="X130" s="254">
        <v>-142.33955934034071</v>
      </c>
      <c r="Y130" s="254">
        <v>-117.33955934034071</v>
      </c>
      <c r="Z130" s="377">
        <v>-92.339559340340713</v>
      </c>
    </row>
    <row r="131" spans="1:26" x14ac:dyDescent="0.2">
      <c r="A131" s="74">
        <v>322</v>
      </c>
      <c r="B131" s="51" t="s">
        <v>125</v>
      </c>
      <c r="C131" s="56">
        <v>6800.966365814209</v>
      </c>
      <c r="D131" s="56">
        <v>6921140.8462128462</v>
      </c>
      <c r="E131" s="56">
        <v>0</v>
      </c>
      <c r="F131" s="56">
        <v>4834912.0325247422</v>
      </c>
      <c r="G131" s="56">
        <v>11756052.878737587</v>
      </c>
      <c r="H131" s="60">
        <v>1082.3399999999999</v>
      </c>
      <c r="I131" s="55">
        <v>7360957.9363753507</v>
      </c>
      <c r="J131" s="55">
        <v>4395094.9423622368</v>
      </c>
      <c r="K131" s="75">
        <v>321330.92804178136</v>
      </c>
      <c r="L131" s="56">
        <v>-174938.59536884585</v>
      </c>
      <c r="M131" s="56">
        <v>0</v>
      </c>
      <c r="N131" s="52">
        <v>4541487.2750351727</v>
      </c>
      <c r="O131" s="38">
        <v>1943681.2403919389</v>
      </c>
      <c r="P131" s="38">
        <v>99248.775024132396</v>
      </c>
      <c r="Q131" s="412">
        <v>6584417.2904512445</v>
      </c>
      <c r="R131" s="417">
        <v>21295157.740969546</v>
      </c>
      <c r="S131" s="97">
        <f t="shared" si="3"/>
        <v>-14710740.450518303</v>
      </c>
      <c r="T131" s="98">
        <f t="shared" si="4"/>
        <v>-2163.0367890750681</v>
      </c>
      <c r="V131" s="148">
        <v>-74.616436989205539</v>
      </c>
      <c r="W131" s="254">
        <v>-56.369721586567493</v>
      </c>
      <c r="X131" s="254">
        <v>-31.369721586567493</v>
      </c>
      <c r="Y131" s="254">
        <v>-6.3697215865674934</v>
      </c>
      <c r="Z131" s="377">
        <v>0</v>
      </c>
    </row>
    <row r="132" spans="1:26" x14ac:dyDescent="0.2">
      <c r="A132" s="74">
        <v>398</v>
      </c>
      <c r="B132" s="51" t="s">
        <v>126</v>
      </c>
      <c r="C132" s="56">
        <v>120007.24609351158</v>
      </c>
      <c r="D132" s="56">
        <v>132086874.81114405</v>
      </c>
      <c r="E132" s="56">
        <v>0</v>
      </c>
      <c r="F132" s="56">
        <v>15144710.361075006</v>
      </c>
      <c r="G132" s="56">
        <v>147231585.17221907</v>
      </c>
      <c r="H132" s="60">
        <v>1082.3399999999999</v>
      </c>
      <c r="I132" s="55">
        <v>129888642.73685132</v>
      </c>
      <c r="J132" s="55">
        <v>17342942.435367748</v>
      </c>
      <c r="K132" s="75">
        <v>4986930.0551734194</v>
      </c>
      <c r="L132" s="56">
        <v>-14013588.252253244</v>
      </c>
      <c r="M132" s="56">
        <v>0</v>
      </c>
      <c r="N132" s="52">
        <v>8316284.2382879239</v>
      </c>
      <c r="O132" s="38">
        <v>19996777.885944553</v>
      </c>
      <c r="P132" s="38">
        <v>1751305.8480439484</v>
      </c>
      <c r="Q132" s="412">
        <v>30064367.972276427</v>
      </c>
      <c r="R132" s="417">
        <v>190212433.93280339</v>
      </c>
      <c r="S132" s="97">
        <f t="shared" si="3"/>
        <v>-160148065.96052697</v>
      </c>
      <c r="T132" s="98">
        <f t="shared" si="4"/>
        <v>-1334.4866345465257</v>
      </c>
      <c r="V132" s="148">
        <v>168.08552945245609</v>
      </c>
      <c r="W132" s="254">
        <v>136.33224485509413</v>
      </c>
      <c r="X132" s="254">
        <v>111.33224485509413</v>
      </c>
      <c r="Y132" s="254">
        <v>86.332244855094132</v>
      </c>
      <c r="Z132" s="377">
        <v>61.332244855094132</v>
      </c>
    </row>
    <row r="133" spans="1:26" x14ac:dyDescent="0.2">
      <c r="A133" s="74">
        <v>399</v>
      </c>
      <c r="B133" s="51" t="s">
        <v>127</v>
      </c>
      <c r="C133" s="56">
        <v>8186.8940467834473</v>
      </c>
      <c r="D133" s="56">
        <v>12678824.526774811</v>
      </c>
      <c r="E133" s="56">
        <v>0</v>
      </c>
      <c r="F133" s="56">
        <v>742669.42644166923</v>
      </c>
      <c r="G133" s="56">
        <v>13421493.95321648</v>
      </c>
      <c r="H133" s="60">
        <v>1082.3399999999999</v>
      </c>
      <c r="I133" s="55">
        <v>8861002.9025955964</v>
      </c>
      <c r="J133" s="55">
        <v>4560491.0506208837</v>
      </c>
      <c r="K133" s="75">
        <v>197313.49053673475</v>
      </c>
      <c r="L133" s="56">
        <v>-407414.33591300284</v>
      </c>
      <c r="M133" s="56">
        <v>0</v>
      </c>
      <c r="N133" s="52">
        <v>4350390.2052446157</v>
      </c>
      <c r="O133" s="38">
        <v>2539680.0370476092</v>
      </c>
      <c r="P133" s="38">
        <v>119474.08084238369</v>
      </c>
      <c r="Q133" s="412">
        <v>7009544.3231346095</v>
      </c>
      <c r="R133" s="417">
        <v>15658167.661091482</v>
      </c>
      <c r="S133" s="97">
        <f t="shared" si="3"/>
        <v>-8648623.3379568718</v>
      </c>
      <c r="T133" s="98">
        <f t="shared" si="4"/>
        <v>-1056.3985912770954</v>
      </c>
      <c r="V133" s="148">
        <v>-232.23768128510824</v>
      </c>
      <c r="W133" s="254">
        <v>-213.99096588247019</v>
      </c>
      <c r="X133" s="254">
        <v>-188.99096588247019</v>
      </c>
      <c r="Y133" s="254">
        <v>-163.99096588247019</v>
      </c>
      <c r="Z133" s="377">
        <v>-138.99096588247019</v>
      </c>
    </row>
    <row r="134" spans="1:26" x14ac:dyDescent="0.2">
      <c r="A134" s="74">
        <v>400</v>
      </c>
      <c r="B134" s="51" t="s">
        <v>128</v>
      </c>
      <c r="C134" s="56">
        <v>8540.8628960251808</v>
      </c>
      <c r="D134" s="56">
        <v>11451339.807794651</v>
      </c>
      <c r="E134" s="56">
        <v>0</v>
      </c>
      <c r="F134" s="56">
        <v>1441710.3877999657</v>
      </c>
      <c r="G134" s="56">
        <v>12893050.195594616</v>
      </c>
      <c r="H134" s="60">
        <v>1082.3399999999999</v>
      </c>
      <c r="I134" s="55">
        <v>9244117.5468838941</v>
      </c>
      <c r="J134" s="55">
        <v>3648932.6487107221</v>
      </c>
      <c r="K134" s="75">
        <v>188381.25628073415</v>
      </c>
      <c r="L134" s="56">
        <v>-184542.64686949109</v>
      </c>
      <c r="M134" s="56">
        <v>0</v>
      </c>
      <c r="N134" s="52">
        <v>3652771.2581219655</v>
      </c>
      <c r="O134" s="38">
        <v>2553418.6388742886</v>
      </c>
      <c r="P134" s="38">
        <v>124639.66655392808</v>
      </c>
      <c r="Q134" s="412">
        <v>6330829.5635501826</v>
      </c>
      <c r="R134" s="417">
        <v>20180712.304508258</v>
      </c>
      <c r="S134" s="97">
        <f t="shared" si="3"/>
        <v>-13849882.740958076</v>
      </c>
      <c r="T134" s="98">
        <f t="shared" si="4"/>
        <v>-1621.6022794843893</v>
      </c>
      <c r="V134" s="148">
        <v>-28.086881109700215</v>
      </c>
      <c r="W134" s="254">
        <v>-9.8401657070621695</v>
      </c>
      <c r="X134" s="254">
        <v>0</v>
      </c>
      <c r="Y134" s="254">
        <v>0</v>
      </c>
      <c r="Z134" s="377">
        <v>0</v>
      </c>
    </row>
    <row r="135" spans="1:26" x14ac:dyDescent="0.2">
      <c r="A135" s="74">
        <v>402</v>
      </c>
      <c r="B135" s="51" t="s">
        <v>129</v>
      </c>
      <c r="C135" s="56">
        <v>9812.4014671444893</v>
      </c>
      <c r="D135" s="56">
        <v>11880160.482824426</v>
      </c>
      <c r="E135" s="56">
        <v>0</v>
      </c>
      <c r="F135" s="56">
        <v>1534599.6299695775</v>
      </c>
      <c r="G135" s="56">
        <v>13414760.112794004</v>
      </c>
      <c r="H135" s="60">
        <v>1082.3399999999999</v>
      </c>
      <c r="I135" s="55">
        <v>10620354.603949165</v>
      </c>
      <c r="J135" s="55">
        <v>2794405.5088448394</v>
      </c>
      <c r="K135" s="75">
        <v>345947.12529056473</v>
      </c>
      <c r="L135" s="56">
        <v>-379569.91250462318</v>
      </c>
      <c r="M135" s="56">
        <v>0</v>
      </c>
      <c r="N135" s="52">
        <v>2760782.721630781</v>
      </c>
      <c r="O135" s="38">
        <v>4785955.6079538725</v>
      </c>
      <c r="P135" s="38">
        <v>143195.6538638901</v>
      </c>
      <c r="Q135" s="412">
        <v>7689933.9834485436</v>
      </c>
      <c r="R135" s="417">
        <v>30638652.447509348</v>
      </c>
      <c r="S135" s="97">
        <f t="shared" si="3"/>
        <v>-22948718.464060806</v>
      </c>
      <c r="T135" s="98">
        <f t="shared" si="4"/>
        <v>-2338.7463854696034</v>
      </c>
      <c r="V135" s="148">
        <v>-22.175217144712235</v>
      </c>
      <c r="W135" s="254">
        <v>-3.928501742074161</v>
      </c>
      <c r="X135" s="254">
        <v>0</v>
      </c>
      <c r="Y135" s="254">
        <v>0</v>
      </c>
      <c r="Z135" s="377">
        <v>0</v>
      </c>
    </row>
    <row r="136" spans="1:26" x14ac:dyDescent="0.2">
      <c r="A136" s="74">
        <v>403</v>
      </c>
      <c r="B136" s="51" t="s">
        <v>130</v>
      </c>
      <c r="C136" s="56">
        <v>3128.5970003604889</v>
      </c>
      <c r="D136" s="56">
        <v>3086242.8098643143</v>
      </c>
      <c r="E136" s="56">
        <v>0</v>
      </c>
      <c r="F136" s="56">
        <v>575705.95244686888</v>
      </c>
      <c r="G136" s="56">
        <v>3661948.7623111829</v>
      </c>
      <c r="H136" s="60">
        <v>1082.3399999999999</v>
      </c>
      <c r="I136" s="55">
        <v>3386205.6773701711</v>
      </c>
      <c r="J136" s="55">
        <v>275743.08494101185</v>
      </c>
      <c r="K136" s="75">
        <v>89226.618032206796</v>
      </c>
      <c r="L136" s="56">
        <v>42733.915179864154</v>
      </c>
      <c r="M136" s="56">
        <v>0</v>
      </c>
      <c r="N136" s="52">
        <v>407703.61815308279</v>
      </c>
      <c r="O136" s="38">
        <v>1321187.9906961883</v>
      </c>
      <c r="P136" s="38">
        <v>45656.661587206596</v>
      </c>
      <c r="Q136" s="412">
        <v>1774548.2704364778</v>
      </c>
      <c r="R136" s="417">
        <v>10625744.331053056</v>
      </c>
      <c r="S136" s="97">
        <f t="shared" si="3"/>
        <v>-8851196.0606165789</v>
      </c>
      <c r="T136" s="98">
        <f t="shared" si="4"/>
        <v>-2829.1263015328309</v>
      </c>
      <c r="V136" s="148">
        <v>-9.5408512314553882</v>
      </c>
      <c r="W136" s="254">
        <v>0</v>
      </c>
      <c r="X136" s="254">
        <v>0</v>
      </c>
      <c r="Y136" s="254">
        <v>0</v>
      </c>
      <c r="Z136" s="377">
        <v>0</v>
      </c>
    </row>
    <row r="137" spans="1:26" x14ac:dyDescent="0.2">
      <c r="A137" s="74">
        <v>405</v>
      </c>
      <c r="B137" s="51" t="s">
        <v>131</v>
      </c>
      <c r="C137" s="56">
        <v>73023.519782602787</v>
      </c>
      <c r="D137" s="56">
        <v>82033468.939906865</v>
      </c>
      <c r="E137" s="56">
        <v>0</v>
      </c>
      <c r="F137" s="56">
        <v>10710155.908950975</v>
      </c>
      <c r="G137" s="56">
        <v>92743624.848857835</v>
      </c>
      <c r="H137" s="60">
        <v>1082.3399999999999</v>
      </c>
      <c r="I137" s="55">
        <v>79036276.401502296</v>
      </c>
      <c r="J137" s="55">
        <v>13707348.447355539</v>
      </c>
      <c r="K137" s="75">
        <v>2886828.3306027399</v>
      </c>
      <c r="L137" s="56">
        <v>-6186688.6748065064</v>
      </c>
      <c r="M137" s="56">
        <v>0</v>
      </c>
      <c r="N137" s="52">
        <v>10407488.103151772</v>
      </c>
      <c r="O137" s="38">
        <v>7090164.3886540234</v>
      </c>
      <c r="P137" s="38">
        <v>1065656.6282703793</v>
      </c>
      <c r="Q137" s="412">
        <v>18563309.120076176</v>
      </c>
      <c r="R137" s="417">
        <v>112569002.090277</v>
      </c>
      <c r="S137" s="97">
        <f t="shared" si="3"/>
        <v>-94005692.970200822</v>
      </c>
      <c r="T137" s="98">
        <f t="shared" si="4"/>
        <v>-1287.3344540233577</v>
      </c>
      <c r="V137" s="148">
        <v>43.712562074699918</v>
      </c>
      <c r="W137" s="254">
        <v>11.959277477337935</v>
      </c>
      <c r="X137" s="254">
        <v>0</v>
      </c>
      <c r="Y137" s="254">
        <v>0</v>
      </c>
      <c r="Z137" s="377">
        <v>0</v>
      </c>
    </row>
    <row r="138" spans="1:26" x14ac:dyDescent="0.2">
      <c r="A138" s="74">
        <v>407</v>
      </c>
      <c r="B138" s="51" t="s">
        <v>132</v>
      </c>
      <c r="C138" s="56">
        <v>2715.8563485145569</v>
      </c>
      <c r="D138" s="56">
        <v>3004915.3645786541</v>
      </c>
      <c r="E138" s="56">
        <v>0</v>
      </c>
      <c r="F138" s="56">
        <v>885443.68120749702</v>
      </c>
      <c r="G138" s="56">
        <v>3890359.0457861512</v>
      </c>
      <c r="H138" s="60">
        <v>1082.3399999999999</v>
      </c>
      <c r="I138" s="55">
        <v>2939479.9602512452</v>
      </c>
      <c r="J138" s="55">
        <v>950879.08553490601</v>
      </c>
      <c r="K138" s="75">
        <v>84787.759758465429</v>
      </c>
      <c r="L138" s="56">
        <v>-19916.350763468945</v>
      </c>
      <c r="M138" s="56">
        <v>0</v>
      </c>
      <c r="N138" s="52">
        <v>1015750.4945299025</v>
      </c>
      <c r="O138" s="38">
        <v>1125416.7324709937</v>
      </c>
      <c r="P138" s="38">
        <v>39633.399319026496</v>
      </c>
      <c r="Q138" s="412">
        <v>2180800.6263199225</v>
      </c>
      <c r="R138" s="417">
        <v>7179608.6148882136</v>
      </c>
      <c r="S138" s="97">
        <f t="shared" si="3"/>
        <v>-4998807.9885682911</v>
      </c>
      <c r="T138" s="98">
        <f t="shared" si="4"/>
        <v>-1840.6010285862135</v>
      </c>
      <c r="V138" s="148">
        <v>-23.170630742144141</v>
      </c>
      <c r="W138" s="254">
        <v>-4.9239153395060953</v>
      </c>
      <c r="X138" s="254">
        <v>0</v>
      </c>
      <c r="Y138" s="254">
        <v>0</v>
      </c>
      <c r="Z138" s="377">
        <v>0</v>
      </c>
    </row>
    <row r="139" spans="1:26" x14ac:dyDescent="0.2">
      <c r="A139" s="74">
        <v>408</v>
      </c>
      <c r="B139" s="51" t="s">
        <v>133</v>
      </c>
      <c r="C139" s="56">
        <v>14644.694573402405</v>
      </c>
      <c r="D139" s="56">
        <v>21403586.297047768</v>
      </c>
      <c r="E139" s="56">
        <v>0</v>
      </c>
      <c r="F139" s="56">
        <v>1522430.3518098048</v>
      </c>
      <c r="G139" s="56">
        <v>22926016.648857571</v>
      </c>
      <c r="H139" s="60">
        <v>1082.3399999999999</v>
      </c>
      <c r="I139" s="55">
        <v>15850538.724576358</v>
      </c>
      <c r="J139" s="55">
        <v>7075477.9242812134</v>
      </c>
      <c r="K139" s="75">
        <v>404500.64939732081</v>
      </c>
      <c r="L139" s="56">
        <v>-656007.61052562925</v>
      </c>
      <c r="M139" s="56">
        <v>0</v>
      </c>
      <c r="N139" s="52">
        <v>6823970.963152905</v>
      </c>
      <c r="O139" s="38">
        <v>5584874.9000853421</v>
      </c>
      <c r="P139" s="38">
        <v>213714.92209089012</v>
      </c>
      <c r="Q139" s="412">
        <v>12622560.785329137</v>
      </c>
      <c r="R139" s="417">
        <v>36428243.986615792</v>
      </c>
      <c r="S139" s="97">
        <f t="shared" si="3"/>
        <v>-23805683.201286655</v>
      </c>
      <c r="T139" s="98">
        <f t="shared" si="4"/>
        <v>-1625.5499957317222</v>
      </c>
      <c r="V139" s="148">
        <v>-55.675364380188292</v>
      </c>
      <c r="W139" s="254">
        <v>-37.428648977550246</v>
      </c>
      <c r="X139" s="254">
        <v>-12.428648977550246</v>
      </c>
      <c r="Y139" s="254">
        <v>0</v>
      </c>
      <c r="Z139" s="377">
        <v>0</v>
      </c>
    </row>
    <row r="140" spans="1:26" x14ac:dyDescent="0.2">
      <c r="A140" s="74">
        <v>410</v>
      </c>
      <c r="B140" s="51" t="s">
        <v>134</v>
      </c>
      <c r="C140" s="56">
        <v>19090.152022123337</v>
      </c>
      <c r="D140" s="56">
        <v>32348453.421492841</v>
      </c>
      <c r="E140" s="56">
        <v>0</v>
      </c>
      <c r="F140" s="56">
        <v>1343269.8015018492</v>
      </c>
      <c r="G140" s="56">
        <v>33691723.222994693</v>
      </c>
      <c r="H140" s="60">
        <v>1082.3399999999999</v>
      </c>
      <c r="I140" s="55">
        <v>20662035.139624972</v>
      </c>
      <c r="J140" s="55">
        <v>13029688.083369721</v>
      </c>
      <c r="K140" s="75">
        <v>652323.11588429438</v>
      </c>
      <c r="L140" s="56">
        <v>-1144793.0466336268</v>
      </c>
      <c r="M140" s="56">
        <v>0</v>
      </c>
      <c r="N140" s="52">
        <v>12537218.152620388</v>
      </c>
      <c r="O140" s="38">
        <v>6549497.5374484845</v>
      </c>
      <c r="P140" s="38">
        <v>278588.96828897571</v>
      </c>
      <c r="Q140" s="412">
        <v>19365304.658357847</v>
      </c>
      <c r="R140" s="417">
        <v>38582162.060288318</v>
      </c>
      <c r="S140" s="97">
        <f t="shared" si="3"/>
        <v>-19216857.40193047</v>
      </c>
      <c r="T140" s="98">
        <f t="shared" si="4"/>
        <v>-1006.6372116712479</v>
      </c>
      <c r="V140" s="148">
        <v>-151.41208007073126</v>
      </c>
      <c r="W140" s="254">
        <v>-133.16536466809322</v>
      </c>
      <c r="X140" s="254">
        <v>-108.16536466809322</v>
      </c>
      <c r="Y140" s="254">
        <v>-83.165364668093218</v>
      </c>
      <c r="Z140" s="377">
        <v>-58.165364668093218</v>
      </c>
    </row>
    <row r="141" spans="1:26" x14ac:dyDescent="0.2">
      <c r="A141" s="74">
        <v>416</v>
      </c>
      <c r="B141" s="51" t="s">
        <v>135</v>
      </c>
      <c r="C141" s="56">
        <v>3080.9090371131897</v>
      </c>
      <c r="D141" s="56">
        <v>4309494.5443971157</v>
      </c>
      <c r="E141" s="56">
        <v>0</v>
      </c>
      <c r="F141" s="56">
        <v>360369.86662812205</v>
      </c>
      <c r="G141" s="56">
        <v>4669864.4110252373</v>
      </c>
      <c r="H141" s="60">
        <v>1082.3399999999999</v>
      </c>
      <c r="I141" s="55">
        <v>3334591.0872290893</v>
      </c>
      <c r="J141" s="55">
        <v>1335273.3237961479</v>
      </c>
      <c r="K141" s="75">
        <v>89689.342238733501</v>
      </c>
      <c r="L141" s="56">
        <v>-101753.31320926984</v>
      </c>
      <c r="M141" s="56">
        <v>0</v>
      </c>
      <c r="N141" s="52">
        <v>1323209.3528256116</v>
      </c>
      <c r="O141" s="38">
        <v>1064563.1084435976</v>
      </c>
      <c r="P141" s="38">
        <v>44960.735202467935</v>
      </c>
      <c r="Q141" s="412">
        <v>2432733.1964716772</v>
      </c>
      <c r="R141" s="417">
        <v>6621004.1062208246</v>
      </c>
      <c r="S141" s="97">
        <f t="shared" si="3"/>
        <v>-4188270.9097491475</v>
      </c>
      <c r="T141" s="98">
        <f t="shared" si="4"/>
        <v>-1359.4269935582245</v>
      </c>
      <c r="V141" s="148">
        <v>-65.668580827454122</v>
      </c>
      <c r="W141" s="254">
        <v>-47.421865424816076</v>
      </c>
      <c r="X141" s="254">
        <v>-22.421865424816076</v>
      </c>
      <c r="Y141" s="254">
        <v>0</v>
      </c>
      <c r="Z141" s="377">
        <v>0</v>
      </c>
    </row>
    <row r="142" spans="1:26" x14ac:dyDescent="0.2">
      <c r="A142" s="74">
        <v>418</v>
      </c>
      <c r="B142" s="77" t="s">
        <v>136</v>
      </c>
      <c r="C142" s="56">
        <v>23108.073155641556</v>
      </c>
      <c r="D142" s="56">
        <v>40610574.805313475</v>
      </c>
      <c r="E142" s="56">
        <v>0</v>
      </c>
      <c r="F142" s="56">
        <v>1337171.6543617034</v>
      </c>
      <c r="G142" s="56">
        <v>41947746.459675178</v>
      </c>
      <c r="H142" s="60">
        <v>1082.3399999999999</v>
      </c>
      <c r="I142" s="55">
        <v>25010791.89927708</v>
      </c>
      <c r="J142" s="55">
        <v>16936954.560398098</v>
      </c>
      <c r="K142" s="75">
        <v>762758.32029863261</v>
      </c>
      <c r="L142" s="56">
        <v>-1990361.1120526691</v>
      </c>
      <c r="M142" s="56">
        <v>0</v>
      </c>
      <c r="N142" s="52">
        <v>15709351.768644059</v>
      </c>
      <c r="O142" s="38">
        <v>1283649.0274069102</v>
      </c>
      <c r="P142" s="38">
        <v>337223.83415888151</v>
      </c>
      <c r="Q142" s="412">
        <v>17330224.630209852</v>
      </c>
      <c r="R142" s="417">
        <v>24667980.377597451</v>
      </c>
      <c r="S142" s="97">
        <f t="shared" si="3"/>
        <v>-7337755.7473875992</v>
      </c>
      <c r="T142" s="98">
        <f t="shared" si="4"/>
        <v>-317.54078749729831</v>
      </c>
      <c r="V142" s="148">
        <v>-76.696954295235599</v>
      </c>
      <c r="W142" s="254">
        <v>-58.450238892597554</v>
      </c>
      <c r="X142" s="254">
        <v>-33.450238892597554</v>
      </c>
      <c r="Y142" s="254">
        <v>-8.4502388925975538</v>
      </c>
      <c r="Z142" s="377">
        <v>0</v>
      </c>
    </row>
    <row r="143" spans="1:26" x14ac:dyDescent="0.2">
      <c r="A143" s="74">
        <v>420</v>
      </c>
      <c r="B143" s="51" t="s">
        <v>137</v>
      </c>
      <c r="C143" s="56">
        <v>9737.3173522949219</v>
      </c>
      <c r="D143" s="56">
        <v>10737623.91662387</v>
      </c>
      <c r="E143" s="56">
        <v>0</v>
      </c>
      <c r="F143" s="56">
        <v>1499027.7528457844</v>
      </c>
      <c r="G143" s="56">
        <v>12236651.669469655</v>
      </c>
      <c r="H143" s="60">
        <v>1082.3399999999999</v>
      </c>
      <c r="I143" s="55">
        <v>10539088.063082885</v>
      </c>
      <c r="J143" s="55">
        <v>1697563.6063867696</v>
      </c>
      <c r="K143" s="75">
        <v>326755.3160227937</v>
      </c>
      <c r="L143" s="56">
        <v>-512323.50815738062</v>
      </c>
      <c r="M143" s="56">
        <v>0</v>
      </c>
      <c r="N143" s="52">
        <v>1511995.4142521827</v>
      </c>
      <c r="O143" s="38">
        <v>2709169.8425890361</v>
      </c>
      <c r="P143" s="38">
        <v>142099.9262831673</v>
      </c>
      <c r="Q143" s="412">
        <v>4363265.1831243867</v>
      </c>
      <c r="R143" s="417">
        <v>24961755.002081536</v>
      </c>
      <c r="S143" s="97">
        <f t="shared" si="3"/>
        <v>-20598489.81895715</v>
      </c>
      <c r="T143" s="98">
        <f t="shared" si="4"/>
        <v>-2115.417324269752</v>
      </c>
      <c r="V143" s="148">
        <v>-124.63228881534314</v>
      </c>
      <c r="W143" s="254">
        <v>-106.3855734127051</v>
      </c>
      <c r="X143" s="254">
        <v>-81.385573412705099</v>
      </c>
      <c r="Y143" s="254">
        <v>-56.385573412705099</v>
      </c>
      <c r="Z143" s="377">
        <v>-31.385573412705099</v>
      </c>
    </row>
    <row r="144" spans="1:26" x14ac:dyDescent="0.2">
      <c r="A144" s="74">
        <v>421</v>
      </c>
      <c r="B144" s="51" t="s">
        <v>138</v>
      </c>
      <c r="C144" s="56">
        <v>804.90989875793457</v>
      </c>
      <c r="D144" s="56">
        <v>926797.53667421348</v>
      </c>
      <c r="E144" s="56">
        <v>0</v>
      </c>
      <c r="F144" s="56">
        <v>490036.47117227537</v>
      </c>
      <c r="G144" s="56">
        <v>1416834.0078464889</v>
      </c>
      <c r="H144" s="60">
        <v>1082.3399999999999</v>
      </c>
      <c r="I144" s="55">
        <v>871186.17982166284</v>
      </c>
      <c r="J144" s="55">
        <v>545647.82802482601</v>
      </c>
      <c r="K144" s="75">
        <v>65391.257414969368</v>
      </c>
      <c r="L144" s="56">
        <v>-9503.8420530290023</v>
      </c>
      <c r="M144" s="56">
        <v>0</v>
      </c>
      <c r="N144" s="52">
        <v>601535.24338676641</v>
      </c>
      <c r="O144" s="38">
        <v>314979.50542223908</v>
      </c>
      <c r="P144" s="38">
        <v>11746.31914930217</v>
      </c>
      <c r="Q144" s="412">
        <v>928261.06795830769</v>
      </c>
      <c r="R144" s="417">
        <v>3032887.8105250089</v>
      </c>
      <c r="S144" s="97">
        <f t="shared" si="3"/>
        <v>-2104626.742566701</v>
      </c>
      <c r="T144" s="98">
        <f t="shared" si="4"/>
        <v>-2614.7358180268052</v>
      </c>
      <c r="V144" s="148">
        <v>-257.27847706063869</v>
      </c>
      <c r="W144" s="254">
        <v>-239.03176165800062</v>
      </c>
      <c r="X144" s="254">
        <v>-214.03176165800062</v>
      </c>
      <c r="Y144" s="254">
        <v>-189.03176165800062</v>
      </c>
      <c r="Z144" s="377">
        <v>-164.03176165800062</v>
      </c>
    </row>
    <row r="145" spans="1:26" x14ac:dyDescent="0.2">
      <c r="A145" s="74">
        <v>422</v>
      </c>
      <c r="B145" s="51" t="s">
        <v>139</v>
      </c>
      <c r="C145" s="56">
        <v>11456.683550596237</v>
      </c>
      <c r="D145" s="56">
        <v>10537619.12980416</v>
      </c>
      <c r="E145" s="56">
        <v>0</v>
      </c>
      <c r="F145" s="56">
        <v>4144588.7646674439</v>
      </c>
      <c r="G145" s="56">
        <v>14682207.894471604</v>
      </c>
      <c r="H145" s="60">
        <v>1082.3399999999999</v>
      </c>
      <c r="I145" s="55">
        <v>12400026.874152331</v>
      </c>
      <c r="J145" s="55">
        <v>2282181.0203192737</v>
      </c>
      <c r="K145" s="75">
        <v>1114740.6918245154</v>
      </c>
      <c r="L145" s="56">
        <v>-613955.82467654417</v>
      </c>
      <c r="M145" s="56">
        <v>0</v>
      </c>
      <c r="N145" s="52">
        <v>2782965.8874672446</v>
      </c>
      <c r="O145" s="38">
        <v>3054012.8801683979</v>
      </c>
      <c r="P145" s="38">
        <v>167191.21181827455</v>
      </c>
      <c r="Q145" s="412">
        <v>6004169.9794539167</v>
      </c>
      <c r="R145" s="417">
        <v>37942173.446872011</v>
      </c>
      <c r="S145" s="97">
        <f t="shared" ref="S145:S208" si="5">Q145-R145</f>
        <v>-31938003.467418093</v>
      </c>
      <c r="T145" s="98">
        <f t="shared" ref="T145:T208" si="6">S145/C145</f>
        <v>-2787.718044787573</v>
      </c>
      <c r="V145" s="148">
        <v>17.356867231497745</v>
      </c>
      <c r="W145" s="254">
        <v>0</v>
      </c>
      <c r="X145" s="254">
        <v>0</v>
      </c>
      <c r="Y145" s="254">
        <v>0</v>
      </c>
      <c r="Z145" s="377">
        <v>0</v>
      </c>
    </row>
    <row r="146" spans="1:26" x14ac:dyDescent="0.2">
      <c r="A146" s="78">
        <v>423</v>
      </c>
      <c r="B146" s="51" t="s">
        <v>140</v>
      </c>
      <c r="C146" s="56">
        <v>19647.839710712433</v>
      </c>
      <c r="D146" s="56">
        <v>30938936.86861378</v>
      </c>
      <c r="E146" s="56">
        <v>0</v>
      </c>
      <c r="F146" s="56">
        <v>1470178.8283304074</v>
      </c>
      <c r="G146" s="56">
        <v>32409115.696944188</v>
      </c>
      <c r="H146" s="60">
        <v>1082.3399999999999</v>
      </c>
      <c r="I146" s="55">
        <v>21265642.832492493</v>
      </c>
      <c r="J146" s="55">
        <v>11143472.864451695</v>
      </c>
      <c r="K146" s="75">
        <v>510776.26869171846</v>
      </c>
      <c r="L146" s="56">
        <v>-1140148.4550142509</v>
      </c>
      <c r="M146" s="56">
        <v>0</v>
      </c>
      <c r="N146" s="52">
        <v>10514100.678129163</v>
      </c>
      <c r="O146" s="38">
        <v>1390020.5957949981</v>
      </c>
      <c r="P146" s="38">
        <v>286727.49110489927</v>
      </c>
      <c r="Q146" s="412">
        <v>12190848.76502906</v>
      </c>
      <c r="R146" s="417">
        <v>21077885.030866623</v>
      </c>
      <c r="S146" s="97">
        <f t="shared" si="5"/>
        <v>-8887036.2658375632</v>
      </c>
      <c r="T146" s="98">
        <f t="shared" si="6"/>
        <v>-452.3162035463958</v>
      </c>
      <c r="V146" s="148">
        <v>-119.20979955352129</v>
      </c>
      <c r="W146" s="254">
        <v>-100.96308415088325</v>
      </c>
      <c r="X146" s="254">
        <v>-75.963084150883248</v>
      </c>
      <c r="Y146" s="254">
        <v>-50.963084150883248</v>
      </c>
      <c r="Z146" s="377">
        <v>-25.963084150883248</v>
      </c>
    </row>
    <row r="147" spans="1:26" x14ac:dyDescent="0.2">
      <c r="A147" s="74">
        <v>425</v>
      </c>
      <c r="B147" s="51" t="s">
        <v>141</v>
      </c>
      <c r="C147" s="56">
        <v>10161.322297692299</v>
      </c>
      <c r="D147" s="56">
        <v>25025120.780723963</v>
      </c>
      <c r="E147" s="56">
        <v>0</v>
      </c>
      <c r="F147" s="56">
        <v>794489.53251912748</v>
      </c>
      <c r="G147" s="56">
        <v>25819610.313243091</v>
      </c>
      <c r="H147" s="60">
        <v>1082.3399999999999</v>
      </c>
      <c r="I147" s="55">
        <v>10998005.575684281</v>
      </c>
      <c r="J147" s="55">
        <v>14821604.73755881</v>
      </c>
      <c r="K147" s="75">
        <v>307824.35744182579</v>
      </c>
      <c r="L147" s="56">
        <v>-756260.18218757643</v>
      </c>
      <c r="M147" s="56">
        <v>0</v>
      </c>
      <c r="N147" s="52">
        <v>14373168.91281306</v>
      </c>
      <c r="O147" s="38">
        <v>4763164.7740736837</v>
      </c>
      <c r="P147" s="38">
        <v>148287.57215161232</v>
      </c>
      <c r="Q147" s="412">
        <v>19284621.259038355</v>
      </c>
      <c r="R147" s="417">
        <v>23249910.799587678</v>
      </c>
      <c r="S147" s="97">
        <f t="shared" si="5"/>
        <v>-3965289.540549323</v>
      </c>
      <c r="T147" s="98">
        <f t="shared" si="6"/>
        <v>-390.23361570273835</v>
      </c>
      <c r="V147" s="148">
        <v>-260.98044760499045</v>
      </c>
      <c r="W147" s="254">
        <v>-242.73373220235243</v>
      </c>
      <c r="X147" s="254">
        <v>-217.73373220235243</v>
      </c>
      <c r="Y147" s="254">
        <v>-192.73373220235243</v>
      </c>
      <c r="Z147" s="377">
        <v>-167.73373220235243</v>
      </c>
    </row>
    <row r="148" spans="1:26" x14ac:dyDescent="0.2">
      <c r="A148" s="74">
        <v>426</v>
      </c>
      <c r="B148" s="51" t="s">
        <v>142</v>
      </c>
      <c r="C148" s="56">
        <v>12329.80321598053</v>
      </c>
      <c r="D148" s="56">
        <v>17408259.873462845</v>
      </c>
      <c r="E148" s="56">
        <v>0</v>
      </c>
      <c r="F148" s="56">
        <v>1307773.3989653133</v>
      </c>
      <c r="G148" s="56">
        <v>18716033.272428159</v>
      </c>
      <c r="H148" s="60">
        <v>1082.3399999999999</v>
      </c>
      <c r="I148" s="55">
        <v>13345039.212784365</v>
      </c>
      <c r="J148" s="55">
        <v>5370994.0596437939</v>
      </c>
      <c r="K148" s="75">
        <v>439289.05659504596</v>
      </c>
      <c r="L148" s="56">
        <v>-704102.96221609227</v>
      </c>
      <c r="M148" s="56">
        <v>0</v>
      </c>
      <c r="N148" s="52">
        <v>5106180.1540227477</v>
      </c>
      <c r="O148" s="38">
        <v>5351596.0894409996</v>
      </c>
      <c r="P148" s="38">
        <v>179932.93888730661</v>
      </c>
      <c r="Q148" s="412">
        <v>10637709.182351055</v>
      </c>
      <c r="R148" s="417">
        <v>28888650.491347022</v>
      </c>
      <c r="S148" s="97">
        <f t="shared" si="5"/>
        <v>-18250941.30899597</v>
      </c>
      <c r="T148" s="98">
        <f t="shared" si="6"/>
        <v>-1480.2297319182771</v>
      </c>
      <c r="V148" s="148">
        <v>-126.33835051037349</v>
      </c>
      <c r="W148" s="254">
        <v>-108.09163510773544</v>
      </c>
      <c r="X148" s="254">
        <v>-83.091635107735442</v>
      </c>
      <c r="Y148" s="254">
        <v>-58.091635107735442</v>
      </c>
      <c r="Z148" s="377">
        <v>-33.091635107735442</v>
      </c>
    </row>
    <row r="149" spans="1:26" x14ac:dyDescent="0.2">
      <c r="A149" s="74">
        <v>430</v>
      </c>
      <c r="B149" s="51" t="s">
        <v>143</v>
      </c>
      <c r="C149" s="56">
        <v>16192.689903259277</v>
      </c>
      <c r="D149" s="56">
        <v>18020961.591690425</v>
      </c>
      <c r="E149" s="56">
        <v>0</v>
      </c>
      <c r="F149" s="56">
        <v>1928239.5136417612</v>
      </c>
      <c r="G149" s="56">
        <v>19949201.105332185</v>
      </c>
      <c r="H149" s="60">
        <v>1082.3399999999999</v>
      </c>
      <c r="I149" s="55">
        <v>17525995.989893645</v>
      </c>
      <c r="J149" s="55">
        <v>2423205.1154385395</v>
      </c>
      <c r="K149" s="75">
        <v>487010.20232315303</v>
      </c>
      <c r="L149" s="56">
        <v>-317869.24534914596</v>
      </c>
      <c r="M149" s="56">
        <v>0</v>
      </c>
      <c r="N149" s="52">
        <v>2592346.0724125467</v>
      </c>
      <c r="O149" s="38">
        <v>5643500.8178734574</v>
      </c>
      <c r="P149" s="38">
        <v>236305.33527152921</v>
      </c>
      <c r="Q149" s="412">
        <v>8472152.225557534</v>
      </c>
      <c r="R149" s="417">
        <v>41522566.294908196</v>
      </c>
      <c r="S149" s="97">
        <f t="shared" si="5"/>
        <v>-33050414.06935066</v>
      </c>
      <c r="T149" s="98">
        <f t="shared" si="6"/>
        <v>-2041.070030168258</v>
      </c>
      <c r="V149" s="148">
        <v>306.11404263647694</v>
      </c>
      <c r="W149" s="254">
        <v>274.36075803911496</v>
      </c>
      <c r="X149" s="254">
        <v>249.36075803911496</v>
      </c>
      <c r="Y149" s="254">
        <v>224.36075803911496</v>
      </c>
      <c r="Z149" s="377">
        <v>199.36075803911496</v>
      </c>
    </row>
    <row r="150" spans="1:26" x14ac:dyDescent="0.2">
      <c r="A150" s="74">
        <v>433</v>
      </c>
      <c r="B150" s="51" t="s">
        <v>144</v>
      </c>
      <c r="C150" s="56">
        <v>8108.7322978377342</v>
      </c>
      <c r="D150" s="56">
        <v>12029458.88232312</v>
      </c>
      <c r="E150" s="56">
        <v>0</v>
      </c>
      <c r="F150" s="56">
        <v>1010318.4560861411</v>
      </c>
      <c r="G150" s="56">
        <v>13039777.33840926</v>
      </c>
      <c r="H150" s="60">
        <v>1082.3399999999999</v>
      </c>
      <c r="I150" s="55">
        <v>8776405.3152416926</v>
      </c>
      <c r="J150" s="55">
        <v>4263372.0231675673</v>
      </c>
      <c r="K150" s="75">
        <v>182257.83637978413</v>
      </c>
      <c r="L150" s="56">
        <v>-240300.74677181849</v>
      </c>
      <c r="M150" s="56">
        <v>0</v>
      </c>
      <c r="N150" s="52">
        <v>4205329.1127755325</v>
      </c>
      <c r="O150" s="38">
        <v>2327635.8397947829</v>
      </c>
      <c r="P150" s="38">
        <v>118333.44031876641</v>
      </c>
      <c r="Q150" s="412">
        <v>6651298.3928890815</v>
      </c>
      <c r="R150" s="417">
        <v>16559267.751969036</v>
      </c>
      <c r="S150" s="97">
        <f t="shared" si="5"/>
        <v>-9907969.3590799533</v>
      </c>
      <c r="T150" s="98">
        <f t="shared" si="6"/>
        <v>-1221.8888224639013</v>
      </c>
      <c r="V150" s="148">
        <v>-124.33122506057481</v>
      </c>
      <c r="W150" s="254">
        <v>-106.08450965793676</v>
      </c>
      <c r="X150" s="254">
        <v>-81.084509657936763</v>
      </c>
      <c r="Y150" s="254">
        <v>-56.084509657936763</v>
      </c>
      <c r="Z150" s="377">
        <v>-31.084509657936763</v>
      </c>
    </row>
    <row r="151" spans="1:26" x14ac:dyDescent="0.2">
      <c r="A151" s="74">
        <v>434</v>
      </c>
      <c r="B151" s="51" t="s">
        <v>145</v>
      </c>
      <c r="C151" s="56">
        <v>15206.032712340355</v>
      </c>
      <c r="D151" s="56">
        <v>17433229.557621691</v>
      </c>
      <c r="E151" s="56">
        <v>0</v>
      </c>
      <c r="F151" s="56">
        <v>4094101.5986773879</v>
      </c>
      <c r="G151" s="56">
        <v>21527331.156299081</v>
      </c>
      <c r="H151" s="60">
        <v>1082.3399999999999</v>
      </c>
      <c r="I151" s="55">
        <v>16458097.445874458</v>
      </c>
      <c r="J151" s="55">
        <v>5069233.7104246225</v>
      </c>
      <c r="K151" s="75">
        <v>521230.59680268518</v>
      </c>
      <c r="L151" s="56">
        <v>-877653.15104292636</v>
      </c>
      <c r="M151" s="56">
        <v>0</v>
      </c>
      <c r="N151" s="52">
        <v>4712811.1561843818</v>
      </c>
      <c r="O151" s="38">
        <v>-289362.10006041097</v>
      </c>
      <c r="P151" s="38">
        <v>221906.71714871615</v>
      </c>
      <c r="Q151" s="412">
        <v>4645355.7732726876</v>
      </c>
      <c r="R151" s="417">
        <v>25270153.051805861</v>
      </c>
      <c r="S151" s="97">
        <f t="shared" si="5"/>
        <v>-20624797.278533176</v>
      </c>
      <c r="T151" s="98">
        <f t="shared" si="6"/>
        <v>-1356.3562349695103</v>
      </c>
      <c r="V151" s="148">
        <v>47.737216741056265</v>
      </c>
      <c r="W151" s="254">
        <v>15.983932143694311</v>
      </c>
      <c r="X151" s="254">
        <v>0</v>
      </c>
      <c r="Y151" s="254">
        <v>0</v>
      </c>
      <c r="Z151" s="377">
        <v>0</v>
      </c>
    </row>
    <row r="152" spans="1:26" x14ac:dyDescent="0.2">
      <c r="A152" s="74">
        <v>435</v>
      </c>
      <c r="B152" s="51" t="s">
        <v>146</v>
      </c>
      <c r="C152" s="56">
        <v>742.66486120223999</v>
      </c>
      <c r="D152" s="56">
        <v>636575.2264301792</v>
      </c>
      <c r="E152" s="56">
        <v>0</v>
      </c>
      <c r="F152" s="56">
        <v>317284.60853617644</v>
      </c>
      <c r="G152" s="56">
        <v>953859.8349663557</v>
      </c>
      <c r="H152" s="60">
        <v>1082.3399999999999</v>
      </c>
      <c r="I152" s="55">
        <v>803815.88587363239</v>
      </c>
      <c r="J152" s="55">
        <v>150043.94909272331</v>
      </c>
      <c r="K152" s="75">
        <v>40635.178750587176</v>
      </c>
      <c r="L152" s="56">
        <v>6516.7306841286336</v>
      </c>
      <c r="M152" s="56">
        <v>0</v>
      </c>
      <c r="N152" s="52">
        <v>197195.85852743912</v>
      </c>
      <c r="O152" s="38">
        <v>186183.59838199231</v>
      </c>
      <c r="P152" s="38">
        <v>10837.95651428211</v>
      </c>
      <c r="Q152" s="412">
        <v>394217.41342371353</v>
      </c>
      <c r="R152" s="417">
        <v>3080420.5488983425</v>
      </c>
      <c r="S152" s="97">
        <f t="shared" si="5"/>
        <v>-2686203.1354746288</v>
      </c>
      <c r="T152" s="98">
        <f t="shared" si="6"/>
        <v>-3616.9789036822776</v>
      </c>
      <c r="V152" s="148">
        <v>591.50091627132861</v>
      </c>
      <c r="W152" s="254">
        <v>559.74763167396657</v>
      </c>
      <c r="X152" s="254">
        <v>534.74763167396657</v>
      </c>
      <c r="Y152" s="254">
        <v>509.74763167396657</v>
      </c>
      <c r="Z152" s="377">
        <v>484.74763167396657</v>
      </c>
    </row>
    <row r="153" spans="1:26" x14ac:dyDescent="0.2">
      <c r="A153" s="74">
        <v>436</v>
      </c>
      <c r="B153" s="51" t="s">
        <v>147</v>
      </c>
      <c r="C153" s="56">
        <v>2118.9867028594017</v>
      </c>
      <c r="D153" s="56">
        <v>4677631.7297319043</v>
      </c>
      <c r="E153" s="56">
        <v>0</v>
      </c>
      <c r="F153" s="56">
        <v>257399.97857377204</v>
      </c>
      <c r="G153" s="56">
        <v>4935031.7083056765</v>
      </c>
      <c r="H153" s="60">
        <v>1082.3399999999999</v>
      </c>
      <c r="I153" s="55">
        <v>2293464.0679728445</v>
      </c>
      <c r="J153" s="55">
        <v>2641567.640332832</v>
      </c>
      <c r="K153" s="75">
        <v>61595.131357140352</v>
      </c>
      <c r="L153" s="56">
        <v>-96849.3671815134</v>
      </c>
      <c r="M153" s="56">
        <v>0</v>
      </c>
      <c r="N153" s="52">
        <v>2606313.4045084589</v>
      </c>
      <c r="O153" s="38">
        <v>1332252.8460959611</v>
      </c>
      <c r="P153" s="38">
        <v>30923.081109230421</v>
      </c>
      <c r="Q153" s="412">
        <v>3969489.3317136504</v>
      </c>
      <c r="R153" s="417">
        <v>6700216.5329678543</v>
      </c>
      <c r="S153" s="97">
        <f t="shared" si="5"/>
        <v>-2730727.2012542039</v>
      </c>
      <c r="T153" s="98">
        <f t="shared" si="6"/>
        <v>-1288.6948264325149</v>
      </c>
      <c r="V153" s="148">
        <v>-61.017405204105273</v>
      </c>
      <c r="W153" s="254">
        <v>-42.770689801467199</v>
      </c>
      <c r="X153" s="254">
        <v>-17.770689801467199</v>
      </c>
      <c r="Y153" s="254">
        <v>0</v>
      </c>
      <c r="Z153" s="377">
        <v>0</v>
      </c>
    </row>
    <row r="154" spans="1:26" x14ac:dyDescent="0.2">
      <c r="A154" s="74">
        <v>440</v>
      </c>
      <c r="B154" s="51" t="s">
        <v>148</v>
      </c>
      <c r="C154" s="56">
        <v>5249.8443932533264</v>
      </c>
      <c r="D154" s="56">
        <v>11343951.907915261</v>
      </c>
      <c r="E154" s="56">
        <v>0</v>
      </c>
      <c r="F154" s="56">
        <v>2122462.8148635561</v>
      </c>
      <c r="G154" s="56">
        <v>13466414.722778816</v>
      </c>
      <c r="H154" s="60">
        <v>1082.3399999999999</v>
      </c>
      <c r="I154" s="55">
        <v>5682116.5805938048</v>
      </c>
      <c r="J154" s="55">
        <v>7784298.1421850109</v>
      </c>
      <c r="K154" s="75">
        <v>110575.27979564905</v>
      </c>
      <c r="L154" s="56">
        <v>-164874.63540801842</v>
      </c>
      <c r="M154" s="56">
        <v>0</v>
      </c>
      <c r="N154" s="52">
        <v>7729998.7865726417</v>
      </c>
      <c r="O154" s="38">
        <v>2446987.8960955744</v>
      </c>
      <c r="P154" s="38">
        <v>76612.733701605874</v>
      </c>
      <c r="Q154" s="412">
        <v>10253599.416369822</v>
      </c>
      <c r="R154" s="417">
        <v>14112727.34625826</v>
      </c>
      <c r="S154" s="97">
        <f t="shared" si="5"/>
        <v>-3859127.9298884384</v>
      </c>
      <c r="T154" s="98">
        <f t="shared" si="6"/>
        <v>-735.09377436936529</v>
      </c>
      <c r="V154" s="148">
        <v>-246.97526725755284</v>
      </c>
      <c r="W154" s="254">
        <v>-228.7285518549148</v>
      </c>
      <c r="X154" s="254">
        <v>-203.7285518549148</v>
      </c>
      <c r="Y154" s="254">
        <v>-178.7285518549148</v>
      </c>
      <c r="Z154" s="377">
        <v>-153.7285518549148</v>
      </c>
    </row>
    <row r="155" spans="1:26" x14ac:dyDescent="0.2">
      <c r="A155" s="74">
        <v>441</v>
      </c>
      <c r="B155" s="51" t="s">
        <v>149</v>
      </c>
      <c r="C155" s="56">
        <v>4782.1315370798111</v>
      </c>
      <c r="D155" s="56">
        <v>4887282.2887311727</v>
      </c>
      <c r="E155" s="56">
        <v>0</v>
      </c>
      <c r="F155" s="56">
        <v>1013769.1737457496</v>
      </c>
      <c r="G155" s="56">
        <v>5901051.4624769222</v>
      </c>
      <c r="H155" s="60">
        <v>1082.3399999999999</v>
      </c>
      <c r="I155" s="55">
        <v>5175892.2478429619</v>
      </c>
      <c r="J155" s="55">
        <v>725159.21463396028</v>
      </c>
      <c r="K155" s="75">
        <v>241577.53391563095</v>
      </c>
      <c r="L155" s="56">
        <v>-34071.896951373783</v>
      </c>
      <c r="M155" s="56">
        <v>0</v>
      </c>
      <c r="N155" s="52">
        <v>932664.8515982175</v>
      </c>
      <c r="O155" s="38">
        <v>788666.84941009665</v>
      </c>
      <c r="P155" s="38">
        <v>69787.243684246801</v>
      </c>
      <c r="Q155" s="412">
        <v>1791118.9446925612</v>
      </c>
      <c r="R155" s="417">
        <v>11799324.327589443</v>
      </c>
      <c r="S155" s="97">
        <f t="shared" si="5"/>
        <v>-10008205.382896882</v>
      </c>
      <c r="T155" s="98">
        <f t="shared" si="6"/>
        <v>-2092.8335628777686</v>
      </c>
      <c r="V155" s="148">
        <v>-6.6450562852824504</v>
      </c>
      <c r="W155" s="254">
        <v>0</v>
      </c>
      <c r="X155" s="254">
        <v>0</v>
      </c>
      <c r="Y155" s="254">
        <v>0</v>
      </c>
      <c r="Z155" s="377">
        <v>0</v>
      </c>
    </row>
    <row r="156" spans="1:26" x14ac:dyDescent="0.2">
      <c r="A156" s="74">
        <v>444</v>
      </c>
      <c r="B156" s="51" t="s">
        <v>150</v>
      </c>
      <c r="C156" s="56">
        <v>47232.923179149628</v>
      </c>
      <c r="D156" s="56">
        <v>62219783.213684417</v>
      </c>
      <c r="E156" s="56">
        <v>0</v>
      </c>
      <c r="F156" s="56">
        <v>6397086.4561558003</v>
      </c>
      <c r="G156" s="56">
        <v>68616869.669840217</v>
      </c>
      <c r="H156" s="60">
        <v>1082.3399999999999</v>
      </c>
      <c r="I156" s="55">
        <v>51122082.073720805</v>
      </c>
      <c r="J156" s="55">
        <v>17494787.596119411</v>
      </c>
      <c r="K156" s="75">
        <v>1601932.1365303879</v>
      </c>
      <c r="L156" s="56">
        <v>-3517357.0047610281</v>
      </c>
      <c r="M156" s="56">
        <v>0</v>
      </c>
      <c r="N156" s="52">
        <v>15579362.72788877</v>
      </c>
      <c r="O156" s="38">
        <v>4306305.3660463523</v>
      </c>
      <c r="P156" s="38">
        <v>689285.83295211266</v>
      </c>
      <c r="Q156" s="412">
        <v>20574953.926887237</v>
      </c>
      <c r="R156" s="417">
        <v>67449018.246700481</v>
      </c>
      <c r="S156" s="97">
        <f t="shared" si="5"/>
        <v>-46874064.319813244</v>
      </c>
      <c r="T156" s="98">
        <f t="shared" si="6"/>
        <v>-992.40235761027816</v>
      </c>
      <c r="V156" s="148">
        <v>95.020809395418169</v>
      </c>
      <c r="W156" s="254">
        <v>63.267524798056215</v>
      </c>
      <c r="X156" s="254">
        <v>38.267524798056215</v>
      </c>
      <c r="Y156" s="254">
        <v>13.267524798056215</v>
      </c>
      <c r="Z156" s="377">
        <v>0</v>
      </c>
    </row>
    <row r="157" spans="1:26" x14ac:dyDescent="0.2">
      <c r="A157" s="74">
        <v>445</v>
      </c>
      <c r="B157" s="51" t="s">
        <v>151</v>
      </c>
      <c r="C157" s="56">
        <v>15400.980818986893</v>
      </c>
      <c r="D157" s="56">
        <v>19376482.238104012</v>
      </c>
      <c r="E157" s="56">
        <v>0</v>
      </c>
      <c r="F157" s="56">
        <v>9457412.1532938369</v>
      </c>
      <c r="G157" s="56">
        <v>28833894.391397849</v>
      </c>
      <c r="H157" s="60">
        <v>1082.3399999999999</v>
      </c>
      <c r="I157" s="55">
        <v>16669097.579622272</v>
      </c>
      <c r="J157" s="55">
        <v>12164796.811775576</v>
      </c>
      <c r="K157" s="75">
        <v>320111.42558016512</v>
      </c>
      <c r="L157" s="56">
        <v>-856906.90546015487</v>
      </c>
      <c r="M157" s="56">
        <v>0</v>
      </c>
      <c r="N157" s="52">
        <v>11628001.331895586</v>
      </c>
      <c r="O157" s="38">
        <v>-11911.361263655703</v>
      </c>
      <c r="P157" s="38">
        <v>224751.66001965862</v>
      </c>
      <c r="Q157" s="412">
        <v>11840841.630651589</v>
      </c>
      <c r="R157" s="417">
        <v>28252363.461837955</v>
      </c>
      <c r="S157" s="97">
        <f t="shared" si="5"/>
        <v>-16411521.831186365</v>
      </c>
      <c r="T157" s="98">
        <f t="shared" si="6"/>
        <v>-1065.615367233861</v>
      </c>
      <c r="V157" s="148">
        <v>-130.54756130658635</v>
      </c>
      <c r="W157" s="254">
        <v>-112.3008459039483</v>
      </c>
      <c r="X157" s="254">
        <v>-87.3008459039483</v>
      </c>
      <c r="Y157" s="254">
        <v>-62.3008459039483</v>
      </c>
      <c r="Z157" s="377">
        <v>-37.3008459039483</v>
      </c>
    </row>
    <row r="158" spans="1:26" x14ac:dyDescent="0.2">
      <c r="A158" s="74">
        <v>475</v>
      </c>
      <c r="B158" s="51" t="s">
        <v>152</v>
      </c>
      <c r="C158" s="56">
        <v>5510.0290567278862</v>
      </c>
      <c r="D158" s="56">
        <v>6267193.3854781091</v>
      </c>
      <c r="E158" s="56">
        <v>0</v>
      </c>
      <c r="F158" s="56">
        <v>4138032.2249064678</v>
      </c>
      <c r="G158" s="56">
        <v>10405225.610384576</v>
      </c>
      <c r="H158" s="60">
        <v>1082.3399999999999</v>
      </c>
      <c r="I158" s="55">
        <v>5963724.8492588596</v>
      </c>
      <c r="J158" s="55">
        <v>4441500.7611257164</v>
      </c>
      <c r="K158" s="75">
        <v>140398.48887538741</v>
      </c>
      <c r="L158" s="56">
        <v>-34783.461229782202</v>
      </c>
      <c r="M158" s="56">
        <v>0</v>
      </c>
      <c r="N158" s="52">
        <v>4547115.7887713211</v>
      </c>
      <c r="O158" s="38">
        <v>1756383.3580626601</v>
      </c>
      <c r="P158" s="38">
        <v>80409.695448059778</v>
      </c>
      <c r="Q158" s="412">
        <v>6383908.842282041</v>
      </c>
      <c r="R158" s="417">
        <v>15897524.24021994</v>
      </c>
      <c r="S158" s="97">
        <f t="shared" si="5"/>
        <v>-9513615.3979378976</v>
      </c>
      <c r="T158" s="98">
        <f t="shared" si="6"/>
        <v>-1726.599859999201</v>
      </c>
      <c r="V158" s="148">
        <v>-227.775711999566</v>
      </c>
      <c r="W158" s="254">
        <v>-209.52899659692795</v>
      </c>
      <c r="X158" s="254">
        <v>-184.52899659692795</v>
      </c>
      <c r="Y158" s="254">
        <v>-159.52899659692795</v>
      </c>
      <c r="Z158" s="377">
        <v>-134.52899659692795</v>
      </c>
    </row>
    <row r="159" spans="1:26" x14ac:dyDescent="0.2">
      <c r="A159" s="74">
        <v>480</v>
      </c>
      <c r="B159" s="51" t="s">
        <v>153</v>
      </c>
      <c r="C159" s="56">
        <v>2031.6572477817535</v>
      </c>
      <c r="D159" s="56">
        <v>2541739.0504852533</v>
      </c>
      <c r="E159" s="56">
        <v>0</v>
      </c>
      <c r="F159" s="56">
        <v>307037.82175883721</v>
      </c>
      <c r="G159" s="56">
        <v>2848776.8722440908</v>
      </c>
      <c r="H159" s="60">
        <v>1082.3399999999999</v>
      </c>
      <c r="I159" s="55">
        <v>2198943.9055641028</v>
      </c>
      <c r="J159" s="55">
        <v>649832.96667998796</v>
      </c>
      <c r="K159" s="75">
        <v>50952.762826442668</v>
      </c>
      <c r="L159" s="56">
        <v>-17283.285553081776</v>
      </c>
      <c r="M159" s="56">
        <v>0</v>
      </c>
      <c r="N159" s="52">
        <v>683502.44395334891</v>
      </c>
      <c r="O159" s="38">
        <v>802841.70335297671</v>
      </c>
      <c r="P159" s="38">
        <v>29648.653186229818</v>
      </c>
      <c r="Q159" s="412">
        <v>1515992.8004925554</v>
      </c>
      <c r="R159" s="417">
        <v>4833838.0862466013</v>
      </c>
      <c r="S159" s="97">
        <f t="shared" si="5"/>
        <v>-3317845.2857540459</v>
      </c>
      <c r="T159" s="98">
        <f t="shared" si="6"/>
        <v>-1633.0733392045361</v>
      </c>
      <c r="V159" s="148">
        <v>-102.64709296343528</v>
      </c>
      <c r="W159" s="254">
        <v>-84.400377560797239</v>
      </c>
      <c r="X159" s="254">
        <v>-59.400377560797239</v>
      </c>
      <c r="Y159" s="254">
        <v>-34.400377560797239</v>
      </c>
      <c r="Z159" s="377">
        <v>-9.4003775607972386</v>
      </c>
    </row>
    <row r="160" spans="1:26" x14ac:dyDescent="0.2">
      <c r="A160" s="74">
        <v>481</v>
      </c>
      <c r="B160" s="51" t="s">
        <v>154</v>
      </c>
      <c r="C160" s="56">
        <v>9740.3848296403885</v>
      </c>
      <c r="D160" s="56">
        <v>15532881.8252226</v>
      </c>
      <c r="E160" s="56">
        <v>0</v>
      </c>
      <c r="F160" s="56">
        <v>531398.15521457966</v>
      </c>
      <c r="G160" s="56">
        <v>16064279.98043718</v>
      </c>
      <c r="H160" s="60">
        <v>1082.3399999999999</v>
      </c>
      <c r="I160" s="55">
        <v>10542408.116512977</v>
      </c>
      <c r="J160" s="55">
        <v>5521871.8639242034</v>
      </c>
      <c r="K160" s="75">
        <v>239488.83284462939</v>
      </c>
      <c r="L160" s="56">
        <v>-485586.65734936215</v>
      </c>
      <c r="M160" s="56">
        <v>0</v>
      </c>
      <c r="N160" s="52">
        <v>5275774.0394194704</v>
      </c>
      <c r="O160" s="38">
        <v>652816.70876142685</v>
      </c>
      <c r="P160" s="38">
        <v>142144.69100520475</v>
      </c>
      <c r="Q160" s="412">
        <v>6070735.4391861018</v>
      </c>
      <c r="R160" s="417">
        <v>8940844.4860252906</v>
      </c>
      <c r="S160" s="97">
        <f t="shared" si="5"/>
        <v>-2870109.0468391888</v>
      </c>
      <c r="T160" s="98">
        <f t="shared" si="6"/>
        <v>-294.66074462533862</v>
      </c>
      <c r="V160" s="148">
        <v>-142.74482126008769</v>
      </c>
      <c r="W160" s="254">
        <v>-124.49810585744967</v>
      </c>
      <c r="X160" s="254">
        <v>-99.498105857449673</v>
      </c>
      <c r="Y160" s="254">
        <v>-74.498105857449673</v>
      </c>
      <c r="Z160" s="377">
        <v>-49.498105857449673</v>
      </c>
    </row>
    <row r="161" spans="1:26" x14ac:dyDescent="0.2">
      <c r="A161" s="74">
        <v>483</v>
      </c>
      <c r="B161" s="51" t="s">
        <v>155</v>
      </c>
      <c r="C161" s="56">
        <v>1118.9680843353271</v>
      </c>
      <c r="D161" s="56">
        <v>1961976.3164856404</v>
      </c>
      <c r="E161" s="56">
        <v>0</v>
      </c>
      <c r="F161" s="56">
        <v>253326.20166003788</v>
      </c>
      <c r="G161" s="56">
        <v>2215302.5181456781</v>
      </c>
      <c r="H161" s="60">
        <v>1082.3399999999999</v>
      </c>
      <c r="I161" s="55">
        <v>1211103.916399498</v>
      </c>
      <c r="J161" s="55">
        <v>1004198.6017461801</v>
      </c>
      <c r="K161" s="75">
        <v>30340.456863094056</v>
      </c>
      <c r="L161" s="56">
        <v>-5183.3372100178094</v>
      </c>
      <c r="M161" s="56">
        <v>0</v>
      </c>
      <c r="N161" s="52">
        <v>1029355.7213992563</v>
      </c>
      <c r="O161" s="38">
        <v>859004.5497160214</v>
      </c>
      <c r="P161" s="38">
        <v>16329.475208055332</v>
      </c>
      <c r="Q161" s="412">
        <v>1904689.7463233329</v>
      </c>
      <c r="R161" s="417">
        <v>4258445.697693645</v>
      </c>
      <c r="S161" s="97">
        <f t="shared" si="5"/>
        <v>-2353755.9513703119</v>
      </c>
      <c r="T161" s="98">
        <f t="shared" si="6"/>
        <v>-2103.5058857540653</v>
      </c>
      <c r="V161" s="148">
        <v>-347.61848638206783</v>
      </c>
      <c r="W161" s="254">
        <v>-329.37177097942981</v>
      </c>
      <c r="X161" s="254">
        <v>-304.37177097942981</v>
      </c>
      <c r="Y161" s="254">
        <v>-279.37177097942981</v>
      </c>
      <c r="Z161" s="377">
        <v>-254.37177097942981</v>
      </c>
    </row>
    <row r="162" spans="1:26" x14ac:dyDescent="0.2">
      <c r="A162" s="74">
        <v>484</v>
      </c>
      <c r="B162" s="51" t="s">
        <v>156</v>
      </c>
      <c r="C162" s="56">
        <v>3136</v>
      </c>
      <c r="D162" s="56">
        <v>3525620.2550076959</v>
      </c>
      <c r="E162" s="56">
        <v>0</v>
      </c>
      <c r="F162" s="56">
        <v>593945.73624266614</v>
      </c>
      <c r="G162" s="56">
        <v>4119565.9912503622</v>
      </c>
      <c r="H162" s="60">
        <v>1082.3399999999999</v>
      </c>
      <c r="I162" s="55">
        <v>3394218.2399999998</v>
      </c>
      <c r="J162" s="55">
        <v>725347.75125036249</v>
      </c>
      <c r="K162" s="75">
        <v>228063.21763209259</v>
      </c>
      <c r="L162" s="56">
        <v>-119647.99864246731</v>
      </c>
      <c r="M162" s="56">
        <v>0</v>
      </c>
      <c r="N162" s="52">
        <v>833762.97023998771</v>
      </c>
      <c r="O162" s="38">
        <v>1181518.9499280639</v>
      </c>
      <c r="P162" s="38">
        <v>45764.696034990193</v>
      </c>
      <c r="Q162" s="412">
        <v>2061046.6162030417</v>
      </c>
      <c r="R162" s="417">
        <v>10848182.728540342</v>
      </c>
      <c r="S162" s="97">
        <f t="shared" si="5"/>
        <v>-8787136.1123373006</v>
      </c>
      <c r="T162" s="98">
        <f t="shared" si="6"/>
        <v>-2802.0204439851086</v>
      </c>
      <c r="V162" s="148">
        <v>-34.546593845405937</v>
      </c>
      <c r="W162" s="254">
        <v>-16.29987844276792</v>
      </c>
      <c r="X162" s="254">
        <v>0</v>
      </c>
      <c r="Y162" s="254">
        <v>0</v>
      </c>
      <c r="Z162" s="377">
        <v>0</v>
      </c>
    </row>
    <row r="163" spans="1:26" x14ac:dyDescent="0.2">
      <c r="A163" s="74">
        <v>489</v>
      </c>
      <c r="B163" s="51" t="s">
        <v>157</v>
      </c>
      <c r="C163" s="56">
        <v>2010.3603064417839</v>
      </c>
      <c r="D163" s="56">
        <v>1935450.9311052754</v>
      </c>
      <c r="E163" s="56">
        <v>0</v>
      </c>
      <c r="F163" s="56">
        <v>628556.3106800816</v>
      </c>
      <c r="G163" s="56">
        <v>2564007.2417853568</v>
      </c>
      <c r="H163" s="60">
        <v>1082.3399999999999</v>
      </c>
      <c r="I163" s="55">
        <v>2175893.3740742002</v>
      </c>
      <c r="J163" s="55">
        <v>388113.86771115661</v>
      </c>
      <c r="K163" s="75">
        <v>106953.51269212295</v>
      </c>
      <c r="L163" s="56">
        <v>-27983.797173625208</v>
      </c>
      <c r="M163" s="56">
        <v>0</v>
      </c>
      <c r="N163" s="52">
        <v>467083.58322965435</v>
      </c>
      <c r="O163" s="38">
        <v>867456.06514536869</v>
      </c>
      <c r="P163" s="38">
        <v>29337.859803927928</v>
      </c>
      <c r="Q163" s="412">
        <v>1363877.508178951</v>
      </c>
      <c r="R163" s="417">
        <v>7904387.5714727305</v>
      </c>
      <c r="S163" s="97">
        <f t="shared" si="5"/>
        <v>-6540510.0632937793</v>
      </c>
      <c r="T163" s="98">
        <f t="shared" si="6"/>
        <v>-3253.4019112574333</v>
      </c>
      <c r="V163" s="148">
        <v>256.8094554433672</v>
      </c>
      <c r="W163" s="254">
        <v>225.05617084600522</v>
      </c>
      <c r="X163" s="254">
        <v>200.05617084600522</v>
      </c>
      <c r="Y163" s="254">
        <v>175.05617084600522</v>
      </c>
      <c r="Z163" s="377">
        <v>150.05617084600522</v>
      </c>
    </row>
    <row r="164" spans="1:26" x14ac:dyDescent="0.2">
      <c r="A164" s="74">
        <v>491</v>
      </c>
      <c r="B164" s="51" t="s">
        <v>158</v>
      </c>
      <c r="C164" s="56">
        <v>54534.961741685867</v>
      </c>
      <c r="D164" s="56">
        <v>60690138.931167677</v>
      </c>
      <c r="E164" s="56">
        <v>0</v>
      </c>
      <c r="F164" s="56">
        <v>6702384.2971750945</v>
      </c>
      <c r="G164" s="56">
        <v>67392523.228342772</v>
      </c>
      <c r="H164" s="60">
        <v>1082.3399999999999</v>
      </c>
      <c r="I164" s="55">
        <v>59025370.49149628</v>
      </c>
      <c r="J164" s="55">
        <v>8367152.7368464917</v>
      </c>
      <c r="K164" s="75">
        <v>1958047.196893503</v>
      </c>
      <c r="L164" s="56">
        <v>-3211736.1870581685</v>
      </c>
      <c r="M164" s="56">
        <v>0</v>
      </c>
      <c r="N164" s="52">
        <v>7113463.7466818253</v>
      </c>
      <c r="O164" s="38">
        <v>11318812.510817135</v>
      </c>
      <c r="P164" s="38">
        <v>795846.92199874786</v>
      </c>
      <c r="Q164" s="412">
        <v>19228123.179497708</v>
      </c>
      <c r="R164" s="417">
        <v>112218050.22981675</v>
      </c>
      <c r="S164" s="97">
        <f t="shared" si="5"/>
        <v>-92989927.050319046</v>
      </c>
      <c r="T164" s="98">
        <f t="shared" si="6"/>
        <v>-1705.1433443885351</v>
      </c>
      <c r="V164" s="148">
        <v>94.615239646258246</v>
      </c>
      <c r="W164" s="254">
        <v>62.861955048896291</v>
      </c>
      <c r="X164" s="254">
        <v>37.861955048896291</v>
      </c>
      <c r="Y164" s="254">
        <v>12.861955048896291</v>
      </c>
      <c r="Z164" s="377">
        <v>0</v>
      </c>
    </row>
    <row r="165" spans="1:26" x14ac:dyDescent="0.2">
      <c r="A165" s="74">
        <v>494</v>
      </c>
      <c r="B165" s="51" t="s">
        <v>159</v>
      </c>
      <c r="C165" s="56">
        <v>9004.9755827188492</v>
      </c>
      <c r="D165" s="56">
        <v>16940103.187972143</v>
      </c>
      <c r="E165" s="56">
        <v>0</v>
      </c>
      <c r="F165" s="56">
        <v>1049109.1881799556</v>
      </c>
      <c r="G165" s="56">
        <v>17989212.376152098</v>
      </c>
      <c r="H165" s="60">
        <v>1082.3399999999999</v>
      </c>
      <c r="I165" s="55">
        <v>9746445.2721999176</v>
      </c>
      <c r="J165" s="55">
        <v>8242767.1039521806</v>
      </c>
      <c r="K165" s="75">
        <v>304660.67297715857</v>
      </c>
      <c r="L165" s="56">
        <v>-589833.27091240312</v>
      </c>
      <c r="M165" s="56">
        <v>0</v>
      </c>
      <c r="N165" s="52">
        <v>7957594.5060169362</v>
      </c>
      <c r="O165" s="38">
        <v>4119018.4125501653</v>
      </c>
      <c r="P165" s="38">
        <v>131412.6180949097</v>
      </c>
      <c r="Q165" s="412">
        <v>12208025.536662012</v>
      </c>
      <c r="R165" s="417">
        <v>24721630.016251028</v>
      </c>
      <c r="S165" s="97">
        <f t="shared" si="5"/>
        <v>-12513604.479589015</v>
      </c>
      <c r="T165" s="98">
        <f t="shared" si="6"/>
        <v>-1389.6322499311891</v>
      </c>
      <c r="V165" s="148">
        <v>-242.05134314458888</v>
      </c>
      <c r="W165" s="254">
        <v>-223.80462774195084</v>
      </c>
      <c r="X165" s="254">
        <v>-198.80462774195084</v>
      </c>
      <c r="Y165" s="254">
        <v>-173.80462774195084</v>
      </c>
      <c r="Z165" s="377">
        <v>-148.80462774195084</v>
      </c>
    </row>
    <row r="166" spans="1:26" x14ac:dyDescent="0.2">
      <c r="A166" s="74">
        <v>495</v>
      </c>
      <c r="B166" s="51" t="s">
        <v>160</v>
      </c>
      <c r="C166" s="56">
        <v>1632.6389715671539</v>
      </c>
      <c r="D166" s="56">
        <v>1858525.140981419</v>
      </c>
      <c r="E166" s="56">
        <v>0</v>
      </c>
      <c r="F166" s="56">
        <v>728521.86644538981</v>
      </c>
      <c r="G166" s="56">
        <v>2587047.0074268086</v>
      </c>
      <c r="H166" s="60">
        <v>1082.3399999999999</v>
      </c>
      <c r="I166" s="55">
        <v>1767070.4644859931</v>
      </c>
      <c r="J166" s="55">
        <v>819976.54294081545</v>
      </c>
      <c r="K166" s="75">
        <v>74463.285059888993</v>
      </c>
      <c r="L166" s="56">
        <v>-43334.672238804196</v>
      </c>
      <c r="M166" s="56">
        <v>0</v>
      </c>
      <c r="N166" s="52">
        <v>851105.15576190024</v>
      </c>
      <c r="O166" s="38">
        <v>499741.28049264505</v>
      </c>
      <c r="P166" s="38">
        <v>23825.646131584755</v>
      </c>
      <c r="Q166" s="412">
        <v>1374672.08238613</v>
      </c>
      <c r="R166" s="417">
        <v>6069165.2914958186</v>
      </c>
      <c r="S166" s="97">
        <f t="shared" si="5"/>
        <v>-4694493.2091096882</v>
      </c>
      <c r="T166" s="98">
        <f t="shared" si="6"/>
        <v>-2875.4019050540555</v>
      </c>
      <c r="V166" s="148">
        <v>-29.646846426700449</v>
      </c>
      <c r="W166" s="254">
        <v>-11.400131024062375</v>
      </c>
      <c r="X166" s="254">
        <v>0</v>
      </c>
      <c r="Y166" s="254">
        <v>0</v>
      </c>
      <c r="Z166" s="377">
        <v>0</v>
      </c>
    </row>
    <row r="167" spans="1:26" x14ac:dyDescent="0.2">
      <c r="A167" s="74">
        <v>498</v>
      </c>
      <c r="B167" s="51" t="s">
        <v>161</v>
      </c>
      <c r="C167" s="56">
        <v>2345.0275077819824</v>
      </c>
      <c r="D167" s="56">
        <v>2768502.943521956</v>
      </c>
      <c r="E167" s="56">
        <v>0</v>
      </c>
      <c r="F167" s="56">
        <v>1960958.139456867</v>
      </c>
      <c r="G167" s="56">
        <v>4729461.0829788232</v>
      </c>
      <c r="H167" s="60">
        <v>1082.3399999999999</v>
      </c>
      <c r="I167" s="55">
        <v>2538117.0727727506</v>
      </c>
      <c r="J167" s="55">
        <v>2191344.0102060726</v>
      </c>
      <c r="K167" s="75">
        <v>843741.4296756438</v>
      </c>
      <c r="L167" s="56">
        <v>3676.2500056260615</v>
      </c>
      <c r="M167" s="56">
        <v>0</v>
      </c>
      <c r="N167" s="52">
        <v>3038761.6898873425</v>
      </c>
      <c r="O167" s="38">
        <v>468770.07737868145</v>
      </c>
      <c r="P167" s="38">
        <v>34221.770117134256</v>
      </c>
      <c r="Q167" s="412">
        <v>3541753.5373831582</v>
      </c>
      <c r="R167" s="417">
        <v>8917545.600482557</v>
      </c>
      <c r="S167" s="97">
        <f t="shared" si="5"/>
        <v>-5375792.0630993992</v>
      </c>
      <c r="T167" s="98">
        <f t="shared" si="6"/>
        <v>-2292.421749962341</v>
      </c>
      <c r="V167" s="148">
        <v>-160.34758888012482</v>
      </c>
      <c r="W167" s="254">
        <v>-142.10087347748674</v>
      </c>
      <c r="X167" s="254">
        <v>-117.10087347748674</v>
      </c>
      <c r="Y167" s="254">
        <v>-92.100873477486743</v>
      </c>
      <c r="Z167" s="377">
        <v>-67.100873477486743</v>
      </c>
    </row>
    <row r="168" spans="1:26" x14ac:dyDescent="0.2">
      <c r="A168" s="74">
        <v>499</v>
      </c>
      <c r="B168" s="51" t="s">
        <v>162</v>
      </c>
      <c r="C168" s="56">
        <v>19549.852758407593</v>
      </c>
      <c r="D168" s="56">
        <v>29673971.686450966</v>
      </c>
      <c r="E168" s="56">
        <v>0</v>
      </c>
      <c r="F168" s="56">
        <v>5788816.5804819297</v>
      </c>
      <c r="G168" s="56">
        <v>35462788.266932897</v>
      </c>
      <c r="H168" s="60">
        <v>1082.3399999999999</v>
      </c>
      <c r="I168" s="55">
        <v>21159587.634534873</v>
      </c>
      <c r="J168" s="55">
        <v>14303200.632398024</v>
      </c>
      <c r="K168" s="75">
        <v>447382.40013149346</v>
      </c>
      <c r="L168" s="56">
        <v>-650679.8827327108</v>
      </c>
      <c r="M168" s="56">
        <v>0</v>
      </c>
      <c r="N168" s="52">
        <v>14099903.149796806</v>
      </c>
      <c r="O168" s="38">
        <v>2985161.3278439976</v>
      </c>
      <c r="P168" s="38">
        <v>285297.53476318176</v>
      </c>
      <c r="Q168" s="412">
        <v>17370362.012403987</v>
      </c>
      <c r="R168" s="417">
        <v>33074321.365636799</v>
      </c>
      <c r="S168" s="97">
        <f t="shared" si="5"/>
        <v>-15703959.353232812</v>
      </c>
      <c r="T168" s="98">
        <f t="shared" si="6"/>
        <v>-803.27762808746377</v>
      </c>
      <c r="V168" s="148">
        <v>-109.96109074350545</v>
      </c>
      <c r="W168" s="254">
        <v>-91.714375340867406</v>
      </c>
      <c r="X168" s="254">
        <v>-66.714375340867406</v>
      </c>
      <c r="Y168" s="254">
        <v>-41.714375340867406</v>
      </c>
      <c r="Z168" s="377">
        <v>-16.714375340867406</v>
      </c>
    </row>
    <row r="169" spans="1:26" x14ac:dyDescent="0.2">
      <c r="A169" s="74">
        <v>500</v>
      </c>
      <c r="B169" s="51" t="s">
        <v>163</v>
      </c>
      <c r="C169" s="56">
        <v>10030.549613952637</v>
      </c>
      <c r="D169" s="56">
        <v>16635633.022605216</v>
      </c>
      <c r="E169" s="56">
        <v>0</v>
      </c>
      <c r="F169" s="56">
        <v>497180.28050925344</v>
      </c>
      <c r="G169" s="56">
        <v>17132813.30311447</v>
      </c>
      <c r="H169" s="60">
        <v>1082.3399999999999</v>
      </c>
      <c r="I169" s="55">
        <v>10856465.069165496</v>
      </c>
      <c r="J169" s="55">
        <v>6276348.2339489739</v>
      </c>
      <c r="K169" s="75">
        <v>298523.94072183751</v>
      </c>
      <c r="L169" s="56">
        <v>-710710.3436602744</v>
      </c>
      <c r="M169" s="56">
        <v>0</v>
      </c>
      <c r="N169" s="52">
        <v>5864161.8310105372</v>
      </c>
      <c r="O169" s="38">
        <v>810123.63972202479</v>
      </c>
      <c r="P169" s="38">
        <v>146379.16267424446</v>
      </c>
      <c r="Q169" s="412">
        <v>6820664.6334068067</v>
      </c>
      <c r="R169" s="417">
        <v>10630542.819229357</v>
      </c>
      <c r="S169" s="97">
        <f t="shared" si="5"/>
        <v>-3809878.1858225502</v>
      </c>
      <c r="T169" s="98">
        <f t="shared" si="6"/>
        <v>-379.82746035401249</v>
      </c>
      <c r="V169" s="148">
        <v>33.675590667096458</v>
      </c>
      <c r="W169" s="254">
        <v>1.9223060697345034</v>
      </c>
      <c r="X169" s="254">
        <v>0</v>
      </c>
      <c r="Y169" s="254">
        <v>0</v>
      </c>
      <c r="Z169" s="377">
        <v>0</v>
      </c>
    </row>
    <row r="170" spans="1:26" x14ac:dyDescent="0.2">
      <c r="A170" s="74">
        <v>503</v>
      </c>
      <c r="B170" s="51" t="s">
        <v>164</v>
      </c>
      <c r="C170" s="56">
        <v>7804.9669407606125</v>
      </c>
      <c r="D170" s="56">
        <v>9276609.9315455798</v>
      </c>
      <c r="E170" s="56">
        <v>0</v>
      </c>
      <c r="F170" s="56">
        <v>884783.51121833432</v>
      </c>
      <c r="G170" s="56">
        <v>10161393.442763913</v>
      </c>
      <c r="H170" s="60">
        <v>1082.3399999999999</v>
      </c>
      <c r="I170" s="55">
        <v>8447627.9186628405</v>
      </c>
      <c r="J170" s="55">
        <v>1713765.5241010729</v>
      </c>
      <c r="K170" s="75">
        <v>217586.0055764291</v>
      </c>
      <c r="L170" s="56">
        <v>-237849.44708719512</v>
      </c>
      <c r="M170" s="56">
        <v>0</v>
      </c>
      <c r="N170" s="52">
        <v>1693502.0825903071</v>
      </c>
      <c r="O170" s="38">
        <v>2517175.4468932347</v>
      </c>
      <c r="P170" s="38">
        <v>113900.49094612779</v>
      </c>
      <c r="Q170" s="412">
        <v>4324578.0204296699</v>
      </c>
      <c r="R170" s="417">
        <v>14897644.550340025</v>
      </c>
      <c r="S170" s="97">
        <f t="shared" si="5"/>
        <v>-10573066.529910356</v>
      </c>
      <c r="T170" s="98">
        <f t="shared" si="6"/>
        <v>-1354.6587205505812</v>
      </c>
      <c r="V170" s="148">
        <v>-179.80146331812261</v>
      </c>
      <c r="W170" s="254">
        <v>-161.55474791548457</v>
      </c>
      <c r="X170" s="254">
        <v>-136.55474791548457</v>
      </c>
      <c r="Y170" s="254">
        <v>-111.55474791548457</v>
      </c>
      <c r="Z170" s="377">
        <v>-86.554747915484569</v>
      </c>
    </row>
    <row r="171" spans="1:26" x14ac:dyDescent="0.2">
      <c r="A171" s="74">
        <v>504</v>
      </c>
      <c r="B171" s="51" t="s">
        <v>165</v>
      </c>
      <c r="C171" s="56">
        <v>1982.984815120697</v>
      </c>
      <c r="D171" s="56">
        <v>2474016.4329949524</v>
      </c>
      <c r="E171" s="56">
        <v>0</v>
      </c>
      <c r="F171" s="56">
        <v>443134.81190220703</v>
      </c>
      <c r="G171" s="56">
        <v>2917151.2448971593</v>
      </c>
      <c r="H171" s="60">
        <v>1082.3399999999999</v>
      </c>
      <c r="I171" s="55">
        <v>2146263.784797735</v>
      </c>
      <c r="J171" s="55">
        <v>770887.46009942424</v>
      </c>
      <c r="K171" s="75">
        <v>66030.360873073689</v>
      </c>
      <c r="L171" s="56">
        <v>-78392.426939439843</v>
      </c>
      <c r="M171" s="56">
        <v>0</v>
      </c>
      <c r="N171" s="52">
        <v>758525.39403305808</v>
      </c>
      <c r="O171" s="38">
        <v>868416.02246890671</v>
      </c>
      <c r="P171" s="38">
        <v>28938.36011033161</v>
      </c>
      <c r="Q171" s="412">
        <v>1655879.7766122965</v>
      </c>
      <c r="R171" s="417">
        <v>4864078.9900576063</v>
      </c>
      <c r="S171" s="97">
        <f t="shared" si="5"/>
        <v>-3208199.2134453095</v>
      </c>
      <c r="T171" s="98">
        <f t="shared" si="6"/>
        <v>-1617.8637319772104</v>
      </c>
      <c r="V171" s="148">
        <v>-151.05331542657697</v>
      </c>
      <c r="W171" s="254">
        <v>-132.80660002393893</v>
      </c>
      <c r="X171" s="254">
        <v>-107.80660002393893</v>
      </c>
      <c r="Y171" s="254">
        <v>-82.806600023938927</v>
      </c>
      <c r="Z171" s="377">
        <v>-57.806600023938927</v>
      </c>
    </row>
    <row r="172" spans="1:26" x14ac:dyDescent="0.2">
      <c r="A172" s="74">
        <v>505</v>
      </c>
      <c r="B172" s="51" t="s">
        <v>166</v>
      </c>
      <c r="C172" s="56">
        <v>20995.664811015129</v>
      </c>
      <c r="D172" s="56">
        <v>33203306.534106318</v>
      </c>
      <c r="E172" s="56">
        <v>0</v>
      </c>
      <c r="F172" s="56">
        <v>1972738.5130881798</v>
      </c>
      <c r="G172" s="56">
        <v>35176045.047194496</v>
      </c>
      <c r="H172" s="60">
        <v>1082.3399999999999</v>
      </c>
      <c r="I172" s="55">
        <v>22724447.851554114</v>
      </c>
      <c r="J172" s="55">
        <v>12451597.195640381</v>
      </c>
      <c r="K172" s="75">
        <v>530023.22884109628</v>
      </c>
      <c r="L172" s="56">
        <v>-1201624.3077584994</v>
      </c>
      <c r="M172" s="56">
        <v>0</v>
      </c>
      <c r="N172" s="52">
        <v>11779996.116722979</v>
      </c>
      <c r="O172" s="38">
        <v>3833718.490791766</v>
      </c>
      <c r="P172" s="38">
        <v>306396.75322979823</v>
      </c>
      <c r="Q172" s="412">
        <v>15920111.360744543</v>
      </c>
      <c r="R172" s="417">
        <v>30941603.967691142</v>
      </c>
      <c r="S172" s="97">
        <f t="shared" si="5"/>
        <v>-15021492.606946599</v>
      </c>
      <c r="T172" s="98">
        <f t="shared" si="6"/>
        <v>-715.45686893733171</v>
      </c>
      <c r="V172" s="148">
        <v>-99.163015260604681</v>
      </c>
      <c r="W172" s="254">
        <v>-80.916299857966635</v>
      </c>
      <c r="X172" s="254">
        <v>-55.916299857966635</v>
      </c>
      <c r="Y172" s="254">
        <v>-30.916299857966635</v>
      </c>
      <c r="Z172" s="377">
        <v>-5.916299857966635</v>
      </c>
    </row>
    <row r="173" spans="1:26" x14ac:dyDescent="0.2">
      <c r="A173" s="74">
        <v>507</v>
      </c>
      <c r="B173" s="51" t="s">
        <v>167</v>
      </c>
      <c r="C173" s="56">
        <v>6058.4801552295685</v>
      </c>
      <c r="D173" s="56">
        <v>5858475.7345064217</v>
      </c>
      <c r="E173" s="56">
        <v>0</v>
      </c>
      <c r="F173" s="56">
        <v>1274241.6047985225</v>
      </c>
      <c r="G173" s="56">
        <v>7132717.3393049445</v>
      </c>
      <c r="H173" s="60">
        <v>1082.3399999999999</v>
      </c>
      <c r="I173" s="55">
        <v>6557335.4112111703</v>
      </c>
      <c r="J173" s="55">
        <v>575381.92809377424</v>
      </c>
      <c r="K173" s="75">
        <v>283534.75811986288</v>
      </c>
      <c r="L173" s="56">
        <v>-270504.24100418319</v>
      </c>
      <c r="M173" s="56">
        <v>0</v>
      </c>
      <c r="N173" s="52">
        <v>588412.44520945393</v>
      </c>
      <c r="O173" s="38">
        <v>1338686.4537315576</v>
      </c>
      <c r="P173" s="38">
        <v>88413.425618017034</v>
      </c>
      <c r="Q173" s="412">
        <v>2015512.3245590287</v>
      </c>
      <c r="R173" s="417">
        <v>17991838.975087225</v>
      </c>
      <c r="S173" s="97">
        <f t="shared" si="5"/>
        <v>-15976326.650528196</v>
      </c>
      <c r="T173" s="98">
        <f t="shared" si="6"/>
        <v>-2637.0188960242322</v>
      </c>
      <c r="V173" s="148">
        <v>174.88006119590474</v>
      </c>
      <c r="W173" s="254">
        <v>143.12677659854282</v>
      </c>
      <c r="X173" s="254">
        <v>118.12677659854282</v>
      </c>
      <c r="Y173" s="254">
        <v>93.126776598542818</v>
      </c>
      <c r="Z173" s="377">
        <v>68.126776598542818</v>
      </c>
    </row>
    <row r="174" spans="1:26" x14ac:dyDescent="0.2">
      <c r="A174" s="74">
        <v>508</v>
      </c>
      <c r="B174" s="51" t="s">
        <v>168</v>
      </c>
      <c r="C174" s="56">
        <v>10303.251835465431</v>
      </c>
      <c r="D174" s="56">
        <v>10209526.097040996</v>
      </c>
      <c r="E174" s="56">
        <v>0</v>
      </c>
      <c r="F174" s="56">
        <v>1174281.9792388843</v>
      </c>
      <c r="G174" s="56">
        <v>11383808.07627988</v>
      </c>
      <c r="H174" s="60">
        <v>1082.3399999999999</v>
      </c>
      <c r="I174" s="55">
        <v>11151621.591597654</v>
      </c>
      <c r="J174" s="55">
        <v>232186.48468222655</v>
      </c>
      <c r="K174" s="75">
        <v>378113.93563231546</v>
      </c>
      <c r="L174" s="56">
        <v>-799268.49027389521</v>
      </c>
      <c r="M174" s="56">
        <v>0</v>
      </c>
      <c r="N174" s="52">
        <v>-188968.06995935319</v>
      </c>
      <c r="O174" s="38">
        <v>2471557.1010029269</v>
      </c>
      <c r="P174" s="38">
        <v>150358.79732845351</v>
      </c>
      <c r="Q174" s="412">
        <v>2432947.8283720273</v>
      </c>
      <c r="R174" s="417">
        <v>25233343.293058507</v>
      </c>
      <c r="S174" s="97">
        <f t="shared" si="5"/>
        <v>-22800395.464686479</v>
      </c>
      <c r="T174" s="98">
        <f t="shared" si="6"/>
        <v>-2212.9319780580236</v>
      </c>
      <c r="V174" s="148">
        <v>-81.692573940046913</v>
      </c>
      <c r="W174" s="254">
        <v>-63.445858537408867</v>
      </c>
      <c r="X174" s="254">
        <v>-38.445858537408867</v>
      </c>
      <c r="Y174" s="254">
        <v>-13.445858537408867</v>
      </c>
      <c r="Z174" s="377">
        <v>0</v>
      </c>
    </row>
    <row r="175" spans="1:26" x14ac:dyDescent="0.2">
      <c r="A175" s="74">
        <v>529</v>
      </c>
      <c r="B175" s="51" t="s">
        <v>169</v>
      </c>
      <c r="C175" s="56">
        <v>19097.29642701149</v>
      </c>
      <c r="D175" s="56">
        <v>22936710.768961631</v>
      </c>
      <c r="E175" s="56">
        <v>0</v>
      </c>
      <c r="F175" s="56">
        <v>2446134.3609180516</v>
      </c>
      <c r="G175" s="56">
        <v>25382845.129879683</v>
      </c>
      <c r="H175" s="60">
        <v>1082.3399999999999</v>
      </c>
      <c r="I175" s="55">
        <v>20669767.814811613</v>
      </c>
      <c r="J175" s="55">
        <v>4713077.3150680698</v>
      </c>
      <c r="K175" s="75">
        <v>541462.46631909139</v>
      </c>
      <c r="L175" s="56">
        <v>-1788571.8244762782</v>
      </c>
      <c r="M175" s="56">
        <v>0</v>
      </c>
      <c r="N175" s="52">
        <v>3465967.9569108831</v>
      </c>
      <c r="O175" s="38">
        <v>-748884.58946986892</v>
      </c>
      <c r="P175" s="38">
        <v>278693.22897713172</v>
      </c>
      <c r="Q175" s="412">
        <v>2995776.596418146</v>
      </c>
      <c r="R175" s="417">
        <v>14928176.937088359</v>
      </c>
      <c r="S175" s="97">
        <f t="shared" si="5"/>
        <v>-11932400.340670213</v>
      </c>
      <c r="T175" s="98">
        <f t="shared" si="6"/>
        <v>-624.82144455761056</v>
      </c>
      <c r="V175" s="148">
        <v>-50.636082869203761</v>
      </c>
      <c r="W175" s="254">
        <v>-32.389367466565716</v>
      </c>
      <c r="X175" s="254">
        <v>-7.3893674665657159</v>
      </c>
      <c r="Y175" s="254">
        <v>0</v>
      </c>
      <c r="Z175" s="377">
        <v>0</v>
      </c>
    </row>
    <row r="176" spans="1:26" x14ac:dyDescent="0.2">
      <c r="A176" s="74">
        <v>531</v>
      </c>
      <c r="B176" s="51" t="s">
        <v>170</v>
      </c>
      <c r="C176" s="56">
        <v>5527.2431814074516</v>
      </c>
      <c r="D176" s="56">
        <v>6974549.0727631776</v>
      </c>
      <c r="E176" s="56">
        <v>0</v>
      </c>
      <c r="F176" s="56">
        <v>407871.67957866646</v>
      </c>
      <c r="G176" s="56">
        <v>7382420.7523418441</v>
      </c>
      <c r="H176" s="60">
        <v>1082.3399999999999</v>
      </c>
      <c r="I176" s="55">
        <v>5982356.3849645406</v>
      </c>
      <c r="J176" s="55">
        <v>1400064.3673773035</v>
      </c>
      <c r="K176" s="75">
        <v>187028.2681439927</v>
      </c>
      <c r="L176" s="56">
        <v>-300699.45670173666</v>
      </c>
      <c r="M176" s="56">
        <v>0</v>
      </c>
      <c r="N176" s="52">
        <v>1286393.1788195595</v>
      </c>
      <c r="O176" s="38">
        <v>2054442.5229051583</v>
      </c>
      <c r="P176" s="38">
        <v>80660.906922380163</v>
      </c>
      <c r="Q176" s="412">
        <v>3421496.6086470978</v>
      </c>
      <c r="R176" s="417">
        <v>11067519.72394166</v>
      </c>
      <c r="S176" s="97">
        <f t="shared" si="5"/>
        <v>-7646023.1152945617</v>
      </c>
      <c r="T176" s="98">
        <f t="shared" si="6"/>
        <v>-1383.333945033261</v>
      </c>
      <c r="V176" s="148">
        <v>-135.28796384784675</v>
      </c>
      <c r="W176" s="254">
        <v>-117.04124844520868</v>
      </c>
      <c r="X176" s="254">
        <v>-92.04124844520868</v>
      </c>
      <c r="Y176" s="254">
        <v>-67.04124844520868</v>
      </c>
      <c r="Z176" s="377">
        <v>-42.04124844520868</v>
      </c>
    </row>
    <row r="177" spans="1:26" x14ac:dyDescent="0.2">
      <c r="A177" s="74">
        <v>535</v>
      </c>
      <c r="B177" s="51" t="s">
        <v>171</v>
      </c>
      <c r="C177" s="56">
        <v>10869.038488388062</v>
      </c>
      <c r="D177" s="56">
        <v>19457612.624025274</v>
      </c>
      <c r="E177" s="56">
        <v>0</v>
      </c>
      <c r="F177" s="56">
        <v>847402.31463694759</v>
      </c>
      <c r="G177" s="56">
        <v>20305014.938662224</v>
      </c>
      <c r="H177" s="60">
        <v>1082.3399999999999</v>
      </c>
      <c r="I177" s="55">
        <v>11763995.117521934</v>
      </c>
      <c r="J177" s="55">
        <v>8541019.8211402893</v>
      </c>
      <c r="K177" s="75">
        <v>342889.68813780486</v>
      </c>
      <c r="L177" s="56">
        <v>-371578.06470478303</v>
      </c>
      <c r="M177" s="56">
        <v>0</v>
      </c>
      <c r="N177" s="52">
        <v>8512331.4445733111</v>
      </c>
      <c r="O177" s="38">
        <v>6489037.5985518778</v>
      </c>
      <c r="P177" s="38">
        <v>158615.51103752837</v>
      </c>
      <c r="Q177" s="412">
        <v>15159984.554162718</v>
      </c>
      <c r="R177" s="417">
        <v>37682501.516751193</v>
      </c>
      <c r="S177" s="97">
        <f t="shared" si="5"/>
        <v>-22522516.962588474</v>
      </c>
      <c r="T177" s="98">
        <f t="shared" si="6"/>
        <v>-2072.1719760814544</v>
      </c>
      <c r="V177" s="148">
        <v>-149.54068581866827</v>
      </c>
      <c r="W177" s="254">
        <v>-131.29397041603022</v>
      </c>
      <c r="X177" s="254">
        <v>-106.29397041603022</v>
      </c>
      <c r="Y177" s="254">
        <v>-81.29397041603022</v>
      </c>
      <c r="Z177" s="377">
        <v>-56.29397041603022</v>
      </c>
    </row>
    <row r="178" spans="1:26" x14ac:dyDescent="0.2">
      <c r="A178" s="74">
        <v>536</v>
      </c>
      <c r="B178" s="51" t="s">
        <v>172</v>
      </c>
      <c r="C178" s="56">
        <v>33454.044708132744</v>
      </c>
      <c r="D178" s="56">
        <v>49106076.324589483</v>
      </c>
      <c r="E178" s="56">
        <v>0</v>
      </c>
      <c r="F178" s="56">
        <v>2136780.4356218562</v>
      </c>
      <c r="G178" s="56">
        <v>51242856.760211341</v>
      </c>
      <c r="H178" s="60">
        <v>1082.3399999999999</v>
      </c>
      <c r="I178" s="55">
        <v>36208650.749400392</v>
      </c>
      <c r="J178" s="55">
        <v>15034206.010810949</v>
      </c>
      <c r="K178" s="75">
        <v>1323918.7087886119</v>
      </c>
      <c r="L178" s="56">
        <v>-2801371.2683954053</v>
      </c>
      <c r="M178" s="56">
        <v>0</v>
      </c>
      <c r="N178" s="52">
        <v>13556753.451204155</v>
      </c>
      <c r="O178" s="38">
        <v>3247503.0450023757</v>
      </c>
      <c r="P178" s="38">
        <v>488206.05459460051</v>
      </c>
      <c r="Q178" s="412">
        <v>17292462.550801128</v>
      </c>
      <c r="R178" s="417">
        <v>40504645.145350352</v>
      </c>
      <c r="S178" s="97">
        <f t="shared" si="5"/>
        <v>-23212182.594549224</v>
      </c>
      <c r="T178" s="98">
        <f t="shared" si="6"/>
        <v>-693.85280007431493</v>
      </c>
      <c r="V178" s="148">
        <v>29.963031003739616</v>
      </c>
      <c r="W178" s="254">
        <v>0</v>
      </c>
      <c r="X178" s="254">
        <v>0</v>
      </c>
      <c r="Y178" s="254">
        <v>0</v>
      </c>
      <c r="Z178" s="377">
        <v>0</v>
      </c>
    </row>
    <row r="179" spans="1:26" x14ac:dyDescent="0.2">
      <c r="A179" s="74">
        <v>538</v>
      </c>
      <c r="B179" s="51" t="s">
        <v>173</v>
      </c>
      <c r="C179" s="56">
        <v>4820.9456720352173</v>
      </c>
      <c r="D179" s="56">
        <v>7471276.4230955252</v>
      </c>
      <c r="E179" s="56">
        <v>0</v>
      </c>
      <c r="F179" s="56">
        <v>372050.3622639539</v>
      </c>
      <c r="G179" s="56">
        <v>7843326.7853594795</v>
      </c>
      <c r="H179" s="60">
        <v>1082.3399999999999</v>
      </c>
      <c r="I179" s="55">
        <v>5217902.3386705965</v>
      </c>
      <c r="J179" s="55">
        <v>2625424.446688883</v>
      </c>
      <c r="K179" s="75">
        <v>134304.34253011612</v>
      </c>
      <c r="L179" s="56">
        <v>-147826.2660268186</v>
      </c>
      <c r="M179" s="56">
        <v>0</v>
      </c>
      <c r="N179" s="52">
        <v>2611902.5231921803</v>
      </c>
      <c r="O179" s="38">
        <v>1398574.9524445133</v>
      </c>
      <c r="P179" s="38">
        <v>70353.671327134318</v>
      </c>
      <c r="Q179" s="412">
        <v>4080831.1469638278</v>
      </c>
      <c r="R179" s="417">
        <v>7732849.6919658734</v>
      </c>
      <c r="S179" s="97">
        <f t="shared" si="5"/>
        <v>-3652018.5450020456</v>
      </c>
      <c r="T179" s="98">
        <f t="shared" si="6"/>
        <v>-757.5315702448695</v>
      </c>
      <c r="V179" s="148">
        <v>-207.58876654309978</v>
      </c>
      <c r="W179" s="254">
        <v>-189.34205114046171</v>
      </c>
      <c r="X179" s="254">
        <v>-164.34205114046171</v>
      </c>
      <c r="Y179" s="254">
        <v>-139.34205114046171</v>
      </c>
      <c r="Z179" s="377">
        <v>-114.34205114046171</v>
      </c>
    </row>
    <row r="180" spans="1:26" x14ac:dyDescent="0.2">
      <c r="A180" s="74">
        <v>541</v>
      </c>
      <c r="B180" s="51" t="s">
        <v>174</v>
      </c>
      <c r="C180" s="56">
        <v>7786.5755949020386</v>
      </c>
      <c r="D180" s="56">
        <v>7642647.5841437923</v>
      </c>
      <c r="E180" s="56">
        <v>0</v>
      </c>
      <c r="F180" s="56">
        <v>1895038.7240227326</v>
      </c>
      <c r="G180" s="56">
        <v>9537686.3081665244</v>
      </c>
      <c r="H180" s="60">
        <v>1082.3399999999999</v>
      </c>
      <c r="I180" s="55">
        <v>8427722.2293862719</v>
      </c>
      <c r="J180" s="55">
        <v>1109964.0787802525</v>
      </c>
      <c r="K180" s="75">
        <v>774003.07500496914</v>
      </c>
      <c r="L180" s="56">
        <v>-185181.39231278282</v>
      </c>
      <c r="M180" s="56">
        <v>0</v>
      </c>
      <c r="N180" s="52">
        <v>1698785.7614724389</v>
      </c>
      <c r="O180" s="38">
        <v>3050671.3185242452</v>
      </c>
      <c r="P180" s="38">
        <v>113632.09988972089</v>
      </c>
      <c r="Q180" s="412">
        <v>4863089.1798864054</v>
      </c>
      <c r="R180" s="417">
        <v>29763231.825041138</v>
      </c>
      <c r="S180" s="97">
        <f t="shared" si="5"/>
        <v>-24900142.645154733</v>
      </c>
      <c r="T180" s="98">
        <f t="shared" si="6"/>
        <v>-3197.8296931268665</v>
      </c>
      <c r="V180" s="148">
        <v>220.78320132598137</v>
      </c>
      <c r="W180" s="254">
        <v>189.02991672861938</v>
      </c>
      <c r="X180" s="254">
        <v>164.02991672861938</v>
      </c>
      <c r="Y180" s="254">
        <v>139.02991672861938</v>
      </c>
      <c r="Z180" s="377">
        <v>114.02991672861938</v>
      </c>
    </row>
    <row r="181" spans="1:26" x14ac:dyDescent="0.2">
      <c r="A181" s="74">
        <v>543</v>
      </c>
      <c r="B181" s="51" t="s">
        <v>175</v>
      </c>
      <c r="C181" s="56">
        <v>42344.194140911102</v>
      </c>
      <c r="D181" s="56">
        <v>69184611.377220228</v>
      </c>
      <c r="E181" s="56">
        <v>0</v>
      </c>
      <c r="F181" s="56">
        <v>4055393.2973273061</v>
      </c>
      <c r="G181" s="56">
        <v>73240004.674547538</v>
      </c>
      <c r="H181" s="60">
        <v>1082.3399999999999</v>
      </c>
      <c r="I181" s="55">
        <v>45830815.086473718</v>
      </c>
      <c r="J181" s="55">
        <v>27409189.58807382</v>
      </c>
      <c r="K181" s="75">
        <v>1029369.4469891591</v>
      </c>
      <c r="L181" s="56">
        <v>-3923294.2949044369</v>
      </c>
      <c r="M181" s="56">
        <v>0</v>
      </c>
      <c r="N181" s="52">
        <v>24515264.740158543</v>
      </c>
      <c r="O181" s="38">
        <v>-797156.5022517686</v>
      </c>
      <c r="P181" s="38">
        <v>617942.97630912287</v>
      </c>
      <c r="Q181" s="412">
        <v>24336051.214215897</v>
      </c>
      <c r="R181" s="417">
        <v>34823406.34941522</v>
      </c>
      <c r="S181" s="97">
        <f t="shared" si="5"/>
        <v>-10487355.135199323</v>
      </c>
      <c r="T181" s="98">
        <f t="shared" si="6"/>
        <v>-247.66925780426888</v>
      </c>
      <c r="V181" s="148">
        <v>-61.185820212123708</v>
      </c>
      <c r="W181" s="254">
        <v>-42.939104809485656</v>
      </c>
      <c r="X181" s="254">
        <v>-17.939104809485656</v>
      </c>
      <c r="Y181" s="254">
        <v>0</v>
      </c>
      <c r="Z181" s="377">
        <v>0</v>
      </c>
    </row>
    <row r="182" spans="1:26" x14ac:dyDescent="0.2">
      <c r="A182" s="74">
        <v>545</v>
      </c>
      <c r="B182" s="51" t="s">
        <v>176</v>
      </c>
      <c r="C182" s="56">
        <v>9418.7511682510376</v>
      </c>
      <c r="D182" s="56">
        <v>10347579.39799997</v>
      </c>
      <c r="E182" s="56">
        <v>0</v>
      </c>
      <c r="F182" s="56">
        <v>5191024.7682515774</v>
      </c>
      <c r="G182" s="56">
        <v>15538604.166251548</v>
      </c>
      <c r="H182" s="60">
        <v>1082.3399999999999</v>
      </c>
      <c r="I182" s="55">
        <v>10194291.139444828</v>
      </c>
      <c r="J182" s="55">
        <v>5344313.0268067196</v>
      </c>
      <c r="K182" s="75">
        <v>254654.09056282626</v>
      </c>
      <c r="L182" s="56">
        <v>203051.77380059264</v>
      </c>
      <c r="M182" s="56">
        <v>0</v>
      </c>
      <c r="N182" s="52">
        <v>5802018.8911701385</v>
      </c>
      <c r="O182" s="38">
        <v>3115305.0707845753</v>
      </c>
      <c r="P182" s="38">
        <v>137450.98349624284</v>
      </c>
      <c r="Q182" s="412">
        <v>9054774.945450956</v>
      </c>
      <c r="R182" s="417">
        <v>28520163.015647821</v>
      </c>
      <c r="S182" s="97">
        <f t="shared" si="5"/>
        <v>-19465388.070196867</v>
      </c>
      <c r="T182" s="98">
        <f t="shared" si="6"/>
        <v>-2066.6633742073241</v>
      </c>
      <c r="V182" s="148">
        <v>-24.637208762103057</v>
      </c>
      <c r="W182" s="254">
        <v>-6.3904933594649833</v>
      </c>
      <c r="X182" s="254">
        <v>0</v>
      </c>
      <c r="Y182" s="254">
        <v>0</v>
      </c>
      <c r="Z182" s="377">
        <v>0</v>
      </c>
    </row>
    <row r="183" spans="1:26" x14ac:dyDescent="0.2">
      <c r="A183" s="74">
        <v>560</v>
      </c>
      <c r="B183" s="51" t="s">
        <v>177</v>
      </c>
      <c r="C183" s="56">
        <v>16276.997411131859</v>
      </c>
      <c r="D183" s="56">
        <v>21786530.038722217</v>
      </c>
      <c r="E183" s="56">
        <v>0</v>
      </c>
      <c r="F183" s="56">
        <v>1812360.8005466349</v>
      </c>
      <c r="G183" s="56">
        <v>23598890.839268852</v>
      </c>
      <c r="H183" s="60">
        <v>1082.3399999999999</v>
      </c>
      <c r="I183" s="55">
        <v>17617245.377964456</v>
      </c>
      <c r="J183" s="55">
        <v>5981645.4613043964</v>
      </c>
      <c r="K183" s="75">
        <v>564353.81478794059</v>
      </c>
      <c r="L183" s="56">
        <v>-1363652.8359635787</v>
      </c>
      <c r="M183" s="56">
        <v>0</v>
      </c>
      <c r="N183" s="52">
        <v>5182346.4401287585</v>
      </c>
      <c r="O183" s="38">
        <v>5534449.6153127067</v>
      </c>
      <c r="P183" s="38">
        <v>237535.66290904713</v>
      </c>
      <c r="Q183" s="412">
        <v>10954331.718350513</v>
      </c>
      <c r="R183" s="417">
        <v>32966228.340166338</v>
      </c>
      <c r="S183" s="97">
        <f t="shared" si="5"/>
        <v>-22011896.621815823</v>
      </c>
      <c r="T183" s="98">
        <f t="shared" si="6"/>
        <v>-1352.3315182664992</v>
      </c>
      <c r="V183" s="148">
        <v>-83.673004082619627</v>
      </c>
      <c r="W183" s="254">
        <v>-65.426288679981582</v>
      </c>
      <c r="X183" s="254">
        <v>-40.426288679981582</v>
      </c>
      <c r="Y183" s="254">
        <v>-15.426288679981582</v>
      </c>
      <c r="Z183" s="377">
        <v>0</v>
      </c>
    </row>
    <row r="184" spans="1:26" x14ac:dyDescent="0.2">
      <c r="A184" s="74">
        <v>561</v>
      </c>
      <c r="B184" s="51" t="s">
        <v>178</v>
      </c>
      <c r="C184" s="56">
        <v>1364.9076177477837</v>
      </c>
      <c r="D184" s="56">
        <v>2062606.6574749369</v>
      </c>
      <c r="E184" s="56">
        <v>0</v>
      </c>
      <c r="F184" s="56">
        <v>257059.33112517028</v>
      </c>
      <c r="G184" s="56">
        <v>2319665.9886001074</v>
      </c>
      <c r="H184" s="60">
        <v>1082.3399999999999</v>
      </c>
      <c r="I184" s="55">
        <v>1477294.110993136</v>
      </c>
      <c r="J184" s="55">
        <v>842371.87760697142</v>
      </c>
      <c r="K184" s="75">
        <v>25335.64087309836</v>
      </c>
      <c r="L184" s="56">
        <v>-14412.578567131859</v>
      </c>
      <c r="M184" s="56">
        <v>0</v>
      </c>
      <c r="N184" s="52">
        <v>853294.93991293793</v>
      </c>
      <c r="O184" s="38">
        <v>548322.7395683038</v>
      </c>
      <c r="P184" s="38">
        <v>19918.553010864129</v>
      </c>
      <c r="Q184" s="412">
        <v>1421536.232492106</v>
      </c>
      <c r="R184" s="417">
        <v>3881082.8920315728</v>
      </c>
      <c r="S184" s="97">
        <f t="shared" si="5"/>
        <v>-2459546.6595394667</v>
      </c>
      <c r="T184" s="98">
        <f t="shared" si="6"/>
        <v>-1801.9876419166981</v>
      </c>
      <c r="V184" s="148">
        <v>-65.131248916543086</v>
      </c>
      <c r="W184" s="254">
        <v>-46.884533513905069</v>
      </c>
      <c r="X184" s="254">
        <v>-21.884533513905069</v>
      </c>
      <c r="Y184" s="254">
        <v>0</v>
      </c>
      <c r="Z184" s="377">
        <v>0</v>
      </c>
    </row>
    <row r="185" spans="1:26" x14ac:dyDescent="0.2">
      <c r="A185" s="74">
        <v>562</v>
      </c>
      <c r="B185" s="51" t="s">
        <v>179</v>
      </c>
      <c r="C185" s="56">
        <v>9299.3053684234619</v>
      </c>
      <c r="D185" s="56">
        <v>11091719.23254999</v>
      </c>
      <c r="E185" s="56">
        <v>0</v>
      </c>
      <c r="F185" s="56">
        <v>1145191.4447111622</v>
      </c>
      <c r="G185" s="56">
        <v>12236910.677261151</v>
      </c>
      <c r="H185" s="60">
        <v>1082.3399999999999</v>
      </c>
      <c r="I185" s="55">
        <v>10065010.17245945</v>
      </c>
      <c r="J185" s="55">
        <v>2171900.5048017018</v>
      </c>
      <c r="K185" s="75">
        <v>332220.84413556434</v>
      </c>
      <c r="L185" s="56">
        <v>-552420.04563988629</v>
      </c>
      <c r="M185" s="56">
        <v>0</v>
      </c>
      <c r="N185" s="52">
        <v>1951701.3032973798</v>
      </c>
      <c r="O185" s="38">
        <v>3104140.0210615634</v>
      </c>
      <c r="P185" s="38">
        <v>135707.87102119013</v>
      </c>
      <c r="Q185" s="412">
        <v>5191549.1953801326</v>
      </c>
      <c r="R185" s="417">
        <v>22110957.8252571</v>
      </c>
      <c r="S185" s="97">
        <f t="shared" si="5"/>
        <v>-16919408.629876968</v>
      </c>
      <c r="T185" s="98">
        <f t="shared" si="6"/>
        <v>-1819.4271463896839</v>
      </c>
      <c r="V185" s="148">
        <v>-101.05234353423259</v>
      </c>
      <c r="W185" s="254">
        <v>-82.805628131594545</v>
      </c>
      <c r="X185" s="254">
        <v>-57.805628131594545</v>
      </c>
      <c r="Y185" s="254">
        <v>-32.805628131594545</v>
      </c>
      <c r="Z185" s="377">
        <v>-7.8056281315945455</v>
      </c>
    </row>
    <row r="186" spans="1:26" x14ac:dyDescent="0.2">
      <c r="A186" s="74">
        <v>563</v>
      </c>
      <c r="B186" s="51" t="s">
        <v>180</v>
      </c>
      <c r="C186" s="56">
        <v>7459.6581380963326</v>
      </c>
      <c r="D186" s="56">
        <v>10710544.117864154</v>
      </c>
      <c r="E186" s="56">
        <v>0</v>
      </c>
      <c r="F186" s="56">
        <v>798814.59113166458</v>
      </c>
      <c r="G186" s="56">
        <v>11509358.708995819</v>
      </c>
      <c r="H186" s="60">
        <v>1082.3399999999999</v>
      </c>
      <c r="I186" s="55">
        <v>8073886.3891871842</v>
      </c>
      <c r="J186" s="55">
        <v>3435472.3198086349</v>
      </c>
      <c r="K186" s="75">
        <v>247479.59716506687</v>
      </c>
      <c r="L186" s="56">
        <v>-193086.55109384563</v>
      </c>
      <c r="M186" s="56">
        <v>0</v>
      </c>
      <c r="N186" s="52">
        <v>3489865.3658798561</v>
      </c>
      <c r="O186" s="38">
        <v>3278574.430240606</v>
      </c>
      <c r="P186" s="38">
        <v>108861.28418843099</v>
      </c>
      <c r="Q186" s="412">
        <v>6877301.0803088928</v>
      </c>
      <c r="R186" s="417">
        <v>23792339.249888439</v>
      </c>
      <c r="S186" s="97">
        <f t="shared" si="5"/>
        <v>-16915038.169579547</v>
      </c>
      <c r="T186" s="98">
        <f t="shared" si="6"/>
        <v>-2267.5353020796983</v>
      </c>
      <c r="V186" s="148">
        <v>-130.38592699164991</v>
      </c>
      <c r="W186" s="254">
        <v>-112.13921158901186</v>
      </c>
      <c r="X186" s="254">
        <v>-87.139211589011865</v>
      </c>
      <c r="Y186" s="254">
        <v>-62.139211589011865</v>
      </c>
      <c r="Z186" s="377">
        <v>-37.139211589011865</v>
      </c>
    </row>
    <row r="187" spans="1:26" x14ac:dyDescent="0.2">
      <c r="A187" s="74">
        <v>564</v>
      </c>
      <c r="B187" s="51" t="s">
        <v>181</v>
      </c>
      <c r="C187" s="56">
        <v>203039.27543610334</v>
      </c>
      <c r="D187" s="56">
        <v>291309983.59785658</v>
      </c>
      <c r="E187" s="56">
        <v>0</v>
      </c>
      <c r="F187" s="56">
        <v>17659154.054362554</v>
      </c>
      <c r="G187" s="56">
        <v>308969137.65221912</v>
      </c>
      <c r="H187" s="60">
        <v>1082.3399999999999</v>
      </c>
      <c r="I187" s="55">
        <v>219757529.37551206</v>
      </c>
      <c r="J187" s="55">
        <v>89211608.276707053</v>
      </c>
      <c r="K187" s="75">
        <v>8798437.2521666214</v>
      </c>
      <c r="L187" s="56">
        <v>-15742273.992343675</v>
      </c>
      <c r="M187" s="56">
        <v>0</v>
      </c>
      <c r="N187" s="52">
        <v>82267771.536530003</v>
      </c>
      <c r="O187" s="38">
        <v>28871305.704040021</v>
      </c>
      <c r="P187" s="38">
        <v>2963020.0011154083</v>
      </c>
      <c r="Q187" s="412">
        <v>114102097.24168544</v>
      </c>
      <c r="R187" s="417">
        <v>277196954.07369351</v>
      </c>
      <c r="S187" s="97">
        <f t="shared" si="5"/>
        <v>-163094856.83200806</v>
      </c>
      <c r="T187" s="98">
        <f t="shared" si="6"/>
        <v>-803.2675278302703</v>
      </c>
      <c r="V187" s="148">
        <v>-64.786899029695945</v>
      </c>
      <c r="W187" s="254">
        <v>-46.5401836270579</v>
      </c>
      <c r="X187" s="254">
        <v>-21.5401836270579</v>
      </c>
      <c r="Y187" s="254">
        <v>0</v>
      </c>
      <c r="Z187" s="377">
        <v>0</v>
      </c>
    </row>
    <row r="188" spans="1:26" x14ac:dyDescent="0.2">
      <c r="A188" s="74">
        <v>576</v>
      </c>
      <c r="B188" s="51" t="s">
        <v>182</v>
      </c>
      <c r="C188" s="56">
        <v>3026.3491691350937</v>
      </c>
      <c r="D188" s="56">
        <v>2658209.5386099718</v>
      </c>
      <c r="E188" s="56">
        <v>0</v>
      </c>
      <c r="F188" s="56">
        <v>614139.18265311199</v>
      </c>
      <c r="G188" s="56">
        <v>3272348.7212630836</v>
      </c>
      <c r="H188" s="60">
        <v>1082.3399999999999</v>
      </c>
      <c r="I188" s="55">
        <v>3275538.7597216773</v>
      </c>
      <c r="J188" s="55">
        <v>-3190.0384585936554</v>
      </c>
      <c r="K188" s="75">
        <v>173335.26085587288</v>
      </c>
      <c r="L188" s="56">
        <v>7988.9169977472629</v>
      </c>
      <c r="M188" s="56">
        <v>0</v>
      </c>
      <c r="N188" s="52">
        <v>178134.13939502649</v>
      </c>
      <c r="O188" s="38">
        <v>722956.10291560751</v>
      </c>
      <c r="P188" s="38">
        <v>44164.524815437719</v>
      </c>
      <c r="Q188" s="412">
        <v>945254.76712607173</v>
      </c>
      <c r="R188" s="417">
        <v>9570778.6967102699</v>
      </c>
      <c r="S188" s="97">
        <f t="shared" si="5"/>
        <v>-8625523.9295841977</v>
      </c>
      <c r="T188" s="98">
        <f t="shared" si="6"/>
        <v>-2850.1416880621555</v>
      </c>
      <c r="V188" s="148">
        <v>-6.74408679068857</v>
      </c>
      <c r="W188" s="254">
        <v>0</v>
      </c>
      <c r="X188" s="254">
        <v>0</v>
      </c>
      <c r="Y188" s="254">
        <v>0</v>
      </c>
      <c r="Z188" s="377">
        <v>0</v>
      </c>
    </row>
    <row r="189" spans="1:26" x14ac:dyDescent="0.2">
      <c r="A189" s="74">
        <v>577</v>
      </c>
      <c r="B189" s="51" t="s">
        <v>183</v>
      </c>
      <c r="C189" s="56">
        <v>10766.894387245178</v>
      </c>
      <c r="D189" s="56">
        <v>15668105.977976436</v>
      </c>
      <c r="E189" s="56">
        <v>0</v>
      </c>
      <c r="F189" s="56">
        <v>775651.04875338508</v>
      </c>
      <c r="G189" s="56">
        <v>16443757.02672982</v>
      </c>
      <c r="H189" s="60">
        <v>1082.3399999999999</v>
      </c>
      <c r="I189" s="55">
        <v>11653440.471090944</v>
      </c>
      <c r="J189" s="55">
        <v>4790316.5556388758</v>
      </c>
      <c r="K189" s="75">
        <v>275414.10699226341</v>
      </c>
      <c r="L189" s="56">
        <v>-850657.83122469357</v>
      </c>
      <c r="M189" s="56">
        <v>0</v>
      </c>
      <c r="N189" s="52">
        <v>4215072.8314064452</v>
      </c>
      <c r="O189" s="38">
        <v>1678589.2112349051</v>
      </c>
      <c r="P189" s="38">
        <v>157124.88803351964</v>
      </c>
      <c r="Q189" s="412">
        <v>6050786.9306748696</v>
      </c>
      <c r="R189" s="417">
        <v>13669976.728242666</v>
      </c>
      <c r="S189" s="97">
        <f t="shared" si="5"/>
        <v>-7619189.797567796</v>
      </c>
      <c r="T189" s="98">
        <f t="shared" si="6"/>
        <v>-707.64971992237076</v>
      </c>
      <c r="V189" s="148">
        <v>-161.59518167253538</v>
      </c>
      <c r="W189" s="254">
        <v>-143.3484662698973</v>
      </c>
      <c r="X189" s="254">
        <v>-118.3484662698973</v>
      </c>
      <c r="Y189" s="254">
        <v>-93.348466269897301</v>
      </c>
      <c r="Z189" s="377">
        <v>-68.348466269897301</v>
      </c>
    </row>
    <row r="190" spans="1:26" x14ac:dyDescent="0.2">
      <c r="A190" s="74">
        <v>578</v>
      </c>
      <c r="B190" s="51" t="s">
        <v>184</v>
      </c>
      <c r="C190" s="56">
        <v>3430.7046051025391</v>
      </c>
      <c r="D190" s="56">
        <v>3478216.3575582127</v>
      </c>
      <c r="E190" s="56">
        <v>0</v>
      </c>
      <c r="F190" s="56">
        <v>1042131.0048065019</v>
      </c>
      <c r="G190" s="56">
        <v>4520347.362364715</v>
      </c>
      <c r="H190" s="60">
        <v>1082.3399999999999</v>
      </c>
      <c r="I190" s="55">
        <v>3713188.8222866817</v>
      </c>
      <c r="J190" s="55">
        <v>807158.54007803323</v>
      </c>
      <c r="K190" s="75">
        <v>149475.69657522073</v>
      </c>
      <c r="L190" s="56">
        <v>-43878.583312379604</v>
      </c>
      <c r="M190" s="56">
        <v>0</v>
      </c>
      <c r="N190" s="52">
        <v>912755.65334087424</v>
      </c>
      <c r="O190" s="38">
        <v>1790641.5592524502</v>
      </c>
      <c r="P190" s="38">
        <v>50065.418826007262</v>
      </c>
      <c r="Q190" s="412">
        <v>2753462.6314193318</v>
      </c>
      <c r="R190" s="417">
        <v>12666575.939984709</v>
      </c>
      <c r="S190" s="97">
        <f t="shared" si="5"/>
        <v>-9913113.3085653782</v>
      </c>
      <c r="T190" s="98">
        <f t="shared" si="6"/>
        <v>-2889.5269192869168</v>
      </c>
      <c r="V190" s="148">
        <v>-38.84952941141961</v>
      </c>
      <c r="W190" s="254">
        <v>-20.602814008781564</v>
      </c>
      <c r="X190" s="254">
        <v>0</v>
      </c>
      <c r="Y190" s="254">
        <v>0</v>
      </c>
      <c r="Z190" s="377">
        <v>0</v>
      </c>
    </row>
    <row r="191" spans="1:26" x14ac:dyDescent="0.2">
      <c r="A191" s="74">
        <v>580</v>
      </c>
      <c r="B191" s="51" t="s">
        <v>185</v>
      </c>
      <c r="C191" s="56">
        <v>5039.7571088075638</v>
      </c>
      <c r="D191" s="56">
        <v>4048467.7576921238</v>
      </c>
      <c r="E191" s="56">
        <v>0</v>
      </c>
      <c r="F191" s="56">
        <v>893519.15436137572</v>
      </c>
      <c r="G191" s="56">
        <v>4941986.9120534994</v>
      </c>
      <c r="H191" s="60">
        <v>1082.3399999999999</v>
      </c>
      <c r="I191" s="55">
        <v>5454730.7091467781</v>
      </c>
      <c r="J191" s="55">
        <v>-512743.79709327873</v>
      </c>
      <c r="K191" s="75">
        <v>374118.02045331296</v>
      </c>
      <c r="L191" s="56">
        <v>-39477.823940306786</v>
      </c>
      <c r="M191" s="56">
        <v>0</v>
      </c>
      <c r="N191" s="52">
        <v>-178103.60058027256</v>
      </c>
      <c r="O191" s="38">
        <v>1768949.741087378</v>
      </c>
      <c r="P191" s="38">
        <v>73546.859749604322</v>
      </c>
      <c r="Q191" s="412">
        <v>1664393.0002567098</v>
      </c>
      <c r="R191" s="417">
        <v>16298215.901591284</v>
      </c>
      <c r="S191" s="97">
        <f t="shared" si="5"/>
        <v>-14633822.901334574</v>
      </c>
      <c r="T191" s="98">
        <f t="shared" si="6"/>
        <v>-2903.6762259356233</v>
      </c>
      <c r="V191" s="148">
        <v>100.17267537816039</v>
      </c>
      <c r="W191" s="254">
        <v>68.419390780798437</v>
      </c>
      <c r="X191" s="254">
        <v>43.419390780798437</v>
      </c>
      <c r="Y191" s="254">
        <v>18.419390780798437</v>
      </c>
      <c r="Z191" s="377">
        <v>0</v>
      </c>
    </row>
    <row r="192" spans="1:26" x14ac:dyDescent="0.2">
      <c r="A192" s="74">
        <v>581</v>
      </c>
      <c r="B192" s="51" t="s">
        <v>186</v>
      </c>
      <c r="C192" s="56">
        <v>6642.0598831176758</v>
      </c>
      <c r="D192" s="56">
        <v>7355377.2375265295</v>
      </c>
      <c r="E192" s="56">
        <v>0</v>
      </c>
      <c r="F192" s="56">
        <v>1169846.979838043</v>
      </c>
      <c r="G192" s="56">
        <v>8525224.217364572</v>
      </c>
      <c r="H192" s="60">
        <v>1082.3399999999999</v>
      </c>
      <c r="I192" s="55">
        <v>7188967.0938935848</v>
      </c>
      <c r="J192" s="55">
        <v>1336257.1234709872</v>
      </c>
      <c r="K192" s="75">
        <v>349473.17698366509</v>
      </c>
      <c r="L192" s="56">
        <v>-201800.815851241</v>
      </c>
      <c r="M192" s="56">
        <v>0</v>
      </c>
      <c r="N192" s="52">
        <v>1483929.4846034115</v>
      </c>
      <c r="O192" s="38">
        <v>2331407.0028986996</v>
      </c>
      <c r="P192" s="38">
        <v>96929.799616416756</v>
      </c>
      <c r="Q192" s="412">
        <v>3912266.287118528</v>
      </c>
      <c r="R192" s="417">
        <v>18612195.733670138</v>
      </c>
      <c r="S192" s="97">
        <f t="shared" si="5"/>
        <v>-14699929.44655161</v>
      </c>
      <c r="T192" s="98">
        <f t="shared" si="6"/>
        <v>-2213.1582227849021</v>
      </c>
      <c r="V192" s="148">
        <v>-158.06083210027026</v>
      </c>
      <c r="W192" s="254">
        <v>-139.81411669763222</v>
      </c>
      <c r="X192" s="254">
        <v>-114.81411669763222</v>
      </c>
      <c r="Y192" s="254">
        <v>-89.814116697632215</v>
      </c>
      <c r="Z192" s="377">
        <v>-64.814116697632215</v>
      </c>
    </row>
    <row r="193" spans="1:26" x14ac:dyDescent="0.2">
      <c r="A193" s="74">
        <v>583</v>
      </c>
      <c r="B193" s="51" t="s">
        <v>187</v>
      </c>
      <c r="C193" s="56">
        <v>941.76699364185333</v>
      </c>
      <c r="D193" s="56">
        <v>627979.10962928238</v>
      </c>
      <c r="E193" s="56">
        <v>0</v>
      </c>
      <c r="F193" s="56">
        <v>973769.53863881994</v>
      </c>
      <c r="G193" s="56">
        <v>1601748.6482681022</v>
      </c>
      <c r="H193" s="60">
        <v>1082.3399999999999</v>
      </c>
      <c r="I193" s="55">
        <v>1019312.0878983234</v>
      </c>
      <c r="J193" s="55">
        <v>582436.56036977877</v>
      </c>
      <c r="K193" s="75">
        <v>331242.63481174281</v>
      </c>
      <c r="L193" s="56">
        <v>-31038.443887833593</v>
      </c>
      <c r="M193" s="56">
        <v>0</v>
      </c>
      <c r="N193" s="52">
        <v>882640.75129368796</v>
      </c>
      <c r="O193" s="38">
        <v>36612.448520716134</v>
      </c>
      <c r="P193" s="38">
        <v>13743.5204718769</v>
      </c>
      <c r="Q193" s="412">
        <v>932996.72028628108</v>
      </c>
      <c r="R193" s="417">
        <v>4093227.0544431526</v>
      </c>
      <c r="S193" s="97">
        <f t="shared" si="5"/>
        <v>-3160230.3341568718</v>
      </c>
      <c r="T193" s="98">
        <f t="shared" si="6"/>
        <v>-3355.6392987782738</v>
      </c>
      <c r="V193" s="148">
        <v>-313.71937721289521</v>
      </c>
      <c r="W193" s="254">
        <v>-295.47266181025719</v>
      </c>
      <c r="X193" s="254">
        <v>-270.47266181025719</v>
      </c>
      <c r="Y193" s="254">
        <v>-245.47266181025719</v>
      </c>
      <c r="Z193" s="377">
        <v>-220.47266181025719</v>
      </c>
    </row>
    <row r="194" spans="1:26" x14ac:dyDescent="0.2">
      <c r="A194" s="74">
        <v>584</v>
      </c>
      <c r="B194" s="51" t="s">
        <v>188</v>
      </c>
      <c r="C194" s="56">
        <v>2883.5152721405029</v>
      </c>
      <c r="D194" s="56">
        <v>5484338.7351777302</v>
      </c>
      <c r="E194" s="56">
        <v>0</v>
      </c>
      <c r="F194" s="56">
        <v>830862.45885458973</v>
      </c>
      <c r="G194" s="56">
        <v>6315201.1940323198</v>
      </c>
      <c r="H194" s="60">
        <v>1082.3399999999999</v>
      </c>
      <c r="I194" s="55">
        <v>3120943.9196485518</v>
      </c>
      <c r="J194" s="55">
        <v>3194257.274383768</v>
      </c>
      <c r="K194" s="75">
        <v>252073.78576962027</v>
      </c>
      <c r="L194" s="56">
        <v>-51342.262210683257</v>
      </c>
      <c r="M194" s="56">
        <v>0</v>
      </c>
      <c r="N194" s="52">
        <v>3394988.797942705</v>
      </c>
      <c r="O194" s="38">
        <v>1866510.690851151</v>
      </c>
      <c r="P194" s="38">
        <v>42080.102022245585</v>
      </c>
      <c r="Q194" s="412">
        <v>5303579.5908161011</v>
      </c>
      <c r="R194" s="417">
        <v>11040617.745257273</v>
      </c>
      <c r="S194" s="97">
        <f t="shared" si="5"/>
        <v>-5737038.1544411723</v>
      </c>
      <c r="T194" s="98">
        <f t="shared" si="6"/>
        <v>-1989.598671409994</v>
      </c>
      <c r="V194" s="148">
        <v>-220.59940409022823</v>
      </c>
      <c r="W194" s="254">
        <v>-202.35268868759019</v>
      </c>
      <c r="X194" s="254">
        <v>-177.35268868759019</v>
      </c>
      <c r="Y194" s="254">
        <v>-152.35268868759019</v>
      </c>
      <c r="Z194" s="377">
        <v>-127.35268868759019</v>
      </c>
    </row>
    <row r="195" spans="1:26" x14ac:dyDescent="0.2">
      <c r="A195" s="74">
        <v>588</v>
      </c>
      <c r="B195" s="51" t="s">
        <v>189</v>
      </c>
      <c r="C195" s="56">
        <v>1774.9060416221619</v>
      </c>
      <c r="D195" s="56">
        <v>1640435.3714085221</v>
      </c>
      <c r="E195" s="56">
        <v>0</v>
      </c>
      <c r="F195" s="56">
        <v>502772.19216394791</v>
      </c>
      <c r="G195" s="56">
        <v>2143207.5635724701</v>
      </c>
      <c r="H195" s="60">
        <v>1082.3399999999999</v>
      </c>
      <c r="I195" s="55">
        <v>1921051.8050893305</v>
      </c>
      <c r="J195" s="55">
        <v>222155.75848313957</v>
      </c>
      <c r="K195" s="75">
        <v>82489.598505458242</v>
      </c>
      <c r="L195" s="56">
        <v>21211.338272099034</v>
      </c>
      <c r="M195" s="56">
        <v>0</v>
      </c>
      <c r="N195" s="52">
        <v>325856.69526069681</v>
      </c>
      <c r="O195" s="38">
        <v>614581.72514441388</v>
      </c>
      <c r="P195" s="38">
        <v>25901.797029816931</v>
      </c>
      <c r="Q195" s="412">
        <v>966340.21743492759</v>
      </c>
      <c r="R195" s="417">
        <v>6052927.3620717432</v>
      </c>
      <c r="S195" s="97">
        <f t="shared" si="5"/>
        <v>-5086587.1446368154</v>
      </c>
      <c r="T195" s="98">
        <f t="shared" si="6"/>
        <v>-2865.8345993278426</v>
      </c>
      <c r="V195" s="148">
        <v>11.093477988742904</v>
      </c>
      <c r="W195" s="254">
        <v>0</v>
      </c>
      <c r="X195" s="254">
        <v>0</v>
      </c>
      <c r="Y195" s="254">
        <v>0</v>
      </c>
      <c r="Z195" s="377">
        <v>0</v>
      </c>
    </row>
    <row r="196" spans="1:26" x14ac:dyDescent="0.2">
      <c r="A196" s="74">
        <v>592</v>
      </c>
      <c r="B196" s="51" t="s">
        <v>190</v>
      </c>
      <c r="C196" s="56">
        <v>3988.7848913669586</v>
      </c>
      <c r="D196" s="56">
        <v>6187122.3605575068</v>
      </c>
      <c r="E196" s="56">
        <v>0</v>
      </c>
      <c r="F196" s="56">
        <v>588988.55029163766</v>
      </c>
      <c r="G196" s="56">
        <v>6776110.9108491447</v>
      </c>
      <c r="H196" s="60">
        <v>1082.3399999999999</v>
      </c>
      <c r="I196" s="55">
        <v>4317221.439322114</v>
      </c>
      <c r="J196" s="55">
        <v>2458889.4715270307</v>
      </c>
      <c r="K196" s="75">
        <v>134104.74963753545</v>
      </c>
      <c r="L196" s="56">
        <v>-172270.0536266421</v>
      </c>
      <c r="M196" s="56">
        <v>0</v>
      </c>
      <c r="N196" s="52">
        <v>2420724.1675379239</v>
      </c>
      <c r="O196" s="38">
        <v>1601694.2158089073</v>
      </c>
      <c r="P196" s="38">
        <v>58209.670951010921</v>
      </c>
      <c r="Q196" s="412">
        <v>4080628.0542978426</v>
      </c>
      <c r="R196" s="417">
        <v>10441043.285116531</v>
      </c>
      <c r="S196" s="97">
        <f t="shared" si="5"/>
        <v>-6360415.2308186889</v>
      </c>
      <c r="T196" s="98">
        <f t="shared" si="6"/>
        <v>-1594.5746396564823</v>
      </c>
      <c r="V196" s="148">
        <v>-0.51843198985474714</v>
      </c>
      <c r="W196" s="254">
        <v>0</v>
      </c>
      <c r="X196" s="254">
        <v>0</v>
      </c>
      <c r="Y196" s="254">
        <v>0</v>
      </c>
      <c r="Z196" s="377">
        <v>0</v>
      </c>
    </row>
    <row r="197" spans="1:26" x14ac:dyDescent="0.2">
      <c r="A197" s="74">
        <v>593</v>
      </c>
      <c r="B197" s="51" t="s">
        <v>191</v>
      </c>
      <c r="C197" s="56">
        <v>18263.408675193787</v>
      </c>
      <c r="D197" s="56">
        <v>17811812.837738972</v>
      </c>
      <c r="E197" s="56">
        <v>0</v>
      </c>
      <c r="F197" s="56">
        <v>2612030.0996515593</v>
      </c>
      <c r="G197" s="56">
        <v>20423842.937390532</v>
      </c>
      <c r="H197" s="60">
        <v>1082.3399999999999</v>
      </c>
      <c r="I197" s="55">
        <v>19767217.745509241</v>
      </c>
      <c r="J197" s="55">
        <v>656625.19188129157</v>
      </c>
      <c r="K197" s="75">
        <v>618529.62880985695</v>
      </c>
      <c r="L197" s="56">
        <v>-799339.86687248386</v>
      </c>
      <c r="M197" s="56">
        <v>0</v>
      </c>
      <c r="N197" s="52">
        <v>475814.95381866465</v>
      </c>
      <c r="O197" s="38">
        <v>5443415.4443231067</v>
      </c>
      <c r="P197" s="38">
        <v>266524.02633387968</v>
      </c>
      <c r="Q197" s="412">
        <v>6185754.4244756512</v>
      </c>
      <c r="R197" s="417">
        <v>49388764.651151225</v>
      </c>
      <c r="S197" s="97">
        <f t="shared" si="5"/>
        <v>-43203010.22667557</v>
      </c>
      <c r="T197" s="98">
        <f t="shared" si="6"/>
        <v>-2365.5502099865898</v>
      </c>
      <c r="V197" s="148">
        <v>-18.571085422644501</v>
      </c>
      <c r="W197" s="254">
        <v>-0.32437002000642678</v>
      </c>
      <c r="X197" s="254">
        <v>0</v>
      </c>
      <c r="Y197" s="254">
        <v>0</v>
      </c>
      <c r="Z197" s="377">
        <v>0</v>
      </c>
    </row>
    <row r="198" spans="1:26" x14ac:dyDescent="0.2">
      <c r="A198" s="74">
        <v>595</v>
      </c>
      <c r="B198" s="51" t="s">
        <v>192</v>
      </c>
      <c r="C198" s="56">
        <v>4636.3935418128967</v>
      </c>
      <c r="D198" s="56">
        <v>5141249.5565902041</v>
      </c>
      <c r="E198" s="56">
        <v>0</v>
      </c>
      <c r="F198" s="56">
        <v>1294581.6150482944</v>
      </c>
      <c r="G198" s="56">
        <v>6435831.1716384981</v>
      </c>
      <c r="H198" s="60">
        <v>1082.3399999999999</v>
      </c>
      <c r="I198" s="55">
        <v>5018154.1860457705</v>
      </c>
      <c r="J198" s="55">
        <v>1417676.9855927275</v>
      </c>
      <c r="K198" s="75">
        <v>274169.8402140523</v>
      </c>
      <c r="L198" s="56">
        <v>-56968.411325877183</v>
      </c>
      <c r="M198" s="56">
        <v>0</v>
      </c>
      <c r="N198" s="52">
        <v>1634878.4144809027</v>
      </c>
      <c r="O198" s="38">
        <v>2453289.4136003191</v>
      </c>
      <c r="P198" s="38">
        <v>67660.440414432014</v>
      </c>
      <c r="Q198" s="412">
        <v>4155828.2684956538</v>
      </c>
      <c r="R198" s="417">
        <v>19889183.874484319</v>
      </c>
      <c r="S198" s="97">
        <f t="shared" si="5"/>
        <v>-15733355.605988666</v>
      </c>
      <c r="T198" s="98">
        <f t="shared" si="6"/>
        <v>-3393.4469677991783</v>
      </c>
      <c r="V198" s="148">
        <v>-126.21750328038053</v>
      </c>
      <c r="W198" s="254">
        <v>-107.97078787774248</v>
      </c>
      <c r="X198" s="254">
        <v>-82.970787877742481</v>
      </c>
      <c r="Y198" s="254">
        <v>-57.970787877742481</v>
      </c>
      <c r="Z198" s="377">
        <v>-32.970787877742481</v>
      </c>
    </row>
    <row r="199" spans="1:26" x14ac:dyDescent="0.2">
      <c r="A199" s="74">
        <v>598</v>
      </c>
      <c r="B199" s="51" t="s">
        <v>193</v>
      </c>
      <c r="C199" s="56">
        <v>19372.038182258606</v>
      </c>
      <c r="D199" s="56">
        <v>23903796.908344258</v>
      </c>
      <c r="E199" s="56">
        <v>0</v>
      </c>
      <c r="F199" s="56">
        <v>5839386.7806540299</v>
      </c>
      <c r="G199" s="56">
        <v>29743183.688998289</v>
      </c>
      <c r="H199" s="60">
        <v>1082.3399999999999</v>
      </c>
      <c r="I199" s="55">
        <v>20967131.806185778</v>
      </c>
      <c r="J199" s="55">
        <v>8776051.8828125112</v>
      </c>
      <c r="K199" s="75">
        <v>559612.48481946206</v>
      </c>
      <c r="L199" s="56">
        <v>-1411209.8917939914</v>
      </c>
      <c r="M199" s="56">
        <v>0</v>
      </c>
      <c r="N199" s="52">
        <v>7924454.4758379823</v>
      </c>
      <c r="O199" s="38">
        <v>2046748.3832162383</v>
      </c>
      <c r="P199" s="38">
        <v>282702.62722872739</v>
      </c>
      <c r="Q199" s="412">
        <v>10253905.486282948</v>
      </c>
      <c r="R199" s="417">
        <v>37548707.745722145</v>
      </c>
      <c r="S199" s="97">
        <f t="shared" si="5"/>
        <v>-27294802.259439196</v>
      </c>
      <c r="T199" s="98">
        <f t="shared" si="6"/>
        <v>-1408.979375460681</v>
      </c>
      <c r="V199" s="148">
        <v>-41.794363404132525</v>
      </c>
      <c r="W199" s="254">
        <v>-23.54764800149448</v>
      </c>
      <c r="X199" s="254">
        <v>0</v>
      </c>
      <c r="Y199" s="254">
        <v>0</v>
      </c>
      <c r="Z199" s="377">
        <v>0</v>
      </c>
    </row>
    <row r="200" spans="1:26" x14ac:dyDescent="0.2">
      <c r="A200" s="74">
        <v>599</v>
      </c>
      <c r="B200" s="51" t="s">
        <v>395</v>
      </c>
      <c r="C200" s="56">
        <v>11115.622171401978</v>
      </c>
      <c r="D200" s="56">
        <v>19614996.371605795</v>
      </c>
      <c r="E200" s="56">
        <v>0</v>
      </c>
      <c r="F200" s="56">
        <v>3911633.676083927</v>
      </c>
      <c r="G200" s="56">
        <v>23526630.047689721</v>
      </c>
      <c r="H200" s="60">
        <v>1082.3399999999999</v>
      </c>
      <c r="I200" s="55">
        <v>12030882.500995215</v>
      </c>
      <c r="J200" s="55">
        <v>11495747.546694506</v>
      </c>
      <c r="K200" s="75">
        <v>180014.45059915908</v>
      </c>
      <c r="L200" s="56">
        <v>-78611.254836980253</v>
      </c>
      <c r="M200" s="56">
        <v>0</v>
      </c>
      <c r="N200" s="52">
        <v>11597150.742456684</v>
      </c>
      <c r="O200" s="38">
        <v>4093315.7278909115</v>
      </c>
      <c r="P200" s="38">
        <v>162213.98913074273</v>
      </c>
      <c r="Q200" s="412">
        <v>15852680.459478337</v>
      </c>
      <c r="R200" s="417">
        <v>26032333.399405003</v>
      </c>
      <c r="S200" s="97">
        <f t="shared" si="5"/>
        <v>-10179652.939926665</v>
      </c>
      <c r="T200" s="98">
        <f t="shared" si="6"/>
        <v>-915.79695521827352</v>
      </c>
      <c r="V200" s="148">
        <v>-242.52502540658665</v>
      </c>
      <c r="W200" s="254">
        <v>-224.2783100039486</v>
      </c>
      <c r="X200" s="254">
        <v>-199.2783100039486</v>
      </c>
      <c r="Y200" s="254">
        <v>-174.2783100039486</v>
      </c>
      <c r="Z200" s="377">
        <v>-149.2783100039486</v>
      </c>
    </row>
    <row r="201" spans="1:26" x14ac:dyDescent="0.2">
      <c r="A201" s="74">
        <v>601</v>
      </c>
      <c r="B201" s="51" t="s">
        <v>195</v>
      </c>
      <c r="C201" s="56">
        <v>4126.0849609375</v>
      </c>
      <c r="D201" s="56">
        <v>5088378.3282752978</v>
      </c>
      <c r="E201" s="56">
        <v>0</v>
      </c>
      <c r="F201" s="56">
        <v>1151802.8795701636</v>
      </c>
      <c r="G201" s="56">
        <v>6240181.2078454616</v>
      </c>
      <c r="H201" s="60">
        <v>1082.3399999999999</v>
      </c>
      <c r="I201" s="55">
        <v>4465826.7966210935</v>
      </c>
      <c r="J201" s="55">
        <v>1774354.411224368</v>
      </c>
      <c r="K201" s="75">
        <v>571432.5708271343</v>
      </c>
      <c r="L201" s="56">
        <v>-14892.556772380485</v>
      </c>
      <c r="M201" s="56">
        <v>0</v>
      </c>
      <c r="N201" s="52">
        <v>2330894.4252791218</v>
      </c>
      <c r="O201" s="38">
        <v>2007067.9603243468</v>
      </c>
      <c r="P201" s="38">
        <v>60213.336751227384</v>
      </c>
      <c r="Q201" s="412">
        <v>4398175.7223546961</v>
      </c>
      <c r="R201" s="417">
        <v>16097029.74397302</v>
      </c>
      <c r="S201" s="97">
        <f t="shared" si="5"/>
        <v>-11698854.021618325</v>
      </c>
      <c r="T201" s="98">
        <f t="shared" si="6"/>
        <v>-2835.3400699146518</v>
      </c>
      <c r="V201" s="148">
        <v>-35.231823861926415</v>
      </c>
      <c r="W201" s="254">
        <v>-16.985108459288369</v>
      </c>
      <c r="X201" s="254">
        <v>0</v>
      </c>
      <c r="Y201" s="254">
        <v>0</v>
      </c>
      <c r="Z201" s="377">
        <v>0</v>
      </c>
    </row>
    <row r="202" spans="1:26" x14ac:dyDescent="0.2">
      <c r="A202" s="74">
        <v>604</v>
      </c>
      <c r="B202" s="51" t="s">
        <v>196</v>
      </c>
      <c r="C202" s="56">
        <v>19580.481775760651</v>
      </c>
      <c r="D202" s="56">
        <v>30368784.366870783</v>
      </c>
      <c r="E202" s="56">
        <v>0</v>
      </c>
      <c r="F202" s="56">
        <v>1346545.9826900307</v>
      </c>
      <c r="G202" s="56">
        <v>31715330.349560812</v>
      </c>
      <c r="H202" s="60">
        <v>1082.3399999999999</v>
      </c>
      <c r="I202" s="55">
        <v>21192738.645176779</v>
      </c>
      <c r="J202" s="55">
        <v>10522591.704384033</v>
      </c>
      <c r="K202" s="75">
        <v>618874.98180299264</v>
      </c>
      <c r="L202" s="56">
        <v>-1837326.4346397992</v>
      </c>
      <c r="M202" s="56">
        <v>0</v>
      </c>
      <c r="N202" s="52">
        <v>9304140.2515472267</v>
      </c>
      <c r="O202" s="38">
        <v>-301994.33207185823</v>
      </c>
      <c r="P202" s="38">
        <v>285744.51424947422</v>
      </c>
      <c r="Q202" s="412">
        <v>9287890.433724843</v>
      </c>
      <c r="R202" s="417">
        <v>12898044.32217795</v>
      </c>
      <c r="S202" s="97">
        <f t="shared" si="5"/>
        <v>-3610153.8884531073</v>
      </c>
      <c r="T202" s="98">
        <f t="shared" si="6"/>
        <v>-184.3751307959256</v>
      </c>
      <c r="V202" s="148">
        <v>21.270814817176863</v>
      </c>
      <c r="W202" s="254">
        <v>0</v>
      </c>
      <c r="X202" s="254">
        <v>0</v>
      </c>
      <c r="Y202" s="254">
        <v>0</v>
      </c>
      <c r="Z202" s="377">
        <v>0</v>
      </c>
    </row>
    <row r="203" spans="1:26" x14ac:dyDescent="0.2">
      <c r="A203" s="74">
        <v>607</v>
      </c>
      <c r="B203" s="51" t="s">
        <v>197</v>
      </c>
      <c r="C203" s="56">
        <v>4480.105059504509</v>
      </c>
      <c r="D203" s="56">
        <v>4673412.9446256664</v>
      </c>
      <c r="E203" s="56">
        <v>0</v>
      </c>
      <c r="F203" s="56">
        <v>906425.05359242938</v>
      </c>
      <c r="G203" s="56">
        <v>5579837.9982180959</v>
      </c>
      <c r="H203" s="60">
        <v>1082.3399999999999</v>
      </c>
      <c r="I203" s="55">
        <v>4848996.9101041099</v>
      </c>
      <c r="J203" s="55">
        <v>730841.08811398596</v>
      </c>
      <c r="K203" s="75">
        <v>188601.55137589289</v>
      </c>
      <c r="L203" s="56">
        <v>-221127.70088282216</v>
      </c>
      <c r="M203" s="56">
        <v>0</v>
      </c>
      <c r="N203" s="52">
        <v>698314.93860705674</v>
      </c>
      <c r="O203" s="38">
        <v>2493180.5323400791</v>
      </c>
      <c r="P203" s="38">
        <v>65379.670361302778</v>
      </c>
      <c r="Q203" s="412">
        <v>3256875.1413084385</v>
      </c>
      <c r="R203" s="417">
        <v>14483855.868820181</v>
      </c>
      <c r="S203" s="97">
        <f t="shared" si="5"/>
        <v>-11226980.727511743</v>
      </c>
      <c r="T203" s="98">
        <f t="shared" si="6"/>
        <v>-2505.9637170101155</v>
      </c>
      <c r="V203" s="148">
        <v>70.889242762471113</v>
      </c>
      <c r="W203" s="254">
        <v>39.135958165109159</v>
      </c>
      <c r="X203" s="254">
        <v>14.135958165109159</v>
      </c>
      <c r="Y203" s="254">
        <v>0</v>
      </c>
      <c r="Z203" s="377">
        <v>0</v>
      </c>
    </row>
    <row r="204" spans="1:26" x14ac:dyDescent="0.2">
      <c r="A204" s="74">
        <v>608</v>
      </c>
      <c r="B204" s="51" t="s">
        <v>198</v>
      </c>
      <c r="C204" s="56">
        <v>2201.7339742183685</v>
      </c>
      <c r="D204" s="56">
        <v>2580152.4782653744</v>
      </c>
      <c r="E204" s="56">
        <v>0</v>
      </c>
      <c r="F204" s="56">
        <v>381617.88355090149</v>
      </c>
      <c r="G204" s="56">
        <v>2961770.3618162759</v>
      </c>
      <c r="H204" s="60">
        <v>1082.3399999999999</v>
      </c>
      <c r="I204" s="55">
        <v>2383024.7496555089</v>
      </c>
      <c r="J204" s="55">
        <v>578745.61216076696</v>
      </c>
      <c r="K204" s="75">
        <v>82051.226266144353</v>
      </c>
      <c r="L204" s="56">
        <v>-14656.891884783981</v>
      </c>
      <c r="M204" s="56">
        <v>0</v>
      </c>
      <c r="N204" s="52">
        <v>646139.94654212729</v>
      </c>
      <c r="O204" s="38">
        <v>1048652.061450114</v>
      </c>
      <c r="P204" s="38">
        <v>32130.639693882196</v>
      </c>
      <c r="Q204" s="412">
        <v>1726922.6476861234</v>
      </c>
      <c r="R204" s="417">
        <v>6626198.5406171558</v>
      </c>
      <c r="S204" s="97">
        <f t="shared" si="5"/>
        <v>-4899275.8929310329</v>
      </c>
      <c r="T204" s="98">
        <f t="shared" si="6"/>
        <v>-2225.1897596621825</v>
      </c>
      <c r="V204" s="148">
        <v>-218.70409680589637</v>
      </c>
      <c r="W204" s="254">
        <v>-200.45738140325832</v>
      </c>
      <c r="X204" s="254">
        <v>-175.45738140325832</v>
      </c>
      <c r="Y204" s="254">
        <v>-150.45738140325832</v>
      </c>
      <c r="Z204" s="377">
        <v>-125.45738140325832</v>
      </c>
    </row>
    <row r="205" spans="1:26" x14ac:dyDescent="0.2">
      <c r="A205" s="78">
        <v>609</v>
      </c>
      <c r="B205" s="51" t="s">
        <v>199</v>
      </c>
      <c r="C205" s="56">
        <v>85129.596838772297</v>
      </c>
      <c r="D205" s="56">
        <v>96598563.31774573</v>
      </c>
      <c r="E205" s="56">
        <v>0</v>
      </c>
      <c r="F205" s="56">
        <v>7256928.2586511597</v>
      </c>
      <c r="G205" s="56">
        <v>103855491.57639688</v>
      </c>
      <c r="H205" s="60">
        <v>1082.3399999999999</v>
      </c>
      <c r="I205" s="55">
        <v>92139167.8424768</v>
      </c>
      <c r="J205" s="55">
        <v>11716323.733920082</v>
      </c>
      <c r="K205" s="75">
        <v>3515636.9493428827</v>
      </c>
      <c r="L205" s="56">
        <v>-6013499.9249992259</v>
      </c>
      <c r="M205" s="56">
        <v>0</v>
      </c>
      <c r="N205" s="52">
        <v>9218460.7582637388</v>
      </c>
      <c r="O205" s="38">
        <v>16903586.273007937</v>
      </c>
      <c r="P205" s="38">
        <v>1242324.6565394376</v>
      </c>
      <c r="Q205" s="412">
        <v>27364371.68781111</v>
      </c>
      <c r="R205" s="417">
        <v>146520655.3788358</v>
      </c>
      <c r="S205" s="97">
        <f t="shared" si="5"/>
        <v>-119156283.69102469</v>
      </c>
      <c r="T205" s="98">
        <f t="shared" si="6"/>
        <v>-1399.7045459606234</v>
      </c>
      <c r="V205" s="148">
        <v>58.440161699184159</v>
      </c>
      <c r="W205" s="254">
        <v>26.686877101822205</v>
      </c>
      <c r="X205" s="254">
        <v>1.6868771018222048</v>
      </c>
      <c r="Y205" s="254">
        <v>0</v>
      </c>
      <c r="Z205" s="377">
        <v>0</v>
      </c>
    </row>
    <row r="206" spans="1:26" x14ac:dyDescent="0.2">
      <c r="A206" s="74">
        <v>611</v>
      </c>
      <c r="B206" s="51" t="s">
        <v>200</v>
      </c>
      <c r="C206" s="56">
        <v>5121.8562240004539</v>
      </c>
      <c r="D206" s="56">
        <v>8928315.2692415398</v>
      </c>
      <c r="E206" s="56">
        <v>0</v>
      </c>
      <c r="F206" s="56">
        <v>463862.00878413988</v>
      </c>
      <c r="G206" s="56">
        <v>9392177.2780256793</v>
      </c>
      <c r="H206" s="60">
        <v>1082.3399999999999</v>
      </c>
      <c r="I206" s="55">
        <v>5543589.8654846512</v>
      </c>
      <c r="J206" s="55">
        <v>3848587.4125410281</v>
      </c>
      <c r="K206" s="75">
        <v>123622.98172572631</v>
      </c>
      <c r="L206" s="56">
        <v>-199287.19793609926</v>
      </c>
      <c r="M206" s="56">
        <v>0</v>
      </c>
      <c r="N206" s="52">
        <v>3772923.1963306554</v>
      </c>
      <c r="O206" s="38">
        <v>854269.13309441914</v>
      </c>
      <c r="P206" s="38">
        <v>74744.959574714099</v>
      </c>
      <c r="Q206" s="412">
        <v>4701937.2889997885</v>
      </c>
      <c r="R206" s="417">
        <v>6472107.202188056</v>
      </c>
      <c r="S206" s="97">
        <f t="shared" si="5"/>
        <v>-1770169.9131882675</v>
      </c>
      <c r="T206" s="98">
        <f t="shared" si="6"/>
        <v>-345.61101205720036</v>
      </c>
      <c r="V206" s="148">
        <v>-48.825796614399053</v>
      </c>
      <c r="W206" s="254">
        <v>-30.579081211761007</v>
      </c>
      <c r="X206" s="254">
        <v>-5.5790812117610074</v>
      </c>
      <c r="Y206" s="254">
        <v>0</v>
      </c>
      <c r="Z206" s="377">
        <v>0</v>
      </c>
    </row>
    <row r="207" spans="1:26" x14ac:dyDescent="0.2">
      <c r="A207" s="74">
        <v>614</v>
      </c>
      <c r="B207" s="51" t="s">
        <v>201</v>
      </c>
      <c r="C207" s="56">
        <v>3364.2733536958694</v>
      </c>
      <c r="D207" s="56">
        <v>2830569.5760377254</v>
      </c>
      <c r="E207" s="56">
        <v>0</v>
      </c>
      <c r="F207" s="56">
        <v>2944033.4677535314</v>
      </c>
      <c r="G207" s="56">
        <v>5774603.0437912568</v>
      </c>
      <c r="H207" s="60">
        <v>1082.3399999999999</v>
      </c>
      <c r="I207" s="55">
        <v>3641287.621639187</v>
      </c>
      <c r="J207" s="55">
        <v>2133315.4221520699</v>
      </c>
      <c r="K207" s="75">
        <v>1091467.322354703</v>
      </c>
      <c r="L207" s="56">
        <v>2863.7068002899177</v>
      </c>
      <c r="M207" s="56">
        <v>0</v>
      </c>
      <c r="N207" s="52">
        <v>3227646.4513070625</v>
      </c>
      <c r="O207" s="38">
        <v>1635709.3243837312</v>
      </c>
      <c r="P207" s="38">
        <v>49095.965373248888</v>
      </c>
      <c r="Q207" s="412">
        <v>4912451.7410640428</v>
      </c>
      <c r="R207" s="417">
        <v>17053355.911509439</v>
      </c>
      <c r="S207" s="97">
        <f t="shared" si="5"/>
        <v>-12140904.170445397</v>
      </c>
      <c r="T207" s="98">
        <f t="shared" si="6"/>
        <v>-3608.7745834053103</v>
      </c>
      <c r="V207" s="148">
        <v>-241.42787745645376</v>
      </c>
      <c r="W207" s="254">
        <v>-223.18116205381568</v>
      </c>
      <c r="X207" s="254">
        <v>-198.18116205381568</v>
      </c>
      <c r="Y207" s="254">
        <v>-173.18116205381568</v>
      </c>
      <c r="Z207" s="377">
        <v>-148.18116205381568</v>
      </c>
    </row>
    <row r="208" spans="1:26" x14ac:dyDescent="0.2">
      <c r="A208" s="74">
        <v>615</v>
      </c>
      <c r="B208" s="51" t="s">
        <v>202</v>
      </c>
      <c r="C208" s="56">
        <v>8079.5406055450439</v>
      </c>
      <c r="D208" s="56">
        <v>9914872.6694119275</v>
      </c>
      <c r="E208" s="56">
        <v>0</v>
      </c>
      <c r="F208" s="56">
        <v>5617854.6258627251</v>
      </c>
      <c r="G208" s="56">
        <v>15532727.295274653</v>
      </c>
      <c r="H208" s="60">
        <v>1082.3399999999999</v>
      </c>
      <c r="I208" s="55">
        <v>8744809.9790056217</v>
      </c>
      <c r="J208" s="55">
        <v>6787917.3162690308</v>
      </c>
      <c r="K208" s="75">
        <v>1367852.8982275783</v>
      </c>
      <c r="L208" s="56">
        <v>-208907.81292619114</v>
      </c>
      <c r="M208" s="56">
        <v>0</v>
      </c>
      <c r="N208" s="52">
        <v>7946862.4015704179</v>
      </c>
      <c r="O208" s="38">
        <v>3931027.0452782912</v>
      </c>
      <c r="P208" s="38">
        <v>117907.4361974265</v>
      </c>
      <c r="Q208" s="412">
        <v>11995796.883046135</v>
      </c>
      <c r="R208" s="417">
        <v>35055460.062606528</v>
      </c>
      <c r="S208" s="97">
        <f t="shared" si="5"/>
        <v>-23059663.179560393</v>
      </c>
      <c r="T208" s="98">
        <f t="shared" si="6"/>
        <v>-2854.0809812546013</v>
      </c>
      <c r="V208" s="148">
        <v>-189.01400916047402</v>
      </c>
      <c r="W208" s="254">
        <v>-170.767293757836</v>
      </c>
      <c r="X208" s="254">
        <v>-145.767293757836</v>
      </c>
      <c r="Y208" s="254">
        <v>-120.767293757836</v>
      </c>
      <c r="Z208" s="377">
        <v>-95.767293757836001</v>
      </c>
    </row>
    <row r="209" spans="1:26" x14ac:dyDescent="0.2">
      <c r="A209" s="74">
        <v>616</v>
      </c>
      <c r="B209" s="51" t="s">
        <v>203</v>
      </c>
      <c r="C209" s="56">
        <v>1988.9856241345406</v>
      </c>
      <c r="D209" s="56">
        <v>2618119.3683031951</v>
      </c>
      <c r="E209" s="56">
        <v>0</v>
      </c>
      <c r="F209" s="56">
        <v>300631.0591646416</v>
      </c>
      <c r="G209" s="56">
        <v>2918750.4274678365</v>
      </c>
      <c r="H209" s="60">
        <v>1082.3399999999999</v>
      </c>
      <c r="I209" s="55">
        <v>2152758.7004257785</v>
      </c>
      <c r="J209" s="55">
        <v>765991.72704205802</v>
      </c>
      <c r="K209" s="75">
        <v>47144.553196165703</v>
      </c>
      <c r="L209" s="56">
        <v>-39169.980412565579</v>
      </c>
      <c r="M209" s="56">
        <v>0</v>
      </c>
      <c r="N209" s="52">
        <v>773966.29982565809</v>
      </c>
      <c r="O209" s="38">
        <v>612369.53066808521</v>
      </c>
      <c r="P209" s="38">
        <v>29025.931921709984</v>
      </c>
      <c r="Q209" s="412">
        <v>1415361.7624154533</v>
      </c>
      <c r="R209" s="417">
        <v>3846806.4867009097</v>
      </c>
      <c r="S209" s="97">
        <f t="shared" ref="S209:S272" si="7">Q209-R209</f>
        <v>-2431444.7242854564</v>
      </c>
      <c r="T209" s="98">
        <f t="shared" ref="T209:T272" si="8">S209/C209</f>
        <v>-1222.4546496375212</v>
      </c>
      <c r="V209" s="148">
        <v>17.479017018124281</v>
      </c>
      <c r="W209" s="254">
        <v>0</v>
      </c>
      <c r="X209" s="254">
        <v>0</v>
      </c>
      <c r="Y209" s="254">
        <v>0</v>
      </c>
      <c r="Z209" s="377">
        <v>0</v>
      </c>
    </row>
    <row r="210" spans="1:26" x14ac:dyDescent="0.2">
      <c r="A210" s="74">
        <v>619</v>
      </c>
      <c r="B210" s="51" t="s">
        <v>204</v>
      </c>
      <c r="C210" s="56">
        <v>2965.3510258197784</v>
      </c>
      <c r="D210" s="56">
        <v>3013269.0372106889</v>
      </c>
      <c r="E210" s="56">
        <v>0</v>
      </c>
      <c r="F210" s="56">
        <v>576354.09404720482</v>
      </c>
      <c r="G210" s="56">
        <v>3589623.1312578935</v>
      </c>
      <c r="H210" s="60">
        <v>1082.3399999999999</v>
      </c>
      <c r="I210" s="55">
        <v>3209518.0292857788</v>
      </c>
      <c r="J210" s="55">
        <v>380105.10197211476</v>
      </c>
      <c r="K210" s="75">
        <v>90325.25625887746</v>
      </c>
      <c r="L210" s="56">
        <v>-21027.00383482594</v>
      </c>
      <c r="M210" s="56">
        <v>0</v>
      </c>
      <c r="N210" s="52">
        <v>449403.35439616628</v>
      </c>
      <c r="O210" s="38">
        <v>1591663.8137540331</v>
      </c>
      <c r="P210" s="38">
        <v>43274.358524773124</v>
      </c>
      <c r="Q210" s="412">
        <v>2084341.5266749724</v>
      </c>
      <c r="R210" s="417">
        <v>9835819.7695454154</v>
      </c>
      <c r="S210" s="97">
        <f t="shared" si="7"/>
        <v>-7751478.2428704426</v>
      </c>
      <c r="T210" s="98">
        <f t="shared" si="8"/>
        <v>-2614.0170844453492</v>
      </c>
      <c r="V210" s="148">
        <v>-184.59595334183851</v>
      </c>
      <c r="W210" s="254">
        <v>-166.34923793920044</v>
      </c>
      <c r="X210" s="254">
        <v>-141.34923793920044</v>
      </c>
      <c r="Y210" s="254">
        <v>-116.34923793920044</v>
      </c>
      <c r="Z210" s="377">
        <v>-91.349237939200435</v>
      </c>
    </row>
    <row r="211" spans="1:26" x14ac:dyDescent="0.2">
      <c r="A211" s="74">
        <v>620</v>
      </c>
      <c r="B211" s="51" t="s">
        <v>205</v>
      </c>
      <c r="C211" s="56">
        <v>2682.5396602153778</v>
      </c>
      <c r="D211" s="56">
        <v>2145365.7949287808</v>
      </c>
      <c r="E211" s="56">
        <v>0</v>
      </c>
      <c r="F211" s="56">
        <v>2428872.1394812986</v>
      </c>
      <c r="G211" s="56">
        <v>4574237.9344100794</v>
      </c>
      <c r="H211" s="60">
        <v>1082.3399999999999</v>
      </c>
      <c r="I211" s="55">
        <v>2903419.9758375119</v>
      </c>
      <c r="J211" s="55">
        <v>1670817.9585725674</v>
      </c>
      <c r="K211" s="75">
        <v>911879.28328549652</v>
      </c>
      <c r="L211" s="56">
        <v>7904.94769916113</v>
      </c>
      <c r="M211" s="56">
        <v>0</v>
      </c>
      <c r="N211" s="52">
        <v>2590602.1895572254</v>
      </c>
      <c r="O211" s="38">
        <v>939684.1857447417</v>
      </c>
      <c r="P211" s="38">
        <v>39147.197752411557</v>
      </c>
      <c r="Q211" s="412">
        <v>3569433.5730543789</v>
      </c>
      <c r="R211" s="417">
        <v>13813110.076725204</v>
      </c>
      <c r="S211" s="97">
        <f t="shared" si="7"/>
        <v>-10243676.503670825</v>
      </c>
      <c r="T211" s="98">
        <f t="shared" si="8"/>
        <v>-3818.6486692421809</v>
      </c>
      <c r="V211" s="148">
        <v>-491.60169501442454</v>
      </c>
      <c r="W211" s="254">
        <v>-473.35497961178652</v>
      </c>
      <c r="X211" s="254">
        <v>-448.35497961178652</v>
      </c>
      <c r="Y211" s="254">
        <v>-423.35497961178652</v>
      </c>
      <c r="Z211" s="377">
        <v>-398.35497961178652</v>
      </c>
    </row>
    <row r="212" spans="1:26" x14ac:dyDescent="0.2">
      <c r="A212" s="74">
        <v>623</v>
      </c>
      <c r="B212" s="51" t="s">
        <v>206</v>
      </c>
      <c r="C212" s="56">
        <v>2191.466917514801</v>
      </c>
      <c r="D212" s="56">
        <v>1548329.2715063337</v>
      </c>
      <c r="E212" s="56">
        <v>0</v>
      </c>
      <c r="F212" s="56">
        <v>1625909.2484182203</v>
      </c>
      <c r="G212" s="56">
        <v>3174238.519924554</v>
      </c>
      <c r="H212" s="60">
        <v>1082.3399999999999</v>
      </c>
      <c r="I212" s="55">
        <v>2371912.3035029694</v>
      </c>
      <c r="J212" s="55">
        <v>802326.2164215846</v>
      </c>
      <c r="K212" s="75">
        <v>174619.92314786222</v>
      </c>
      <c r="L212" s="56">
        <v>42248.957200366538</v>
      </c>
      <c r="M212" s="56">
        <v>0</v>
      </c>
      <c r="N212" s="52">
        <v>1019195.0967698133</v>
      </c>
      <c r="O212" s="38">
        <v>-30106.244554020672</v>
      </c>
      <c r="P212" s="38">
        <v>31980.809104209755</v>
      </c>
      <c r="Q212" s="412">
        <v>1021069.6613200024</v>
      </c>
      <c r="R212" s="417">
        <v>8227508.1160465805</v>
      </c>
      <c r="S212" s="97">
        <f t="shared" si="7"/>
        <v>-7206438.4547265777</v>
      </c>
      <c r="T212" s="98">
        <f t="shared" si="8"/>
        <v>-3288.4085071651125</v>
      </c>
      <c r="V212" s="148">
        <v>208.02680410020682</v>
      </c>
      <c r="W212" s="254">
        <v>176.27351950284483</v>
      </c>
      <c r="X212" s="254">
        <v>151.27351950284483</v>
      </c>
      <c r="Y212" s="254">
        <v>126.27351950284483</v>
      </c>
      <c r="Z212" s="377">
        <v>101.27351950284483</v>
      </c>
    </row>
    <row r="213" spans="1:26" x14ac:dyDescent="0.2">
      <c r="A213" s="74">
        <v>624</v>
      </c>
      <c r="B213" s="51" t="s">
        <v>207</v>
      </c>
      <c r="C213" s="56">
        <v>5344.9804149866104</v>
      </c>
      <c r="D213" s="56">
        <v>6720248.8196077859</v>
      </c>
      <c r="E213" s="56">
        <v>0</v>
      </c>
      <c r="F213" s="56">
        <v>1001064.9721955204</v>
      </c>
      <c r="G213" s="56">
        <v>7721313.791803306</v>
      </c>
      <c r="H213" s="60">
        <v>1082.3399999999999</v>
      </c>
      <c r="I213" s="55">
        <v>5785086.1023566071</v>
      </c>
      <c r="J213" s="55">
        <v>1936227.6894466989</v>
      </c>
      <c r="K213" s="75">
        <v>187401.74328903598</v>
      </c>
      <c r="L213" s="56">
        <v>-438153.50282889896</v>
      </c>
      <c r="M213" s="56">
        <v>0</v>
      </c>
      <c r="N213" s="52">
        <v>1685475.9299068358</v>
      </c>
      <c r="O213" s="38">
        <v>975342.65045346867</v>
      </c>
      <c r="P213" s="38">
        <v>78001.08546072639</v>
      </c>
      <c r="Q213" s="412">
        <v>2738819.6658210307</v>
      </c>
      <c r="R213" s="417">
        <v>9614568.8153647967</v>
      </c>
      <c r="S213" s="97">
        <f t="shared" si="7"/>
        <v>-6875749.1495437659</v>
      </c>
      <c r="T213" s="98">
        <f t="shared" si="8"/>
        <v>-1286.3937031958217</v>
      </c>
      <c r="V213" s="148">
        <v>8.2198718069924581</v>
      </c>
      <c r="W213" s="254">
        <v>0</v>
      </c>
      <c r="X213" s="254">
        <v>0</v>
      </c>
      <c r="Y213" s="254">
        <v>0</v>
      </c>
      <c r="Z213" s="377">
        <v>0</v>
      </c>
    </row>
    <row r="214" spans="1:26" x14ac:dyDescent="0.2">
      <c r="A214" s="74">
        <v>625</v>
      </c>
      <c r="B214" s="51" t="s">
        <v>208</v>
      </c>
      <c r="C214" s="56">
        <v>3172.3100280761719</v>
      </c>
      <c r="D214" s="56">
        <v>4562371.8950658198</v>
      </c>
      <c r="E214" s="56">
        <v>0</v>
      </c>
      <c r="F214" s="56">
        <v>653246.17304752162</v>
      </c>
      <c r="G214" s="56">
        <v>5215618.0681133419</v>
      </c>
      <c r="H214" s="60">
        <v>1082.3399999999999</v>
      </c>
      <c r="I214" s="55">
        <v>3433518.0357879638</v>
      </c>
      <c r="J214" s="55">
        <v>1782100.0323253782</v>
      </c>
      <c r="K214" s="75">
        <v>148330.36728270337</v>
      </c>
      <c r="L214" s="56">
        <v>-46843.803722309531</v>
      </c>
      <c r="M214" s="56">
        <v>0</v>
      </c>
      <c r="N214" s="52">
        <v>1883586.5958857718</v>
      </c>
      <c r="O214" s="38">
        <v>1100848.7035665812</v>
      </c>
      <c r="P214" s="38">
        <v>46294.580409329472</v>
      </c>
      <c r="Q214" s="412">
        <v>3030729.8798616827</v>
      </c>
      <c r="R214" s="417">
        <v>9694941.2783324756</v>
      </c>
      <c r="S214" s="97">
        <f t="shared" si="7"/>
        <v>-6664211.3984707929</v>
      </c>
      <c r="T214" s="98">
        <f t="shared" si="8"/>
        <v>-2100.7440443998039</v>
      </c>
      <c r="V214" s="148">
        <v>86.59622076853806</v>
      </c>
      <c r="W214" s="254">
        <v>54.842936171176106</v>
      </c>
      <c r="X214" s="254">
        <v>29.842936171176106</v>
      </c>
      <c r="Y214" s="254">
        <v>4.8429361711761061</v>
      </c>
      <c r="Z214" s="377">
        <v>0</v>
      </c>
    </row>
    <row r="215" spans="1:26" x14ac:dyDescent="0.2">
      <c r="A215" s="74">
        <v>626</v>
      </c>
      <c r="B215" s="51" t="s">
        <v>209</v>
      </c>
      <c r="C215" s="56">
        <v>5358.8639941215515</v>
      </c>
      <c r="D215" s="56">
        <v>6024392.1699934155</v>
      </c>
      <c r="E215" s="56">
        <v>0</v>
      </c>
      <c r="F215" s="56">
        <v>1444098.368701231</v>
      </c>
      <c r="G215" s="56">
        <v>7468490.5386946462</v>
      </c>
      <c r="H215" s="60">
        <v>1082.3399999999999</v>
      </c>
      <c r="I215" s="55">
        <v>5800112.8553975197</v>
      </c>
      <c r="J215" s="55">
        <v>1668377.6832971266</v>
      </c>
      <c r="K215" s="75">
        <v>489084.91603488644</v>
      </c>
      <c r="L215" s="56">
        <v>-136934.13200812659</v>
      </c>
      <c r="M215" s="56">
        <v>0</v>
      </c>
      <c r="N215" s="52">
        <v>2020528.4673238867</v>
      </c>
      <c r="O215" s="38">
        <v>-82917.672189942183</v>
      </c>
      <c r="P215" s="38">
        <v>78203.693170862971</v>
      </c>
      <c r="Q215" s="412">
        <v>2015814.4883048076</v>
      </c>
      <c r="R215" s="417">
        <v>16432799.944121853</v>
      </c>
      <c r="S215" s="97">
        <f t="shared" si="7"/>
        <v>-14416985.455817046</v>
      </c>
      <c r="T215" s="98">
        <f t="shared" si="8"/>
        <v>-2690.3062797697185</v>
      </c>
      <c r="V215" s="148">
        <v>-141.52708953185618</v>
      </c>
      <c r="W215" s="254">
        <v>-123.28037412921813</v>
      </c>
      <c r="X215" s="254">
        <v>-98.280374129218131</v>
      </c>
      <c r="Y215" s="254">
        <v>-73.280374129218131</v>
      </c>
      <c r="Z215" s="377">
        <v>-48.280374129218131</v>
      </c>
    </row>
    <row r="216" spans="1:26" x14ac:dyDescent="0.2">
      <c r="A216" s="74">
        <v>630</v>
      </c>
      <c r="B216" s="51" t="s">
        <v>210</v>
      </c>
      <c r="C216" s="56">
        <v>1565.6011669635773</v>
      </c>
      <c r="D216" s="56">
        <v>2511200.101813178</v>
      </c>
      <c r="E216" s="56">
        <v>0</v>
      </c>
      <c r="F216" s="56">
        <v>829187.24598993466</v>
      </c>
      <c r="G216" s="56">
        <v>3340387.3478031126</v>
      </c>
      <c r="H216" s="60">
        <v>1082.3399999999999</v>
      </c>
      <c r="I216" s="55">
        <v>1694512.767051358</v>
      </c>
      <c r="J216" s="55">
        <v>1645874.5807517546</v>
      </c>
      <c r="K216" s="75">
        <v>248457.92560341465</v>
      </c>
      <c r="L216" s="56">
        <v>-2711.9987556963752</v>
      </c>
      <c r="M216" s="56">
        <v>0</v>
      </c>
      <c r="N216" s="52">
        <v>1891620.5075994728</v>
      </c>
      <c r="O216" s="38">
        <v>633301.92785671516</v>
      </c>
      <c r="P216" s="38">
        <v>22847.341045316978</v>
      </c>
      <c r="Q216" s="412">
        <v>2547769.7765015047</v>
      </c>
      <c r="R216" s="417">
        <v>5713008.4891008418</v>
      </c>
      <c r="S216" s="97">
        <f t="shared" si="7"/>
        <v>-3165238.7125993371</v>
      </c>
      <c r="T216" s="98">
        <f t="shared" si="8"/>
        <v>-2021.7401336881951</v>
      </c>
      <c r="V216" s="148">
        <v>-217.5782035932416</v>
      </c>
      <c r="W216" s="254">
        <v>-199.33148819060358</v>
      </c>
      <c r="X216" s="254">
        <v>-174.33148819060358</v>
      </c>
      <c r="Y216" s="254">
        <v>-149.33148819060358</v>
      </c>
      <c r="Z216" s="377">
        <v>-124.33148819060358</v>
      </c>
    </row>
    <row r="217" spans="1:26" x14ac:dyDescent="0.2">
      <c r="A217" s="74">
        <v>631</v>
      </c>
      <c r="B217" s="51" t="s">
        <v>211</v>
      </c>
      <c r="C217" s="56">
        <v>2056.181387424469</v>
      </c>
      <c r="D217" s="56">
        <v>2580578.7675316422</v>
      </c>
      <c r="E217" s="56">
        <v>0</v>
      </c>
      <c r="F217" s="56">
        <v>231927.63020593135</v>
      </c>
      <c r="G217" s="56">
        <v>2812506.3977375734</v>
      </c>
      <c r="H217" s="60">
        <v>1082.3399999999999</v>
      </c>
      <c r="I217" s="55">
        <v>2225487.3628649996</v>
      </c>
      <c r="J217" s="55">
        <v>587019.0348725738</v>
      </c>
      <c r="K217" s="75">
        <v>48604.831832176802</v>
      </c>
      <c r="L217" s="56">
        <v>-45035.312888390734</v>
      </c>
      <c r="M217" s="56">
        <v>0</v>
      </c>
      <c r="N217" s="52">
        <v>590588.55381635984</v>
      </c>
      <c r="O217" s="38">
        <v>498156.29328263935</v>
      </c>
      <c r="P217" s="38">
        <v>30006.542151876667</v>
      </c>
      <c r="Q217" s="412">
        <v>1118751.3892508759</v>
      </c>
      <c r="R217" s="417">
        <v>4008192.1539141778</v>
      </c>
      <c r="S217" s="97">
        <f t="shared" si="7"/>
        <v>-2889440.7646633019</v>
      </c>
      <c r="T217" s="98">
        <f t="shared" si="8"/>
        <v>-1405.2460460614113</v>
      </c>
      <c r="V217" s="148">
        <v>-32.512190417554677</v>
      </c>
      <c r="W217" s="254">
        <v>-14.26547501491666</v>
      </c>
      <c r="X217" s="254">
        <v>0</v>
      </c>
      <c r="Y217" s="254">
        <v>0</v>
      </c>
      <c r="Z217" s="377">
        <v>0</v>
      </c>
    </row>
    <row r="218" spans="1:26" x14ac:dyDescent="0.2">
      <c r="A218" s="74">
        <v>635</v>
      </c>
      <c r="B218" s="51" t="s">
        <v>212</v>
      </c>
      <c r="C218" s="56">
        <v>6578.7671163082123</v>
      </c>
      <c r="D218" s="56">
        <v>7602708.6448203679</v>
      </c>
      <c r="E218" s="56">
        <v>0</v>
      </c>
      <c r="F218" s="56">
        <v>894689.47272525146</v>
      </c>
      <c r="G218" s="56">
        <v>8497398.1175456196</v>
      </c>
      <c r="H218" s="60">
        <v>1082.3399999999999</v>
      </c>
      <c r="I218" s="55">
        <v>7120462.8006650303</v>
      </c>
      <c r="J218" s="55">
        <v>1376935.3168805894</v>
      </c>
      <c r="K218" s="75">
        <v>223468.938194369</v>
      </c>
      <c r="L218" s="56">
        <v>-181742.09156614495</v>
      </c>
      <c r="M218" s="56">
        <v>0</v>
      </c>
      <c r="N218" s="52">
        <v>1418662.1635088134</v>
      </c>
      <c r="O218" s="38">
        <v>2009179.0342053599</v>
      </c>
      <c r="P218" s="38">
        <v>96006.147118250738</v>
      </c>
      <c r="Q218" s="412">
        <v>3523847.3448324241</v>
      </c>
      <c r="R218" s="417">
        <v>16435850.152903292</v>
      </c>
      <c r="S218" s="97">
        <f t="shared" si="7"/>
        <v>-12912002.808070868</v>
      </c>
      <c r="T218" s="98">
        <f t="shared" si="8"/>
        <v>-1962.6782009144381</v>
      </c>
      <c r="V218" s="148">
        <v>-37.03180183840341</v>
      </c>
      <c r="W218" s="254">
        <v>-18.785086435765365</v>
      </c>
      <c r="X218" s="254">
        <v>0</v>
      </c>
      <c r="Y218" s="254">
        <v>0</v>
      </c>
      <c r="Z218" s="377">
        <v>0</v>
      </c>
    </row>
    <row r="219" spans="1:26" x14ac:dyDescent="0.2">
      <c r="A219" s="74">
        <v>636</v>
      </c>
      <c r="B219" s="51" t="s">
        <v>213</v>
      </c>
      <c r="C219" s="56">
        <v>8528.5581095218658</v>
      </c>
      <c r="D219" s="56">
        <v>12237218.765685914</v>
      </c>
      <c r="E219" s="56">
        <v>0</v>
      </c>
      <c r="F219" s="56">
        <v>1384595.730770892</v>
      </c>
      <c r="G219" s="56">
        <v>13621814.496456806</v>
      </c>
      <c r="H219" s="60">
        <v>1082.3399999999999</v>
      </c>
      <c r="I219" s="55">
        <v>9230799.5842598956</v>
      </c>
      <c r="J219" s="55">
        <v>4391014.91219691</v>
      </c>
      <c r="K219" s="75">
        <v>219055.44784696057</v>
      </c>
      <c r="L219" s="56">
        <v>-123911.26189548732</v>
      </c>
      <c r="M219" s="56">
        <v>0</v>
      </c>
      <c r="N219" s="52">
        <v>4486159.0981483832</v>
      </c>
      <c r="O219" s="38">
        <v>3489415.0596273178</v>
      </c>
      <c r="P219" s="38">
        <v>124460.09869228916</v>
      </c>
      <c r="Q219" s="412">
        <v>8100034.2564679906</v>
      </c>
      <c r="R219" s="417">
        <v>22041971.104055174</v>
      </c>
      <c r="S219" s="97">
        <f t="shared" si="7"/>
        <v>-13941936.847587183</v>
      </c>
      <c r="T219" s="98">
        <f t="shared" si="8"/>
        <v>-1634.7355166662289</v>
      </c>
      <c r="V219" s="148">
        <v>-81.364227694756835</v>
      </c>
      <c r="W219" s="254">
        <v>-63.117512292118818</v>
      </c>
      <c r="X219" s="254">
        <v>-38.117512292118818</v>
      </c>
      <c r="Y219" s="254">
        <v>-13.117512292118818</v>
      </c>
      <c r="Z219" s="377">
        <v>0</v>
      </c>
    </row>
    <row r="220" spans="1:26" x14ac:dyDescent="0.2">
      <c r="A220" s="74">
        <v>638</v>
      </c>
      <c r="B220" s="51" t="s">
        <v>214</v>
      </c>
      <c r="C220" s="56">
        <v>50354.205409288406</v>
      </c>
      <c r="D220" s="56">
        <v>67028889.087070681</v>
      </c>
      <c r="E220" s="56">
        <v>0</v>
      </c>
      <c r="F220" s="56">
        <v>11634938.145696724</v>
      </c>
      <c r="G220" s="56">
        <v>78663827.232767403</v>
      </c>
      <c r="H220" s="60">
        <v>1082.3399999999999</v>
      </c>
      <c r="I220" s="55">
        <v>54500370.682689212</v>
      </c>
      <c r="J220" s="55">
        <v>24163456.550078191</v>
      </c>
      <c r="K220" s="75">
        <v>1548713.9772814747</v>
      </c>
      <c r="L220" s="56">
        <v>-5021002.9973842092</v>
      </c>
      <c r="M220" s="56">
        <v>0</v>
      </c>
      <c r="N220" s="52">
        <v>20691167.529975455</v>
      </c>
      <c r="O220" s="38">
        <v>-835031.72936542926</v>
      </c>
      <c r="P220" s="38">
        <v>734835.74765291542</v>
      </c>
      <c r="Q220" s="412">
        <v>20590971.548262939</v>
      </c>
      <c r="R220" s="417">
        <v>52899837.594378419</v>
      </c>
      <c r="S220" s="97">
        <f t="shared" si="7"/>
        <v>-32308866.04611548</v>
      </c>
      <c r="T220" s="98">
        <f t="shared" si="8"/>
        <v>-641.6319309083118</v>
      </c>
      <c r="V220" s="148">
        <v>51.826271205963849</v>
      </c>
      <c r="W220" s="254">
        <v>20.072986608601923</v>
      </c>
      <c r="X220" s="254">
        <v>0</v>
      </c>
      <c r="Y220" s="254">
        <v>0</v>
      </c>
      <c r="Z220" s="377">
        <v>0</v>
      </c>
    </row>
    <row r="221" spans="1:26" x14ac:dyDescent="0.2">
      <c r="A221" s="74">
        <v>678</v>
      </c>
      <c r="B221" s="51" t="s">
        <v>215</v>
      </c>
      <c r="C221" s="56">
        <v>24931.68567276001</v>
      </c>
      <c r="D221" s="56">
        <v>36187388.954043455</v>
      </c>
      <c r="E221" s="56">
        <v>0</v>
      </c>
      <c r="F221" s="56">
        <v>2407160.7349919733</v>
      </c>
      <c r="G221" s="56">
        <v>38594549.689035431</v>
      </c>
      <c r="H221" s="60">
        <v>1082.3399999999999</v>
      </c>
      <c r="I221" s="55">
        <v>26984560.671055067</v>
      </c>
      <c r="J221" s="55">
        <v>11609989.017980363</v>
      </c>
      <c r="K221" s="75">
        <v>809296.66253837256</v>
      </c>
      <c r="L221" s="56">
        <v>-1803676.7872847989</v>
      </c>
      <c r="M221" s="56">
        <v>0</v>
      </c>
      <c r="N221" s="52">
        <v>10615608.893233936</v>
      </c>
      <c r="O221" s="38">
        <v>6740389.8655446898</v>
      </c>
      <c r="P221" s="38">
        <v>363836.42106306821</v>
      </c>
      <c r="Q221" s="412">
        <v>17719835.179841693</v>
      </c>
      <c r="R221" s="417">
        <v>57765516.192261055</v>
      </c>
      <c r="S221" s="97">
        <f t="shared" si="7"/>
        <v>-40045681.012419358</v>
      </c>
      <c r="T221" s="98">
        <f t="shared" si="8"/>
        <v>-1606.216344054613</v>
      </c>
      <c r="V221" s="148">
        <v>22.754079289916433</v>
      </c>
      <c r="W221" s="254">
        <v>0</v>
      </c>
      <c r="X221" s="254">
        <v>0</v>
      </c>
      <c r="Y221" s="254">
        <v>0</v>
      </c>
      <c r="Z221" s="377">
        <v>0</v>
      </c>
    </row>
    <row r="222" spans="1:26" x14ac:dyDescent="0.2">
      <c r="A222" s="74">
        <v>680</v>
      </c>
      <c r="B222" s="51" t="s">
        <v>216</v>
      </c>
      <c r="C222" s="56">
        <v>24301.896312832832</v>
      </c>
      <c r="D222" s="56">
        <v>29409722.464657906</v>
      </c>
      <c r="E222" s="56">
        <v>0</v>
      </c>
      <c r="F222" s="56">
        <v>3083442.1052867826</v>
      </c>
      <c r="G222" s="56">
        <v>32493164.569944687</v>
      </c>
      <c r="H222" s="60">
        <v>1082.3399999999999</v>
      </c>
      <c r="I222" s="55">
        <v>26302914.455231484</v>
      </c>
      <c r="J222" s="55">
        <v>6190250.1147132032</v>
      </c>
      <c r="K222" s="75">
        <v>818616.99357240344</v>
      </c>
      <c r="L222" s="56">
        <v>-3108394.0494715967</v>
      </c>
      <c r="M222" s="56">
        <v>0</v>
      </c>
      <c r="N222" s="52">
        <v>3900473.0588140101</v>
      </c>
      <c r="O222" s="38">
        <v>480760.63055898814</v>
      </c>
      <c r="P222" s="38">
        <v>354645.69446130213</v>
      </c>
      <c r="Q222" s="412">
        <v>4735879.3838343006</v>
      </c>
      <c r="R222" s="417">
        <v>29232418.505418424</v>
      </c>
      <c r="S222" s="97">
        <f t="shared" si="7"/>
        <v>-24496539.121584125</v>
      </c>
      <c r="T222" s="98">
        <f t="shared" si="8"/>
        <v>-1008.0093670981762</v>
      </c>
      <c r="V222" s="148">
        <v>-7.9930391982586997</v>
      </c>
      <c r="W222" s="254">
        <v>0</v>
      </c>
      <c r="X222" s="254">
        <v>0</v>
      </c>
      <c r="Y222" s="254">
        <v>0</v>
      </c>
      <c r="Z222" s="377">
        <v>0</v>
      </c>
    </row>
    <row r="223" spans="1:26" x14ac:dyDescent="0.2">
      <c r="A223" s="74">
        <v>681</v>
      </c>
      <c r="B223" s="51" t="s">
        <v>217</v>
      </c>
      <c r="C223" s="56">
        <v>3602.7228959202766</v>
      </c>
      <c r="D223" s="56">
        <v>3743877.1424105139</v>
      </c>
      <c r="E223" s="56">
        <v>0</v>
      </c>
      <c r="F223" s="56">
        <v>741910.32739003212</v>
      </c>
      <c r="G223" s="56">
        <v>4485787.4698005458</v>
      </c>
      <c r="H223" s="60">
        <v>1082.3399999999999</v>
      </c>
      <c r="I223" s="55">
        <v>3899371.0991703519</v>
      </c>
      <c r="J223" s="55">
        <v>586416.37063019397</v>
      </c>
      <c r="K223" s="75">
        <v>262826.12636333273</v>
      </c>
      <c r="L223" s="56">
        <v>-9244.8442949564196</v>
      </c>
      <c r="M223" s="56">
        <v>0</v>
      </c>
      <c r="N223" s="52">
        <v>839997.65269857028</v>
      </c>
      <c r="O223" s="38">
        <v>1494782.3029743552</v>
      </c>
      <c r="P223" s="38">
        <v>52575.739231534142</v>
      </c>
      <c r="Q223" s="412">
        <v>2387355.6949044596</v>
      </c>
      <c r="R223" s="417">
        <v>12237747.731414106</v>
      </c>
      <c r="S223" s="97">
        <f t="shared" si="7"/>
        <v>-9850392.0365096461</v>
      </c>
      <c r="T223" s="98">
        <f t="shared" si="8"/>
        <v>-2734.1520069901103</v>
      </c>
      <c r="V223" s="148">
        <v>33.734908598155783</v>
      </c>
      <c r="W223" s="254">
        <v>1.9816240007938291</v>
      </c>
      <c r="X223" s="254">
        <v>0</v>
      </c>
      <c r="Y223" s="254">
        <v>0</v>
      </c>
      <c r="Z223" s="377">
        <v>0</v>
      </c>
    </row>
    <row r="224" spans="1:26" x14ac:dyDescent="0.2">
      <c r="A224" s="74">
        <v>683</v>
      </c>
      <c r="B224" s="51" t="s">
        <v>218</v>
      </c>
      <c r="C224" s="56">
        <v>3969.4811514616013</v>
      </c>
      <c r="D224" s="56">
        <v>5769878.177536631</v>
      </c>
      <c r="E224" s="56">
        <v>0</v>
      </c>
      <c r="F224" s="56">
        <v>3361966.1820257744</v>
      </c>
      <c r="G224" s="56">
        <v>9131844.3595624045</v>
      </c>
      <c r="H224" s="60">
        <v>1082.3399999999999</v>
      </c>
      <c r="I224" s="55">
        <v>4296328.2294729492</v>
      </c>
      <c r="J224" s="55">
        <v>4835516.1300894553</v>
      </c>
      <c r="K224" s="75">
        <v>1358204.0831334735</v>
      </c>
      <c r="L224" s="56">
        <v>-80454.565868648933</v>
      </c>
      <c r="M224" s="56">
        <v>0</v>
      </c>
      <c r="N224" s="52">
        <v>6113265.6473542796</v>
      </c>
      <c r="O224" s="38">
        <v>2525610.4692628225</v>
      </c>
      <c r="P224" s="38">
        <v>57927.96502336194</v>
      </c>
      <c r="Q224" s="412">
        <v>8696804.0816404633</v>
      </c>
      <c r="R224" s="417">
        <v>20079086.793727152</v>
      </c>
      <c r="S224" s="97">
        <f t="shared" si="7"/>
        <v>-11382282.712086689</v>
      </c>
      <c r="T224" s="98">
        <f t="shared" si="8"/>
        <v>-2867.4484845193488</v>
      </c>
      <c r="V224" s="148">
        <v>-142.65274594599512</v>
      </c>
      <c r="W224" s="254">
        <v>-124.40603054335708</v>
      </c>
      <c r="X224" s="254">
        <v>-99.406030543357076</v>
      </c>
      <c r="Y224" s="254">
        <v>-74.406030543357076</v>
      </c>
      <c r="Z224" s="377">
        <v>-49.406030543357076</v>
      </c>
    </row>
    <row r="225" spans="1:26" x14ac:dyDescent="0.2">
      <c r="A225" s="74">
        <v>684</v>
      </c>
      <c r="B225" s="51" t="s">
        <v>219</v>
      </c>
      <c r="C225" s="56">
        <v>39632.821752429008</v>
      </c>
      <c r="D225" s="56">
        <v>45220744.294632614</v>
      </c>
      <c r="E225" s="56">
        <v>0</v>
      </c>
      <c r="F225" s="56">
        <v>4479809.5585782183</v>
      </c>
      <c r="G225" s="56">
        <v>49700553.853210829</v>
      </c>
      <c r="H225" s="60">
        <v>1082.3399999999999</v>
      </c>
      <c r="I225" s="55">
        <v>42896188.295524009</v>
      </c>
      <c r="J225" s="55">
        <v>6804365.5576868206</v>
      </c>
      <c r="K225" s="75">
        <v>1355717.8812877587</v>
      </c>
      <c r="L225" s="56">
        <v>-2235737.3752730754</v>
      </c>
      <c r="M225" s="56">
        <v>0</v>
      </c>
      <c r="N225" s="52">
        <v>5924346.0637015048</v>
      </c>
      <c r="O225" s="38">
        <v>-1299486.9276832989</v>
      </c>
      <c r="P225" s="38">
        <v>578375.01291736634</v>
      </c>
      <c r="Q225" s="412">
        <v>5203234.1489355713</v>
      </c>
      <c r="R225" s="417">
        <v>45074984.600958094</v>
      </c>
      <c r="S225" s="97">
        <f t="shared" si="7"/>
        <v>-39871750.452022523</v>
      </c>
      <c r="T225" s="98">
        <f t="shared" si="8"/>
        <v>-1006.0285563588182</v>
      </c>
      <c r="V225" s="148">
        <v>56.224722982686821</v>
      </c>
      <c r="W225" s="254">
        <v>24.471438385324866</v>
      </c>
      <c r="X225" s="254">
        <v>0</v>
      </c>
      <c r="Y225" s="254">
        <v>0</v>
      </c>
      <c r="Z225" s="377">
        <v>0</v>
      </c>
    </row>
    <row r="226" spans="1:26" x14ac:dyDescent="0.2">
      <c r="A226" s="74">
        <v>686</v>
      </c>
      <c r="B226" s="51" t="s">
        <v>220</v>
      </c>
      <c r="C226" s="56">
        <v>3259.1054210662842</v>
      </c>
      <c r="D226" s="56">
        <v>3225927.0981956702</v>
      </c>
      <c r="E226" s="56">
        <v>0</v>
      </c>
      <c r="F226" s="56">
        <v>725280.86306161538</v>
      </c>
      <c r="G226" s="56">
        <v>3951207.9612572854</v>
      </c>
      <c r="H226" s="60">
        <v>1082.3399999999999</v>
      </c>
      <c r="I226" s="55">
        <v>3527460.1614368819</v>
      </c>
      <c r="J226" s="55">
        <v>423747.79982040357</v>
      </c>
      <c r="K226" s="75">
        <v>147287.77235949837</v>
      </c>
      <c r="L226" s="56">
        <v>-106476.36436618253</v>
      </c>
      <c r="M226" s="56">
        <v>0</v>
      </c>
      <c r="N226" s="52">
        <v>464559.20781371935</v>
      </c>
      <c r="O226" s="38">
        <v>1494842.8649791523</v>
      </c>
      <c r="P226" s="38">
        <v>47561.214585805872</v>
      </c>
      <c r="Q226" s="412">
        <v>2006963.2873786774</v>
      </c>
      <c r="R226" s="417">
        <v>11797249.399595246</v>
      </c>
      <c r="S226" s="97">
        <f t="shared" si="7"/>
        <v>-9790286.1122165676</v>
      </c>
      <c r="T226" s="98">
        <f t="shared" si="8"/>
        <v>-3003.9795733313445</v>
      </c>
      <c r="V226" s="148">
        <v>0.56153195863029737</v>
      </c>
      <c r="W226" s="254">
        <v>0</v>
      </c>
      <c r="X226" s="254">
        <v>0</v>
      </c>
      <c r="Y226" s="254">
        <v>0</v>
      </c>
      <c r="Z226" s="377">
        <v>0</v>
      </c>
    </row>
    <row r="227" spans="1:26" x14ac:dyDescent="0.2">
      <c r="A227" s="74">
        <v>687</v>
      </c>
      <c r="B227" s="51" t="s">
        <v>221</v>
      </c>
      <c r="C227" s="56">
        <v>1695.8265020847321</v>
      </c>
      <c r="D227" s="56">
        <v>1408227.8472355274</v>
      </c>
      <c r="E227" s="56">
        <v>0</v>
      </c>
      <c r="F227" s="56">
        <v>1149338.0635666647</v>
      </c>
      <c r="G227" s="56">
        <v>2557565.9108021921</v>
      </c>
      <c r="H227" s="60">
        <v>1082.3399999999999</v>
      </c>
      <c r="I227" s="55">
        <v>1835460.8562663887</v>
      </c>
      <c r="J227" s="55">
        <v>722105.05453580339</v>
      </c>
      <c r="K227" s="75">
        <v>245848.0011282796</v>
      </c>
      <c r="L227" s="56">
        <v>-10835.041277216631</v>
      </c>
      <c r="M227" s="56">
        <v>0</v>
      </c>
      <c r="N227" s="52">
        <v>957118.01438686636</v>
      </c>
      <c r="O227" s="38">
        <v>487201.21880159818</v>
      </c>
      <c r="P227" s="38">
        <v>24747.762881373859</v>
      </c>
      <c r="Q227" s="412">
        <v>1469066.9960698383</v>
      </c>
      <c r="R227" s="417">
        <v>8011365.7369789099</v>
      </c>
      <c r="S227" s="97">
        <f t="shared" si="7"/>
        <v>-6542298.7409090716</v>
      </c>
      <c r="T227" s="98">
        <f t="shared" si="8"/>
        <v>-3857.8821199376357</v>
      </c>
      <c r="V227" s="148">
        <v>-116.95489941169413</v>
      </c>
      <c r="W227" s="254">
        <v>-98.708184009056083</v>
      </c>
      <c r="X227" s="254">
        <v>-73.708184009056083</v>
      </c>
      <c r="Y227" s="254">
        <v>-48.708184009056083</v>
      </c>
      <c r="Z227" s="377">
        <v>-23.708184009056083</v>
      </c>
    </row>
    <row r="228" spans="1:26" x14ac:dyDescent="0.2">
      <c r="A228" s="74">
        <v>689</v>
      </c>
      <c r="B228" s="51" t="s">
        <v>222</v>
      </c>
      <c r="C228" s="56">
        <v>3401.1448498368263</v>
      </c>
      <c r="D228" s="56">
        <v>2742863.9397583874</v>
      </c>
      <c r="E228" s="56">
        <v>0</v>
      </c>
      <c r="F228" s="56">
        <v>539557.486098074</v>
      </c>
      <c r="G228" s="56">
        <v>3282421.4258564613</v>
      </c>
      <c r="H228" s="60">
        <v>1082.3399999999999</v>
      </c>
      <c r="I228" s="55">
        <v>3681195.1167723904</v>
      </c>
      <c r="J228" s="55">
        <v>-398773.69091592915</v>
      </c>
      <c r="K228" s="75">
        <v>269168.126262184</v>
      </c>
      <c r="L228" s="56">
        <v>-46206.079463660717</v>
      </c>
      <c r="M228" s="56">
        <v>0</v>
      </c>
      <c r="N228" s="52">
        <v>-175811.64411740587</v>
      </c>
      <c r="O228" s="38">
        <v>554422.53649933869</v>
      </c>
      <c r="P228" s="38">
        <v>49634.043438697299</v>
      </c>
      <c r="Q228" s="412">
        <v>428244.93582063011</v>
      </c>
      <c r="R228" s="417">
        <v>9929747.3581183031</v>
      </c>
      <c r="S228" s="97">
        <f t="shared" si="7"/>
        <v>-9501502.4222976733</v>
      </c>
      <c r="T228" s="98">
        <f t="shared" si="8"/>
        <v>-2793.6188671157356</v>
      </c>
      <c r="V228" s="148">
        <v>104.51510199461057</v>
      </c>
      <c r="W228" s="254">
        <v>72.76181739724862</v>
      </c>
      <c r="X228" s="254">
        <v>47.76181739724862</v>
      </c>
      <c r="Y228" s="254">
        <v>22.76181739724862</v>
      </c>
      <c r="Z228" s="377">
        <v>0</v>
      </c>
    </row>
    <row r="229" spans="1:26" x14ac:dyDescent="0.2">
      <c r="A229" s="74">
        <v>691</v>
      </c>
      <c r="B229" s="51" t="s">
        <v>223</v>
      </c>
      <c r="C229" s="56">
        <v>2827.9177466630936</v>
      </c>
      <c r="D229" s="56">
        <v>4158942.8824511599</v>
      </c>
      <c r="E229" s="56">
        <v>0</v>
      </c>
      <c r="F229" s="56">
        <v>562513.41036878817</v>
      </c>
      <c r="G229" s="56">
        <v>4721456.2928199479</v>
      </c>
      <c r="H229" s="60">
        <v>1082.3399999999999</v>
      </c>
      <c r="I229" s="55">
        <v>3060768.4939233325</v>
      </c>
      <c r="J229" s="55">
        <v>1660687.7988966154</v>
      </c>
      <c r="K229" s="75">
        <v>157582.71305505399</v>
      </c>
      <c r="L229" s="56">
        <v>20778.0509889432</v>
      </c>
      <c r="M229" s="56">
        <v>0</v>
      </c>
      <c r="N229" s="52">
        <v>1839048.5629406124</v>
      </c>
      <c r="O229" s="38">
        <v>1696230.1237994621</v>
      </c>
      <c r="P229" s="38">
        <v>41268.748752548112</v>
      </c>
      <c r="Q229" s="412">
        <v>3576547.4354926222</v>
      </c>
      <c r="R229" s="417">
        <v>10644924.349470545</v>
      </c>
      <c r="S229" s="97">
        <f t="shared" si="7"/>
        <v>-7068376.9139779229</v>
      </c>
      <c r="T229" s="98">
        <f t="shared" si="8"/>
        <v>-2499.4987645303745</v>
      </c>
      <c r="V229" s="148">
        <v>-299.08592136511265</v>
      </c>
      <c r="W229" s="254">
        <v>-280.83920596247458</v>
      </c>
      <c r="X229" s="254">
        <v>-255.83920596247458</v>
      </c>
      <c r="Y229" s="254">
        <v>-230.83920596247458</v>
      </c>
      <c r="Z229" s="377">
        <v>-205.83920596247458</v>
      </c>
    </row>
    <row r="230" spans="1:26" x14ac:dyDescent="0.2">
      <c r="A230" s="74">
        <v>694</v>
      </c>
      <c r="B230" s="51" t="s">
        <v>224</v>
      </c>
      <c r="C230" s="56">
        <v>29276.340252757072</v>
      </c>
      <c r="D230" s="56">
        <v>37312767.718102559</v>
      </c>
      <c r="E230" s="56">
        <v>0</v>
      </c>
      <c r="F230" s="56">
        <v>2911743.7626004983</v>
      </c>
      <c r="G230" s="56">
        <v>40224511.480703056</v>
      </c>
      <c r="H230" s="60">
        <v>1082.3399999999999</v>
      </c>
      <c r="I230" s="55">
        <v>31686954.109169088</v>
      </c>
      <c r="J230" s="55">
        <v>8537557.3715339676</v>
      </c>
      <c r="K230" s="75">
        <v>973182.55652285623</v>
      </c>
      <c r="L230" s="56">
        <v>-3036340.5433219532</v>
      </c>
      <c r="M230" s="56">
        <v>0</v>
      </c>
      <c r="N230" s="52">
        <v>6474399.3847348699</v>
      </c>
      <c r="O230" s="38">
        <v>974119.45880551101</v>
      </c>
      <c r="P230" s="38">
        <v>427239.41731006867</v>
      </c>
      <c r="Q230" s="412">
        <v>7875758.2608504491</v>
      </c>
      <c r="R230" s="417">
        <v>34374912.55050461</v>
      </c>
      <c r="S230" s="97">
        <f t="shared" si="7"/>
        <v>-26499154.289654162</v>
      </c>
      <c r="T230" s="98">
        <f t="shared" si="8"/>
        <v>-905.13889580712294</v>
      </c>
      <c r="V230" s="148">
        <v>-20.318975607824655</v>
      </c>
      <c r="W230" s="254">
        <v>-2.0722602051866374</v>
      </c>
      <c r="X230" s="254">
        <v>0</v>
      </c>
      <c r="Y230" s="254">
        <v>0</v>
      </c>
      <c r="Z230" s="377">
        <v>0</v>
      </c>
    </row>
    <row r="231" spans="1:26" x14ac:dyDescent="0.2">
      <c r="A231" s="74">
        <v>697</v>
      </c>
      <c r="B231" s="51" t="s">
        <v>225</v>
      </c>
      <c r="C231" s="56">
        <v>1326.2920931577682</v>
      </c>
      <c r="D231" s="56">
        <v>1137365.9516072506</v>
      </c>
      <c r="E231" s="56">
        <v>0</v>
      </c>
      <c r="F231" s="56">
        <v>809258.57769033196</v>
      </c>
      <c r="G231" s="56">
        <v>1946624.5292975826</v>
      </c>
      <c r="H231" s="60">
        <v>1082.3399999999999</v>
      </c>
      <c r="I231" s="55">
        <v>1435498.9841083789</v>
      </c>
      <c r="J231" s="55">
        <v>511125.54518920369</v>
      </c>
      <c r="K231" s="75">
        <v>101255.39153775963</v>
      </c>
      <c r="L231" s="56">
        <v>2940.3531361415808</v>
      </c>
      <c r="M231" s="56">
        <v>0</v>
      </c>
      <c r="N231" s="52">
        <v>615321.28986310493</v>
      </c>
      <c r="O231" s="38">
        <v>473419.33459107578</v>
      </c>
      <c r="P231" s="38">
        <v>19355.023755413316</v>
      </c>
      <c r="Q231" s="412">
        <v>1108095.648209594</v>
      </c>
      <c r="R231" s="417">
        <v>5934004.7142695254</v>
      </c>
      <c r="S231" s="97">
        <f t="shared" si="7"/>
        <v>-4825909.0660599312</v>
      </c>
      <c r="T231" s="98">
        <f t="shared" si="8"/>
        <v>-3638.6472414005925</v>
      </c>
      <c r="V231" s="148">
        <v>-219.57172303954792</v>
      </c>
      <c r="W231" s="254">
        <v>-201.32500763690985</v>
      </c>
      <c r="X231" s="254">
        <v>-176.32500763690985</v>
      </c>
      <c r="Y231" s="254">
        <v>-151.32500763690985</v>
      </c>
      <c r="Z231" s="377">
        <v>-126.32500763690985</v>
      </c>
    </row>
    <row r="232" spans="1:26" x14ac:dyDescent="0.2">
      <c r="A232" s="74">
        <v>698</v>
      </c>
      <c r="B232" s="51" t="s">
        <v>226</v>
      </c>
      <c r="C232" s="56">
        <v>62525.421023607254</v>
      </c>
      <c r="D232" s="56">
        <v>79621112.749547839</v>
      </c>
      <c r="E232" s="56">
        <v>0</v>
      </c>
      <c r="F232" s="56">
        <v>10979358.055764645</v>
      </c>
      <c r="G232" s="56">
        <v>90600470.805312485</v>
      </c>
      <c r="H232" s="60">
        <v>1082.3399999999999</v>
      </c>
      <c r="I232" s="55">
        <v>67673764.190691069</v>
      </c>
      <c r="J232" s="55">
        <v>22926706.614621416</v>
      </c>
      <c r="K232" s="75">
        <v>2563073.0474058473</v>
      </c>
      <c r="L232" s="56">
        <v>-4650522.5435814159</v>
      </c>
      <c r="M232" s="56">
        <v>0</v>
      </c>
      <c r="N232" s="52">
        <v>20839257.118445847</v>
      </c>
      <c r="O232" s="38">
        <v>13177781.939496355</v>
      </c>
      <c r="P232" s="38">
        <v>912454.36467001634</v>
      </c>
      <c r="Q232" s="412">
        <v>34929493.42261222</v>
      </c>
      <c r="R232" s="417">
        <v>99169940.491504431</v>
      </c>
      <c r="S232" s="97">
        <f t="shared" si="7"/>
        <v>-64240447.068892211</v>
      </c>
      <c r="T232" s="98">
        <f t="shared" si="8"/>
        <v>-1027.4292602466032</v>
      </c>
      <c r="V232" s="148">
        <v>-175.67279630609562</v>
      </c>
      <c r="W232" s="254">
        <v>-157.42608090345757</v>
      </c>
      <c r="X232" s="254">
        <v>-132.42608090345757</v>
      </c>
      <c r="Y232" s="254">
        <v>-107.42608090345757</v>
      </c>
      <c r="Z232" s="377">
        <v>-82.426080903457574</v>
      </c>
    </row>
    <row r="233" spans="1:26" x14ac:dyDescent="0.2">
      <c r="A233" s="74">
        <v>700</v>
      </c>
      <c r="B233" s="51" t="s">
        <v>227</v>
      </c>
      <c r="C233" s="56">
        <v>5174.9866962432861</v>
      </c>
      <c r="D233" s="56">
        <v>5496404.8194617983</v>
      </c>
      <c r="E233" s="56">
        <v>0</v>
      </c>
      <c r="F233" s="56">
        <v>1282228.4173459259</v>
      </c>
      <c r="G233" s="56">
        <v>6778633.2368077245</v>
      </c>
      <c r="H233" s="60">
        <v>1082.3399999999999</v>
      </c>
      <c r="I233" s="55">
        <v>5601095.1008119583</v>
      </c>
      <c r="J233" s="55">
        <v>1177538.1359957661</v>
      </c>
      <c r="K233" s="75">
        <v>179508.56352547262</v>
      </c>
      <c r="L233" s="56">
        <v>-141839.74442267942</v>
      </c>
      <c r="M233" s="56">
        <v>0</v>
      </c>
      <c r="N233" s="52">
        <v>1215206.9550985591</v>
      </c>
      <c r="O233" s="38">
        <v>207703.82963215932</v>
      </c>
      <c r="P233" s="38">
        <v>75520.310312082947</v>
      </c>
      <c r="Q233" s="412">
        <v>1498431.0950428015</v>
      </c>
      <c r="R233" s="417">
        <v>12141475.557842525</v>
      </c>
      <c r="S233" s="97">
        <f t="shared" si="7"/>
        <v>-10643044.462799724</v>
      </c>
      <c r="T233" s="98">
        <f t="shared" si="8"/>
        <v>-2056.6322364704633</v>
      </c>
      <c r="V233" s="148">
        <v>198.50748456791365</v>
      </c>
      <c r="W233" s="254">
        <v>166.75419997055167</v>
      </c>
      <c r="X233" s="254">
        <v>141.75419997055167</v>
      </c>
      <c r="Y233" s="254">
        <v>116.75419997055167</v>
      </c>
      <c r="Z233" s="377">
        <v>91.754199970551667</v>
      </c>
    </row>
    <row r="234" spans="1:26" x14ac:dyDescent="0.2">
      <c r="A234" s="74">
        <v>702</v>
      </c>
      <c r="B234" s="51" t="s">
        <v>228</v>
      </c>
      <c r="C234" s="56">
        <v>4487.1300792694092</v>
      </c>
      <c r="D234" s="56">
        <v>4344467.6911868574</v>
      </c>
      <c r="E234" s="56">
        <v>0</v>
      </c>
      <c r="F234" s="56">
        <v>942018.06444871204</v>
      </c>
      <c r="G234" s="56">
        <v>5286485.7556355698</v>
      </c>
      <c r="H234" s="60">
        <v>1082.3399999999999</v>
      </c>
      <c r="I234" s="55">
        <v>4856600.3699964518</v>
      </c>
      <c r="J234" s="55">
        <v>429885.38563911803</v>
      </c>
      <c r="K234" s="75">
        <v>214163.63192235818</v>
      </c>
      <c r="L234" s="56">
        <v>2138.7237576786429</v>
      </c>
      <c r="M234" s="56">
        <v>0</v>
      </c>
      <c r="N234" s="52">
        <v>646187.74131915485</v>
      </c>
      <c r="O234" s="38">
        <v>1250439.9955923944</v>
      </c>
      <c r="P234" s="38">
        <v>65482.188822457261</v>
      </c>
      <c r="Q234" s="412">
        <v>1962109.9257340066</v>
      </c>
      <c r="R234" s="417">
        <v>14187655.586053805</v>
      </c>
      <c r="S234" s="97">
        <f t="shared" si="7"/>
        <v>-12225545.6603198</v>
      </c>
      <c r="T234" s="98">
        <f t="shared" si="8"/>
        <v>-2724.5801758237312</v>
      </c>
      <c r="V234" s="148">
        <v>-162.17507042522129</v>
      </c>
      <c r="W234" s="254">
        <v>-143.92835502258325</v>
      </c>
      <c r="X234" s="254">
        <v>-118.92835502258325</v>
      </c>
      <c r="Y234" s="254">
        <v>-93.928355022583247</v>
      </c>
      <c r="Z234" s="377">
        <v>-68.928355022583247</v>
      </c>
    </row>
    <row r="235" spans="1:26" x14ac:dyDescent="0.2">
      <c r="A235" s="74">
        <v>704</v>
      </c>
      <c r="B235" s="51" t="s">
        <v>229</v>
      </c>
      <c r="C235" s="56">
        <v>6173.0823225975037</v>
      </c>
      <c r="D235" s="56">
        <v>8920294.1024597324</v>
      </c>
      <c r="E235" s="56">
        <v>0</v>
      </c>
      <c r="F235" s="56">
        <v>407958.09233129362</v>
      </c>
      <c r="G235" s="56">
        <v>9328252.1947910264</v>
      </c>
      <c r="H235" s="60">
        <v>1082.3399999999999</v>
      </c>
      <c r="I235" s="55">
        <v>6681373.921040182</v>
      </c>
      <c r="J235" s="55">
        <v>2646878.2737508444</v>
      </c>
      <c r="K235" s="75">
        <v>147252.28322681924</v>
      </c>
      <c r="L235" s="56">
        <v>-261189.78010066948</v>
      </c>
      <c r="M235" s="56">
        <v>0</v>
      </c>
      <c r="N235" s="52">
        <v>2532940.7768769944</v>
      </c>
      <c r="O235" s="38">
        <v>466482.07741161378</v>
      </c>
      <c r="P235" s="38">
        <v>90085.853345869269</v>
      </c>
      <c r="Q235" s="412">
        <v>3089508.7076344774</v>
      </c>
      <c r="R235" s="417">
        <v>5261692.464708806</v>
      </c>
      <c r="S235" s="97">
        <f t="shared" si="7"/>
        <v>-2172183.7570743286</v>
      </c>
      <c r="T235" s="98">
        <f t="shared" si="8"/>
        <v>-351.8799270054638</v>
      </c>
      <c r="V235" s="148">
        <v>-43.865605451425665</v>
      </c>
      <c r="W235" s="254">
        <v>-25.61889004878762</v>
      </c>
      <c r="X235" s="254">
        <v>-0.61889004878761966</v>
      </c>
      <c r="Y235" s="254">
        <v>0</v>
      </c>
      <c r="Z235" s="377">
        <v>0</v>
      </c>
    </row>
    <row r="236" spans="1:26" x14ac:dyDescent="0.2">
      <c r="A236" s="74">
        <v>707</v>
      </c>
      <c r="B236" s="51" t="s">
        <v>230</v>
      </c>
      <c r="C236" s="56">
        <v>2239.1939151287079</v>
      </c>
      <c r="D236" s="56">
        <v>1896934.4689518078</v>
      </c>
      <c r="E236" s="56">
        <v>0</v>
      </c>
      <c r="F236" s="56">
        <v>675188.41711250995</v>
      </c>
      <c r="G236" s="56">
        <v>2572122.886064318</v>
      </c>
      <c r="H236" s="60">
        <v>1082.3399999999999</v>
      </c>
      <c r="I236" s="55">
        <v>2423569.1421004054</v>
      </c>
      <c r="J236" s="55">
        <v>148553.7439639126</v>
      </c>
      <c r="K236" s="75">
        <v>142545.85044181827</v>
      </c>
      <c r="L236" s="56">
        <v>49638.327108831902</v>
      </c>
      <c r="M236" s="56">
        <v>0</v>
      </c>
      <c r="N236" s="52">
        <v>340737.92151456274</v>
      </c>
      <c r="O236" s="38">
        <v>1338783.3048487357</v>
      </c>
      <c r="P236" s="38">
        <v>32677.305130505403</v>
      </c>
      <c r="Q236" s="412">
        <v>1712198.531493804</v>
      </c>
      <c r="R236" s="417">
        <v>9456364.5906205773</v>
      </c>
      <c r="S236" s="97">
        <f t="shared" si="7"/>
        <v>-7744166.0591267738</v>
      </c>
      <c r="T236" s="98">
        <f t="shared" si="8"/>
        <v>-3458.4615502948268</v>
      </c>
      <c r="V236" s="148">
        <v>-55.245867999769146</v>
      </c>
      <c r="W236" s="254">
        <v>-36.999152597131101</v>
      </c>
      <c r="X236" s="254">
        <v>-11.999152597131101</v>
      </c>
      <c r="Y236" s="254">
        <v>0</v>
      </c>
      <c r="Z236" s="377">
        <v>0</v>
      </c>
    </row>
    <row r="237" spans="1:26" x14ac:dyDescent="0.2">
      <c r="A237" s="74">
        <v>710</v>
      </c>
      <c r="B237" s="51" t="s">
        <v>231</v>
      </c>
      <c r="C237" s="56">
        <v>28024.815934836864</v>
      </c>
      <c r="D237" s="56">
        <v>32587329.98101794</v>
      </c>
      <c r="E237" s="56">
        <v>0</v>
      </c>
      <c r="F237" s="56">
        <v>9141831.8955765031</v>
      </c>
      <c r="G237" s="56">
        <v>41729161.876594439</v>
      </c>
      <c r="H237" s="60">
        <v>1082.3399999999999</v>
      </c>
      <c r="I237" s="55">
        <v>30332379.27891133</v>
      </c>
      <c r="J237" s="55">
        <v>11396782.597683109</v>
      </c>
      <c r="K237" s="75">
        <v>807868.64355097828</v>
      </c>
      <c r="L237" s="56">
        <v>-2059025.9303288148</v>
      </c>
      <c r="M237" s="56">
        <v>0</v>
      </c>
      <c r="N237" s="52">
        <v>10145625.310905274</v>
      </c>
      <c r="O237" s="38">
        <v>4763192.6606657393</v>
      </c>
      <c r="P237" s="38">
        <v>408975.5046857011</v>
      </c>
      <c r="Q237" s="412">
        <v>15317793.476256715</v>
      </c>
      <c r="R237" s="417">
        <v>52511124.765544124</v>
      </c>
      <c r="S237" s="97">
        <f t="shared" si="7"/>
        <v>-37193331.289287411</v>
      </c>
      <c r="T237" s="98">
        <f t="shared" si="8"/>
        <v>-1327.1570231101293</v>
      </c>
      <c r="V237" s="148">
        <v>-81.155307902707932</v>
      </c>
      <c r="W237" s="254">
        <v>-62.908592500069915</v>
      </c>
      <c r="X237" s="254">
        <v>-37.908592500069915</v>
      </c>
      <c r="Y237" s="254">
        <v>-12.908592500069915</v>
      </c>
      <c r="Z237" s="377">
        <v>0</v>
      </c>
    </row>
    <row r="238" spans="1:26" x14ac:dyDescent="0.2">
      <c r="A238" s="74">
        <v>729</v>
      </c>
      <c r="B238" s="51" t="s">
        <v>232</v>
      </c>
      <c r="C238" s="56">
        <v>9568.628240942955</v>
      </c>
      <c r="D238" s="56">
        <v>10800737.675097732</v>
      </c>
      <c r="E238" s="56">
        <v>0</v>
      </c>
      <c r="F238" s="56">
        <v>1613071.1536508459</v>
      </c>
      <c r="G238" s="56">
        <v>12413808.828748578</v>
      </c>
      <c r="H238" s="60">
        <v>1082.3399999999999</v>
      </c>
      <c r="I238" s="55">
        <v>10356509.090302197</v>
      </c>
      <c r="J238" s="55">
        <v>2057299.7384463809</v>
      </c>
      <c r="K238" s="75">
        <v>493860.1277290908</v>
      </c>
      <c r="L238" s="56">
        <v>-211665.89948594081</v>
      </c>
      <c r="M238" s="56">
        <v>0</v>
      </c>
      <c r="N238" s="52">
        <v>2339493.9666895308</v>
      </c>
      <c r="O238" s="38">
        <v>4479428.0487459218</v>
      </c>
      <c r="P238" s="38">
        <v>139638.18970617896</v>
      </c>
      <c r="Q238" s="412">
        <v>6958560.2051416319</v>
      </c>
      <c r="R238" s="417">
        <v>29552053.526913516</v>
      </c>
      <c r="S238" s="97">
        <f t="shared" si="7"/>
        <v>-22593493.321771882</v>
      </c>
      <c r="T238" s="98">
        <f t="shared" si="8"/>
        <v>-2361.2050497580385</v>
      </c>
      <c r="V238" s="148">
        <v>-60.543170508902904</v>
      </c>
      <c r="W238" s="254">
        <v>-42.296455106264858</v>
      </c>
      <c r="X238" s="254">
        <v>-17.296455106264858</v>
      </c>
      <c r="Y238" s="254">
        <v>0</v>
      </c>
      <c r="Z238" s="377">
        <v>0</v>
      </c>
    </row>
    <row r="239" spans="1:26" x14ac:dyDescent="0.2">
      <c r="A239" s="74">
        <v>732</v>
      </c>
      <c r="B239" s="51" t="s">
        <v>233</v>
      </c>
      <c r="C239" s="56">
        <v>3570.716052532196</v>
      </c>
      <c r="D239" s="56">
        <v>2780114.6629690649</v>
      </c>
      <c r="E239" s="56">
        <v>0</v>
      </c>
      <c r="F239" s="56">
        <v>3766973.3565827436</v>
      </c>
      <c r="G239" s="56">
        <v>6547088.019551808</v>
      </c>
      <c r="H239" s="60">
        <v>1082.3399999999999</v>
      </c>
      <c r="I239" s="55">
        <v>3864728.8122976967</v>
      </c>
      <c r="J239" s="55">
        <v>2682359.2072541113</v>
      </c>
      <c r="K239" s="75">
        <v>1279563.7636933748</v>
      </c>
      <c r="L239" s="56">
        <v>7751.9640133217908</v>
      </c>
      <c r="M239" s="56">
        <v>0</v>
      </c>
      <c r="N239" s="52">
        <v>3969674.9349608081</v>
      </c>
      <c r="O239" s="38">
        <v>1407793.7165191444</v>
      </c>
      <c r="P239" s="38">
        <v>52108.652669450261</v>
      </c>
      <c r="Q239" s="412">
        <v>5429577.3041494023</v>
      </c>
      <c r="R239" s="417">
        <v>19664963.349789754</v>
      </c>
      <c r="S239" s="97">
        <f t="shared" si="7"/>
        <v>-14235386.045640351</v>
      </c>
      <c r="T239" s="98">
        <f t="shared" si="8"/>
        <v>-3986.7034612133989</v>
      </c>
      <c r="V239" s="148">
        <v>-295.56197546576232</v>
      </c>
      <c r="W239" s="254">
        <v>-277.3152600631243</v>
      </c>
      <c r="X239" s="254">
        <v>-252.3152600631243</v>
      </c>
      <c r="Y239" s="254">
        <v>-227.3152600631243</v>
      </c>
      <c r="Z239" s="377">
        <v>-202.3152600631243</v>
      </c>
    </row>
    <row r="240" spans="1:26" x14ac:dyDescent="0.2">
      <c r="A240" s="74">
        <v>734</v>
      </c>
      <c r="B240" s="51" t="s">
        <v>234</v>
      </c>
      <c r="C240" s="56">
        <v>53360.884925305843</v>
      </c>
      <c r="D240" s="56">
        <v>64202780.068123735</v>
      </c>
      <c r="E240" s="56">
        <v>0</v>
      </c>
      <c r="F240" s="56">
        <v>8071152.8621493336</v>
      </c>
      <c r="G240" s="56">
        <v>72273932.930273071</v>
      </c>
      <c r="H240" s="60">
        <v>1082.3399999999999</v>
      </c>
      <c r="I240" s="55">
        <v>57754620.190055519</v>
      </c>
      <c r="J240" s="55">
        <v>14519312.740217552</v>
      </c>
      <c r="K240" s="75">
        <v>2230114.9530593036</v>
      </c>
      <c r="L240" s="56">
        <v>-2580462.5200807564</v>
      </c>
      <c r="M240" s="56">
        <v>0</v>
      </c>
      <c r="N240" s="52">
        <v>14168965.1731961</v>
      </c>
      <c r="O240" s="38">
        <v>12099579.893700285</v>
      </c>
      <c r="P240" s="38">
        <v>778713.22664691077</v>
      </c>
      <c r="Q240" s="412">
        <v>27047258.293543298</v>
      </c>
      <c r="R240" s="417">
        <v>104937184.62895924</v>
      </c>
      <c r="S240" s="97">
        <f t="shared" si="7"/>
        <v>-77889926.335415944</v>
      </c>
      <c r="T240" s="98">
        <f t="shared" si="8"/>
        <v>-1459.6820582051002</v>
      </c>
      <c r="V240" s="148">
        <v>-4.0682893529741762</v>
      </c>
      <c r="W240" s="254">
        <v>0</v>
      </c>
      <c r="X240" s="254">
        <v>0</v>
      </c>
      <c r="Y240" s="254">
        <v>0</v>
      </c>
      <c r="Z240" s="377">
        <v>0</v>
      </c>
    </row>
    <row r="241" spans="1:26" x14ac:dyDescent="0.2">
      <c r="A241" s="74">
        <v>738</v>
      </c>
      <c r="B241" s="51" t="s">
        <v>235</v>
      </c>
      <c r="C241" s="56">
        <v>3041.8875814676285</v>
      </c>
      <c r="D241" s="56">
        <v>3743698.3111413112</v>
      </c>
      <c r="E241" s="56">
        <v>0</v>
      </c>
      <c r="F241" s="56">
        <v>403996.68342620396</v>
      </c>
      <c r="G241" s="56">
        <v>4147694.9945675153</v>
      </c>
      <c r="H241" s="60">
        <v>1082.3399999999999</v>
      </c>
      <c r="I241" s="55">
        <v>3292356.604925673</v>
      </c>
      <c r="J241" s="55">
        <v>855338.38964184234</v>
      </c>
      <c r="K241" s="75">
        <v>71284.096997709828</v>
      </c>
      <c r="L241" s="56">
        <v>-42403.349863323267</v>
      </c>
      <c r="M241" s="56">
        <v>0</v>
      </c>
      <c r="N241" s="52">
        <v>884219.1367762289</v>
      </c>
      <c r="O241" s="38">
        <v>799059.0640183884</v>
      </c>
      <c r="P241" s="38">
        <v>44391.282059463483</v>
      </c>
      <c r="Q241" s="412">
        <v>1727669.4828540806</v>
      </c>
      <c r="R241" s="417">
        <v>4940852.5399535764</v>
      </c>
      <c r="S241" s="97">
        <f t="shared" si="7"/>
        <v>-3213183.057099496</v>
      </c>
      <c r="T241" s="98">
        <f t="shared" si="8"/>
        <v>-1056.3122308251845</v>
      </c>
      <c r="V241" s="148">
        <v>-131.98238432765544</v>
      </c>
      <c r="W241" s="254">
        <v>-113.73566892501739</v>
      </c>
      <c r="X241" s="254">
        <v>-88.735668925017393</v>
      </c>
      <c r="Y241" s="254">
        <v>-63.735668925017393</v>
      </c>
      <c r="Z241" s="377">
        <v>-38.735668925017393</v>
      </c>
    </row>
    <row r="242" spans="1:26" x14ac:dyDescent="0.2">
      <c r="A242" s="74">
        <v>739</v>
      </c>
      <c r="B242" s="51" t="s">
        <v>236</v>
      </c>
      <c r="C242" s="56">
        <v>3484.2252826690674</v>
      </c>
      <c r="D242" s="56">
        <v>3135935.7605264885</v>
      </c>
      <c r="E242" s="56">
        <v>0</v>
      </c>
      <c r="F242" s="56">
        <v>654294.87537480821</v>
      </c>
      <c r="G242" s="56">
        <v>3790230.6359012965</v>
      </c>
      <c r="H242" s="60">
        <v>1082.3399999999999</v>
      </c>
      <c r="I242" s="55">
        <v>3771116.3924440383</v>
      </c>
      <c r="J242" s="55">
        <v>19114.243457258213</v>
      </c>
      <c r="K242" s="75">
        <v>152679.8899361731</v>
      </c>
      <c r="L242" s="56">
        <v>-11974.092708919896</v>
      </c>
      <c r="M242" s="56">
        <v>0</v>
      </c>
      <c r="N242" s="52">
        <v>159820.04068451142</v>
      </c>
      <c r="O242" s="38">
        <v>884080.70752428495</v>
      </c>
      <c r="P242" s="38">
        <v>50846.463960069406</v>
      </c>
      <c r="Q242" s="412">
        <v>1094747.2121688658</v>
      </c>
      <c r="R242" s="417">
        <v>11258876.973731425</v>
      </c>
      <c r="S242" s="97">
        <f t="shared" si="7"/>
        <v>-10164129.76156256</v>
      </c>
      <c r="T242" s="98">
        <f t="shared" si="8"/>
        <v>-2917.1850087077023</v>
      </c>
      <c r="V242" s="148">
        <v>88.650819084263276</v>
      </c>
      <c r="W242" s="254">
        <v>56.897534486901293</v>
      </c>
      <c r="X242" s="254">
        <v>31.897534486901293</v>
      </c>
      <c r="Y242" s="254">
        <v>6.8975344869012929</v>
      </c>
      <c r="Z242" s="377">
        <v>0</v>
      </c>
    </row>
    <row r="243" spans="1:26" x14ac:dyDescent="0.2">
      <c r="A243" s="74">
        <v>740</v>
      </c>
      <c r="B243" s="51" t="s">
        <v>237</v>
      </c>
      <c r="C243" s="56">
        <v>34992.063844799995</v>
      </c>
      <c r="D243" s="56">
        <v>34968257.305617176</v>
      </c>
      <c r="E243" s="56">
        <v>0</v>
      </c>
      <c r="F243" s="56">
        <v>6107830.5905819312</v>
      </c>
      <c r="G243" s="56">
        <v>41076087.896199107</v>
      </c>
      <c r="H243" s="60">
        <v>1082.3399999999999</v>
      </c>
      <c r="I243" s="55">
        <v>37873310.381780826</v>
      </c>
      <c r="J243" s="55">
        <v>3202777.5144182816</v>
      </c>
      <c r="K243" s="75">
        <v>1638004.8326413773</v>
      </c>
      <c r="L243" s="56">
        <v>-1839527.669106605</v>
      </c>
      <c r="M243" s="56">
        <v>0</v>
      </c>
      <c r="N243" s="52">
        <v>3001254.6779530537</v>
      </c>
      <c r="O243" s="38">
        <v>9159606.0201102514</v>
      </c>
      <c r="P243" s="38">
        <v>510650.88185403129</v>
      </c>
      <c r="Q243" s="412">
        <v>12671511.579917336</v>
      </c>
      <c r="R243" s="417">
        <v>83960540.770965189</v>
      </c>
      <c r="S243" s="97">
        <f t="shared" si="7"/>
        <v>-71289029.191047847</v>
      </c>
      <c r="T243" s="98">
        <f t="shared" si="8"/>
        <v>-2037.2913557552786</v>
      </c>
      <c r="V243" s="148">
        <v>-42.188660527366892</v>
      </c>
      <c r="W243" s="254">
        <v>-23.941945124728818</v>
      </c>
      <c r="X243" s="254">
        <v>0</v>
      </c>
      <c r="Y243" s="254">
        <v>0</v>
      </c>
      <c r="Z243" s="377">
        <v>0</v>
      </c>
    </row>
    <row r="244" spans="1:26" x14ac:dyDescent="0.2">
      <c r="A244" s="74">
        <v>742</v>
      </c>
      <c r="B244" s="51" t="s">
        <v>238</v>
      </c>
      <c r="C244" s="56">
        <v>1032.335206925869</v>
      </c>
      <c r="D244" s="56">
        <v>952785.09227568621</v>
      </c>
      <c r="E244" s="56">
        <v>0</v>
      </c>
      <c r="F244" s="56">
        <v>1072219.1341659646</v>
      </c>
      <c r="G244" s="56">
        <v>2025004.2264416507</v>
      </c>
      <c r="H244" s="60">
        <v>1082.3399999999999</v>
      </c>
      <c r="I244" s="55">
        <v>1117337.687864145</v>
      </c>
      <c r="J244" s="55">
        <v>907666.53857750562</v>
      </c>
      <c r="K244" s="75">
        <v>395298.03011332382</v>
      </c>
      <c r="L244" s="56">
        <v>-6435.0900882529677</v>
      </c>
      <c r="M244" s="56">
        <v>0</v>
      </c>
      <c r="N244" s="52">
        <v>1296529.4786025765</v>
      </c>
      <c r="O244" s="38">
        <v>17150.54634251837</v>
      </c>
      <c r="P244" s="38">
        <v>15065.212675759278</v>
      </c>
      <c r="Q244" s="412">
        <v>1328745.2376208543</v>
      </c>
      <c r="R244" s="417">
        <v>4523064.8681002725</v>
      </c>
      <c r="S244" s="97">
        <f t="shared" si="7"/>
        <v>-3194319.6304794182</v>
      </c>
      <c r="T244" s="98">
        <f t="shared" si="8"/>
        <v>-3094.2659022466132</v>
      </c>
      <c r="V244" s="148">
        <v>-208.12663002267522</v>
      </c>
      <c r="W244" s="254">
        <v>-189.87991462003717</v>
      </c>
      <c r="X244" s="254">
        <v>-164.87991462003717</v>
      </c>
      <c r="Y244" s="254">
        <v>-139.87991462003717</v>
      </c>
      <c r="Z244" s="377">
        <v>-114.87991462003717</v>
      </c>
    </row>
    <row r="245" spans="1:26" x14ac:dyDescent="0.2">
      <c r="A245" s="74">
        <v>743</v>
      </c>
      <c r="B245" s="51" t="s">
        <v>239</v>
      </c>
      <c r="C245" s="56">
        <v>62738.92244052887</v>
      </c>
      <c r="D245" s="56">
        <v>84564927.864536837</v>
      </c>
      <c r="E245" s="56">
        <v>0</v>
      </c>
      <c r="F245" s="56">
        <v>4680440.3440306904</v>
      </c>
      <c r="G245" s="56">
        <v>89245368.20856753</v>
      </c>
      <c r="H245" s="60">
        <v>1082.3399999999999</v>
      </c>
      <c r="I245" s="55">
        <v>67904845.314282015</v>
      </c>
      <c r="J245" s="55">
        <v>21340522.894285515</v>
      </c>
      <c r="K245" s="75">
        <v>1876497.0402798522</v>
      </c>
      <c r="L245" s="56">
        <v>-5426560.3791928953</v>
      </c>
      <c r="M245" s="56">
        <v>0</v>
      </c>
      <c r="N245" s="52">
        <v>17790459.555372469</v>
      </c>
      <c r="O245" s="38">
        <v>9328250.6360079199</v>
      </c>
      <c r="P245" s="38">
        <v>915570.06219822343</v>
      </c>
      <c r="Q245" s="412">
        <v>28034280.253578611</v>
      </c>
      <c r="R245" s="417">
        <v>95456690.78142269</v>
      </c>
      <c r="S245" s="97">
        <f t="shared" si="7"/>
        <v>-67422410.527844071</v>
      </c>
      <c r="T245" s="98">
        <f t="shared" si="8"/>
        <v>-1074.6504387568139</v>
      </c>
      <c r="V245" s="148">
        <v>-8.2075426556678739</v>
      </c>
      <c r="W245" s="254">
        <v>0</v>
      </c>
      <c r="X245" s="254">
        <v>0</v>
      </c>
      <c r="Y245" s="254">
        <v>0</v>
      </c>
      <c r="Z245" s="377">
        <v>0</v>
      </c>
    </row>
    <row r="246" spans="1:26" x14ac:dyDescent="0.2">
      <c r="A246" s="74">
        <v>746</v>
      </c>
      <c r="B246" s="51" t="s">
        <v>240</v>
      </c>
      <c r="C246" s="56">
        <v>5033.113263130188</v>
      </c>
      <c r="D246" s="56">
        <v>10030083.603486059</v>
      </c>
      <c r="E246" s="56">
        <v>0</v>
      </c>
      <c r="F246" s="56">
        <v>961258.40722290718</v>
      </c>
      <c r="G246" s="56">
        <v>10991342.010708967</v>
      </c>
      <c r="H246" s="60">
        <v>1082.3399999999999</v>
      </c>
      <c r="I246" s="55">
        <v>5447539.809216327</v>
      </c>
      <c r="J246" s="55">
        <v>5543802.2014926402</v>
      </c>
      <c r="K246" s="75">
        <v>156131.16605442643</v>
      </c>
      <c r="L246" s="56">
        <v>-212022.0517759833</v>
      </c>
      <c r="M246" s="56">
        <v>0</v>
      </c>
      <c r="N246" s="52">
        <v>5487911.3157710833</v>
      </c>
      <c r="O246" s="38">
        <v>2381951.6120241676</v>
      </c>
      <c r="P246" s="38">
        <v>73449.9038892955</v>
      </c>
      <c r="Q246" s="412">
        <v>7943312.8316845465</v>
      </c>
      <c r="R246" s="417">
        <v>17795596.155025065</v>
      </c>
      <c r="S246" s="97">
        <f t="shared" si="7"/>
        <v>-9852283.3233405184</v>
      </c>
      <c r="T246" s="98">
        <f t="shared" si="8"/>
        <v>-1957.492869376279</v>
      </c>
      <c r="V246" s="148">
        <v>-295.46741349487934</v>
      </c>
      <c r="W246" s="254">
        <v>-277.22069809224126</v>
      </c>
      <c r="X246" s="254">
        <v>-252.22069809224126</v>
      </c>
      <c r="Y246" s="254">
        <v>-227.22069809224126</v>
      </c>
      <c r="Z246" s="377">
        <v>-202.22069809224126</v>
      </c>
    </row>
    <row r="247" spans="1:26" x14ac:dyDescent="0.2">
      <c r="A247" s="74">
        <v>747</v>
      </c>
      <c r="B247" s="51" t="s">
        <v>241</v>
      </c>
      <c r="C247" s="56">
        <v>1479.6438295841217</v>
      </c>
      <c r="D247" s="56">
        <v>1532312.9677157803</v>
      </c>
      <c r="E247" s="56">
        <v>0</v>
      </c>
      <c r="F247" s="56">
        <v>509213.91492403566</v>
      </c>
      <c r="G247" s="56">
        <v>2041526.882639816</v>
      </c>
      <c r="H247" s="60">
        <v>1082.3399999999999</v>
      </c>
      <c r="I247" s="55">
        <v>1601477.7025120782</v>
      </c>
      <c r="J247" s="55">
        <v>440049.18012773781</v>
      </c>
      <c r="K247" s="75">
        <v>78186.26739355785</v>
      </c>
      <c r="L247" s="56">
        <v>39295.652374029596</v>
      </c>
      <c r="M247" s="56">
        <v>0</v>
      </c>
      <c r="N247" s="52">
        <v>557531.09989532526</v>
      </c>
      <c r="O247" s="38">
        <v>634593.04823957582</v>
      </c>
      <c r="P247" s="38">
        <v>21592.93689444074</v>
      </c>
      <c r="Q247" s="412">
        <v>1213717.085029342</v>
      </c>
      <c r="R247" s="417">
        <v>5145946.2304762304</v>
      </c>
      <c r="S247" s="97">
        <f t="shared" si="7"/>
        <v>-3932229.1454468882</v>
      </c>
      <c r="T247" s="98">
        <f t="shared" si="8"/>
        <v>-2657.5511395550548</v>
      </c>
      <c r="V247" s="148">
        <v>-81.139984500355894</v>
      </c>
      <c r="W247" s="254">
        <v>-62.893269097717848</v>
      </c>
      <c r="X247" s="254">
        <v>-37.893269097717848</v>
      </c>
      <c r="Y247" s="254">
        <v>-12.893269097717848</v>
      </c>
      <c r="Z247" s="377">
        <v>0</v>
      </c>
    </row>
    <row r="248" spans="1:26" x14ac:dyDescent="0.2">
      <c r="A248" s="74">
        <v>748</v>
      </c>
      <c r="B248" s="51" t="s">
        <v>242</v>
      </c>
      <c r="C248" s="56">
        <v>5326.4277523756027</v>
      </c>
      <c r="D248" s="56">
        <v>9304431.187185321</v>
      </c>
      <c r="E248" s="56">
        <v>0</v>
      </c>
      <c r="F248" s="56">
        <v>1193188.6827564205</v>
      </c>
      <c r="G248" s="56">
        <v>10497619.869941741</v>
      </c>
      <c r="H248" s="60">
        <v>1082.3399999999999</v>
      </c>
      <c r="I248" s="55">
        <v>5765005.8135062093</v>
      </c>
      <c r="J248" s="55">
        <v>4732614.0564355319</v>
      </c>
      <c r="K248" s="75">
        <v>160656.24449928594</v>
      </c>
      <c r="L248" s="56">
        <v>-83622.557519739261</v>
      </c>
      <c r="M248" s="56">
        <v>0</v>
      </c>
      <c r="N248" s="52">
        <v>4809647.7434150781</v>
      </c>
      <c r="O248" s="38">
        <v>2595738.2225604109</v>
      </c>
      <c r="P248" s="38">
        <v>77730.340255040006</v>
      </c>
      <c r="Q248" s="412">
        <v>7483116.3062305292</v>
      </c>
      <c r="R248" s="417">
        <v>17309603.601714939</v>
      </c>
      <c r="S248" s="97">
        <f t="shared" si="7"/>
        <v>-9826487.2954844087</v>
      </c>
      <c r="T248" s="98">
        <f t="shared" si="8"/>
        <v>-1844.8550796735703</v>
      </c>
      <c r="V248" s="148">
        <v>-210.37302088879736</v>
      </c>
      <c r="W248" s="254">
        <v>-192.12630548615931</v>
      </c>
      <c r="X248" s="254">
        <v>-167.12630548615931</v>
      </c>
      <c r="Y248" s="254">
        <v>-142.12630548615931</v>
      </c>
      <c r="Z248" s="377">
        <v>-117.12630548615931</v>
      </c>
    </row>
    <row r="249" spans="1:26" x14ac:dyDescent="0.2">
      <c r="A249" s="74">
        <v>749</v>
      </c>
      <c r="B249" s="51" t="s">
        <v>243</v>
      </c>
      <c r="C249" s="56">
        <v>21895.953705489635</v>
      </c>
      <c r="D249" s="56">
        <v>33623441.571653418</v>
      </c>
      <c r="E249" s="56">
        <v>0</v>
      </c>
      <c r="F249" s="56">
        <v>1173307.4324484942</v>
      </c>
      <c r="G249" s="56">
        <v>34796749.00410191</v>
      </c>
      <c r="H249" s="60">
        <v>1082.3399999999999</v>
      </c>
      <c r="I249" s="55">
        <v>23698866.533599649</v>
      </c>
      <c r="J249" s="55">
        <v>11097882.470502261</v>
      </c>
      <c r="K249" s="75">
        <v>621920.38032358617</v>
      </c>
      <c r="L249" s="56">
        <v>-1541513.7440343797</v>
      </c>
      <c r="M249" s="56">
        <v>0</v>
      </c>
      <c r="N249" s="52">
        <v>10178289.106791468</v>
      </c>
      <c r="O249" s="38">
        <v>3884088.7454241556</v>
      </c>
      <c r="P249" s="38">
        <v>319534.96993875969</v>
      </c>
      <c r="Q249" s="412">
        <v>14381912.822154384</v>
      </c>
      <c r="R249" s="417">
        <v>33756401.722064391</v>
      </c>
      <c r="S249" s="97">
        <f t="shared" si="7"/>
        <v>-19374488.899910007</v>
      </c>
      <c r="T249" s="98">
        <f t="shared" si="8"/>
        <v>-884.84334414045361</v>
      </c>
      <c r="V249" s="148">
        <v>-165.93620123110233</v>
      </c>
      <c r="W249" s="254">
        <v>-147.68948582846429</v>
      </c>
      <c r="X249" s="254">
        <v>-122.68948582846429</v>
      </c>
      <c r="Y249" s="254">
        <v>-97.689485828464285</v>
      </c>
      <c r="Z249" s="377">
        <v>-72.689485828464285</v>
      </c>
    </row>
    <row r="250" spans="1:26" x14ac:dyDescent="0.2">
      <c r="A250" s="74">
        <v>751</v>
      </c>
      <c r="B250" s="51" t="s">
        <v>244</v>
      </c>
      <c r="C250" s="56">
        <v>3138.5262351036072</v>
      </c>
      <c r="D250" s="56">
        <v>3963367.2808409524</v>
      </c>
      <c r="E250" s="56">
        <v>0</v>
      </c>
      <c r="F250" s="56">
        <v>1440785.6267718109</v>
      </c>
      <c r="G250" s="56">
        <v>5404152.9076127633</v>
      </c>
      <c r="H250" s="60">
        <v>1082.3399999999999</v>
      </c>
      <c r="I250" s="55">
        <v>3396952.485302038</v>
      </c>
      <c r="J250" s="55">
        <v>2007200.4223107253</v>
      </c>
      <c r="K250" s="75">
        <v>125347.77278119573</v>
      </c>
      <c r="L250" s="56">
        <v>-57557.867417983885</v>
      </c>
      <c r="M250" s="56">
        <v>0</v>
      </c>
      <c r="N250" s="52">
        <v>2074990.327673937</v>
      </c>
      <c r="O250" s="38">
        <v>1040918.1825523989</v>
      </c>
      <c r="P250" s="38">
        <v>45801.562228111849</v>
      </c>
      <c r="Q250" s="412">
        <v>3161710.0724544479</v>
      </c>
      <c r="R250" s="417">
        <v>8114387.4450326683</v>
      </c>
      <c r="S250" s="97">
        <f t="shared" si="7"/>
        <v>-4952677.3725782204</v>
      </c>
      <c r="T250" s="98">
        <f t="shared" si="8"/>
        <v>-1578.0264371168225</v>
      </c>
      <c r="V250" s="148">
        <v>-308.95786557608943</v>
      </c>
      <c r="W250" s="254">
        <v>-290.71115017345141</v>
      </c>
      <c r="X250" s="254">
        <v>-265.71115017345141</v>
      </c>
      <c r="Y250" s="254">
        <v>-240.71115017345141</v>
      </c>
      <c r="Z250" s="377">
        <v>-215.71115017345141</v>
      </c>
    </row>
    <row r="251" spans="1:26" x14ac:dyDescent="0.2">
      <c r="A251" s="74">
        <v>753</v>
      </c>
      <c r="B251" s="51" t="s">
        <v>245</v>
      </c>
      <c r="C251" s="56">
        <v>20074.603677511215</v>
      </c>
      <c r="D251" s="56">
        <v>30151567.295992687</v>
      </c>
      <c r="E251" s="56">
        <v>0</v>
      </c>
      <c r="F251" s="56">
        <v>4111593.9176689554</v>
      </c>
      <c r="G251" s="56">
        <v>34263161.213661641</v>
      </c>
      <c r="H251" s="60">
        <v>1082.3399999999999</v>
      </c>
      <c r="I251" s="55">
        <v>21727546.544317488</v>
      </c>
      <c r="J251" s="55">
        <v>12535614.669344153</v>
      </c>
      <c r="K251" s="75">
        <v>469981.60191509116</v>
      </c>
      <c r="L251" s="56">
        <v>-1571689.7892566805</v>
      </c>
      <c r="M251" s="56">
        <v>0</v>
      </c>
      <c r="N251" s="52">
        <v>11433906.482002564</v>
      </c>
      <c r="O251" s="38">
        <v>-1015092.5778510099</v>
      </c>
      <c r="P251" s="38">
        <v>292955.4002947057</v>
      </c>
      <c r="Q251" s="412">
        <v>10711769.30444626</v>
      </c>
      <c r="R251" s="417">
        <v>14640783.31826988</v>
      </c>
      <c r="S251" s="97">
        <f t="shared" si="7"/>
        <v>-3929014.013823621</v>
      </c>
      <c r="T251" s="98">
        <f t="shared" si="8"/>
        <v>-195.7206267651072</v>
      </c>
      <c r="V251" s="148">
        <v>-4.6886853507030324</v>
      </c>
      <c r="W251" s="254">
        <v>0</v>
      </c>
      <c r="X251" s="254">
        <v>0</v>
      </c>
      <c r="Y251" s="254">
        <v>0</v>
      </c>
      <c r="Z251" s="377">
        <v>0</v>
      </c>
    </row>
    <row r="252" spans="1:26" x14ac:dyDescent="0.2">
      <c r="A252" s="74">
        <v>755</v>
      </c>
      <c r="B252" s="51" t="s">
        <v>246</v>
      </c>
      <c r="C252" s="56">
        <v>6218.5406818985939</v>
      </c>
      <c r="D252" s="56">
        <v>9451250.1072507389</v>
      </c>
      <c r="E252" s="56">
        <v>0</v>
      </c>
      <c r="F252" s="56">
        <v>1418073.099112479</v>
      </c>
      <c r="G252" s="56">
        <v>10869323.206363218</v>
      </c>
      <c r="H252" s="60">
        <v>1082.3399999999999</v>
      </c>
      <c r="I252" s="55">
        <v>6730575.3216461232</v>
      </c>
      <c r="J252" s="55">
        <v>4138747.8847170947</v>
      </c>
      <c r="K252" s="75">
        <v>122020.76148032345</v>
      </c>
      <c r="L252" s="56">
        <v>-352058.06276735896</v>
      </c>
      <c r="M252" s="56">
        <v>0</v>
      </c>
      <c r="N252" s="52">
        <v>3908710.5834300588</v>
      </c>
      <c r="O252" s="38">
        <v>-48050.074685838103</v>
      </c>
      <c r="P252" s="38">
        <v>90749.24237509878</v>
      </c>
      <c r="Q252" s="412">
        <v>3951409.7511193193</v>
      </c>
      <c r="R252" s="417">
        <v>5635769.6600769367</v>
      </c>
      <c r="S252" s="97">
        <f t="shared" si="7"/>
        <v>-1684359.9089576174</v>
      </c>
      <c r="T252" s="98">
        <f t="shared" si="8"/>
        <v>-270.86096161766403</v>
      </c>
      <c r="V252" s="148">
        <v>115.31019766525945</v>
      </c>
      <c r="W252" s="254">
        <v>83.556913067897497</v>
      </c>
      <c r="X252" s="254">
        <v>58.556913067897497</v>
      </c>
      <c r="Y252" s="254">
        <v>33.556913067897497</v>
      </c>
      <c r="Z252" s="377">
        <v>8.5569130678974972</v>
      </c>
    </row>
    <row r="253" spans="1:26" x14ac:dyDescent="0.2">
      <c r="A253" s="74">
        <v>758</v>
      </c>
      <c r="B253" s="51" t="s">
        <v>247</v>
      </c>
      <c r="C253" s="56">
        <v>8651.03696590662</v>
      </c>
      <c r="D253" s="56">
        <v>9009573.844967287</v>
      </c>
      <c r="E253" s="56">
        <v>0</v>
      </c>
      <c r="F253" s="56">
        <v>9033637.1596772131</v>
      </c>
      <c r="G253" s="56">
        <v>18043211.004644498</v>
      </c>
      <c r="H253" s="60">
        <v>1082.3399999999999</v>
      </c>
      <c r="I253" s="55">
        <v>9363363.3496793695</v>
      </c>
      <c r="J253" s="55">
        <v>8679847.6549651287</v>
      </c>
      <c r="K253" s="75">
        <v>1473571.1846995924</v>
      </c>
      <c r="L253" s="56">
        <v>-528340.49130169093</v>
      </c>
      <c r="M253" s="56">
        <v>0</v>
      </c>
      <c r="N253" s="52">
        <v>9625078.3483630307</v>
      </c>
      <c r="O253" s="38">
        <v>848341.58650060906</v>
      </c>
      <c r="P253" s="38">
        <v>126247.47357531259</v>
      </c>
      <c r="Q253" s="412">
        <v>10599667.408438953</v>
      </c>
      <c r="R253" s="417">
        <v>25888467.270289764</v>
      </c>
      <c r="S253" s="97">
        <f t="shared" si="7"/>
        <v>-15288799.861850811</v>
      </c>
      <c r="T253" s="98">
        <f t="shared" si="8"/>
        <v>-1767.2794512499879</v>
      </c>
      <c r="V253" s="148">
        <v>-408.02788422730191</v>
      </c>
      <c r="W253" s="254">
        <v>-389.78116882466389</v>
      </c>
      <c r="X253" s="254">
        <v>-364.78116882466389</v>
      </c>
      <c r="Y253" s="254">
        <v>-339.78116882466389</v>
      </c>
      <c r="Z253" s="377">
        <v>-314.78116882466389</v>
      </c>
    </row>
    <row r="254" spans="1:26" x14ac:dyDescent="0.2">
      <c r="A254" s="74">
        <v>759</v>
      </c>
      <c r="B254" s="51" t="s">
        <v>248</v>
      </c>
      <c r="C254" s="56">
        <v>2158.3040497303009</v>
      </c>
      <c r="D254" s="56">
        <v>2764990.601170884</v>
      </c>
      <c r="E254" s="56">
        <v>0</v>
      </c>
      <c r="F254" s="56">
        <v>589705.80763681396</v>
      </c>
      <c r="G254" s="56">
        <v>3354696.4088076977</v>
      </c>
      <c r="H254" s="60">
        <v>1082.3399999999999</v>
      </c>
      <c r="I254" s="55">
        <v>2336018.8051850935</v>
      </c>
      <c r="J254" s="55">
        <v>1018677.6036226042</v>
      </c>
      <c r="K254" s="75">
        <v>134189.21628750159</v>
      </c>
      <c r="L254" s="56">
        <v>33418.589720654651</v>
      </c>
      <c r="M254" s="56">
        <v>0</v>
      </c>
      <c r="N254" s="52">
        <v>1186285.4096307606</v>
      </c>
      <c r="O254" s="38">
        <v>1253424.278123837</v>
      </c>
      <c r="P254" s="38">
        <v>31496.852291771549</v>
      </c>
      <c r="Q254" s="412">
        <v>2471206.5400463692</v>
      </c>
      <c r="R254" s="417">
        <v>8461204.543548163</v>
      </c>
      <c r="S254" s="97">
        <f t="shared" si="7"/>
        <v>-5989998.0035017934</v>
      </c>
      <c r="T254" s="98">
        <f t="shared" si="8"/>
        <v>-2775.3263050450637</v>
      </c>
      <c r="V254" s="148">
        <v>-0.50559925956792995</v>
      </c>
      <c r="W254" s="254">
        <v>0</v>
      </c>
      <c r="X254" s="254">
        <v>0</v>
      </c>
      <c r="Y254" s="254">
        <v>0</v>
      </c>
      <c r="Z254" s="377">
        <v>0</v>
      </c>
    </row>
    <row r="255" spans="1:26" x14ac:dyDescent="0.2">
      <c r="A255" s="74">
        <v>761</v>
      </c>
      <c r="B255" s="51" t="s">
        <v>249</v>
      </c>
      <c r="C255" s="56">
        <v>8983.1553268432617</v>
      </c>
      <c r="D255" s="56">
        <v>10095310.701139787</v>
      </c>
      <c r="E255" s="56">
        <v>0</v>
      </c>
      <c r="F255" s="56">
        <v>1345905.8713959614</v>
      </c>
      <c r="G255" s="56">
        <v>11441216.57253575</v>
      </c>
      <c r="H255" s="60">
        <v>1082.3399999999999</v>
      </c>
      <c r="I255" s="55">
        <v>9722828.3364555351</v>
      </c>
      <c r="J255" s="55">
        <v>1718388.2360802144</v>
      </c>
      <c r="K255" s="75">
        <v>264629.27236953634</v>
      </c>
      <c r="L255" s="56">
        <v>-2103.1446014868561</v>
      </c>
      <c r="M255" s="56">
        <v>0</v>
      </c>
      <c r="N255" s="52">
        <v>1980914.3638482639</v>
      </c>
      <c r="O255" s="38">
        <v>3793794.8990042256</v>
      </c>
      <c r="P255" s="38">
        <v>131094.18780870052</v>
      </c>
      <c r="Q255" s="412">
        <v>5905803.4506611908</v>
      </c>
      <c r="R255" s="417">
        <v>24937980.465389971</v>
      </c>
      <c r="S255" s="97">
        <f t="shared" si="7"/>
        <v>-19032177.014728781</v>
      </c>
      <c r="T255" s="98">
        <f t="shared" si="8"/>
        <v>-2118.6516677338595</v>
      </c>
      <c r="V255" s="148">
        <v>-80.217408474010469</v>
      </c>
      <c r="W255" s="254">
        <v>-61.970693071372423</v>
      </c>
      <c r="X255" s="254">
        <v>-36.970693071372423</v>
      </c>
      <c r="Y255" s="254">
        <v>-11.970693071372423</v>
      </c>
      <c r="Z255" s="377">
        <v>0</v>
      </c>
    </row>
    <row r="256" spans="1:26" x14ac:dyDescent="0.2">
      <c r="A256" s="74">
        <v>762</v>
      </c>
      <c r="B256" s="51" t="s">
        <v>250</v>
      </c>
      <c r="C256" s="56">
        <v>4132.8740212917328</v>
      </c>
      <c r="D256" s="56">
        <v>4360099.5915726237</v>
      </c>
      <c r="E256" s="56">
        <v>0</v>
      </c>
      <c r="F256" s="56">
        <v>1546400.2178014189</v>
      </c>
      <c r="G256" s="56">
        <v>5906499.8093740428</v>
      </c>
      <c r="H256" s="60">
        <v>1082.3399999999999</v>
      </c>
      <c r="I256" s="55">
        <v>4473174.8682048935</v>
      </c>
      <c r="J256" s="55">
        <v>1433324.9411691492</v>
      </c>
      <c r="K256" s="75">
        <v>205763.64767616108</v>
      </c>
      <c r="L256" s="56">
        <v>-19823.269709617598</v>
      </c>
      <c r="M256" s="56">
        <v>0</v>
      </c>
      <c r="N256" s="52">
        <v>1619265.3191356927</v>
      </c>
      <c r="O256" s="38">
        <v>1499870.3712591054</v>
      </c>
      <c r="P256" s="38">
        <v>60312.411777845584</v>
      </c>
      <c r="Q256" s="412">
        <v>3179448.1021726439</v>
      </c>
      <c r="R256" s="417">
        <v>15518003.173797084</v>
      </c>
      <c r="S256" s="97">
        <f t="shared" si="7"/>
        <v>-12338555.071624439</v>
      </c>
      <c r="T256" s="98">
        <f t="shared" si="8"/>
        <v>-2985.4660480959965</v>
      </c>
      <c r="V256" s="148">
        <v>-32.933809223499196</v>
      </c>
      <c r="W256" s="254">
        <v>-14.687093820861151</v>
      </c>
      <c r="X256" s="254">
        <v>0</v>
      </c>
      <c r="Y256" s="254">
        <v>0</v>
      </c>
      <c r="Z256" s="377">
        <v>0</v>
      </c>
    </row>
    <row r="257" spans="1:26" x14ac:dyDescent="0.2">
      <c r="A257" s="74">
        <v>765</v>
      </c>
      <c r="B257" s="51" t="s">
        <v>251</v>
      </c>
      <c r="C257" s="56">
        <v>10446.090359687805</v>
      </c>
      <c r="D257" s="56">
        <v>13092861.615679666</v>
      </c>
      <c r="E257" s="56">
        <v>0</v>
      </c>
      <c r="F257" s="56">
        <v>3007881.8904459979</v>
      </c>
      <c r="G257" s="56">
        <v>16100743.506125664</v>
      </c>
      <c r="H257" s="60">
        <v>1082.3399999999999</v>
      </c>
      <c r="I257" s="55">
        <v>11306221.439904498</v>
      </c>
      <c r="J257" s="55">
        <v>4794522.0662211664</v>
      </c>
      <c r="K257" s="75">
        <v>619149.70398367767</v>
      </c>
      <c r="L257" s="56">
        <v>-477709.78360978863</v>
      </c>
      <c r="M257" s="56">
        <v>0</v>
      </c>
      <c r="N257" s="52">
        <v>4935961.9865950551</v>
      </c>
      <c r="O257" s="38">
        <v>2549667.7990819141</v>
      </c>
      <c r="P257" s="38">
        <v>152443.2876483271</v>
      </c>
      <c r="Q257" s="412">
        <v>7638073.0733252959</v>
      </c>
      <c r="R257" s="417">
        <v>25989756.406672377</v>
      </c>
      <c r="S257" s="97">
        <f t="shared" si="7"/>
        <v>-18351683.333347082</v>
      </c>
      <c r="T257" s="98">
        <f t="shared" si="8"/>
        <v>-1756.7992140071385</v>
      </c>
      <c r="V257" s="148">
        <v>-104.65256706503965</v>
      </c>
      <c r="W257" s="254">
        <v>-86.405851662401602</v>
      </c>
      <c r="X257" s="254">
        <v>-61.405851662401602</v>
      </c>
      <c r="Y257" s="254">
        <v>-36.405851662401602</v>
      </c>
      <c r="Z257" s="377">
        <v>-11.405851662401602</v>
      </c>
    </row>
    <row r="258" spans="1:26" x14ac:dyDescent="0.2">
      <c r="A258" s="74">
        <v>768</v>
      </c>
      <c r="B258" s="51" t="s">
        <v>252</v>
      </c>
      <c r="C258" s="56">
        <v>2626.6709136962891</v>
      </c>
      <c r="D258" s="56">
        <v>2107517.1414911542</v>
      </c>
      <c r="E258" s="56">
        <v>0</v>
      </c>
      <c r="F258" s="56">
        <v>1643296.3463895156</v>
      </c>
      <c r="G258" s="56">
        <v>3750813.4878806695</v>
      </c>
      <c r="H258" s="60">
        <v>1082.3399999999999</v>
      </c>
      <c r="I258" s="55">
        <v>2842950.9967300412</v>
      </c>
      <c r="J258" s="55">
        <v>907862.49115062831</v>
      </c>
      <c r="K258" s="75">
        <v>162415.51263162249</v>
      </c>
      <c r="L258" s="56">
        <v>-45079.772290724854</v>
      </c>
      <c r="M258" s="56">
        <v>0</v>
      </c>
      <c r="N258" s="52">
        <v>1025198.2314915261</v>
      </c>
      <c r="O258" s="38">
        <v>836585.26689046342</v>
      </c>
      <c r="P258" s="38">
        <v>38331.886463412193</v>
      </c>
      <c r="Q258" s="412">
        <v>1900115.3848454016</v>
      </c>
      <c r="R258" s="417">
        <v>10593780.623821391</v>
      </c>
      <c r="S258" s="97">
        <f t="shared" si="7"/>
        <v>-8693665.2389759887</v>
      </c>
      <c r="T258" s="98">
        <f t="shared" si="8"/>
        <v>-3309.7656785417926</v>
      </c>
      <c r="V258" s="148">
        <v>118.45624910822778</v>
      </c>
      <c r="W258" s="254">
        <v>86.702964510865854</v>
      </c>
      <c r="X258" s="254">
        <v>61.702964510865854</v>
      </c>
      <c r="Y258" s="254">
        <v>36.702964510865854</v>
      </c>
      <c r="Z258" s="377">
        <v>11.702964510865854</v>
      </c>
    </row>
    <row r="259" spans="1:26" x14ac:dyDescent="0.2">
      <c r="A259" s="74">
        <v>777</v>
      </c>
      <c r="B259" s="51" t="s">
        <v>253</v>
      </c>
      <c r="C259" s="56">
        <v>8024.6315493583679</v>
      </c>
      <c r="D259" s="56">
        <v>7028529.4670250798</v>
      </c>
      <c r="E259" s="56">
        <v>0</v>
      </c>
      <c r="F259" s="56">
        <v>5289031.2990491483</v>
      </c>
      <c r="G259" s="56">
        <v>12317560.766074229</v>
      </c>
      <c r="H259" s="60">
        <v>1082.3399999999999</v>
      </c>
      <c r="I259" s="55">
        <v>8685379.7111325357</v>
      </c>
      <c r="J259" s="55">
        <v>3632181.0549416933</v>
      </c>
      <c r="K259" s="75">
        <v>1321269.2610889252</v>
      </c>
      <c r="L259" s="56">
        <v>-209480.9192460163</v>
      </c>
      <c r="M259" s="56">
        <v>0</v>
      </c>
      <c r="N259" s="52">
        <v>4743969.3967846027</v>
      </c>
      <c r="O259" s="38">
        <v>3264413.8385215048</v>
      </c>
      <c r="P259" s="38">
        <v>117106.1299901716</v>
      </c>
      <c r="Q259" s="412">
        <v>8125489.3652962791</v>
      </c>
      <c r="R259" s="417">
        <v>30774643.178942177</v>
      </c>
      <c r="S259" s="97">
        <f t="shared" si="7"/>
        <v>-22649153.813645899</v>
      </c>
      <c r="T259" s="98">
        <f t="shared" si="8"/>
        <v>-2822.454049676197</v>
      </c>
      <c r="V259" s="148">
        <v>-164.89314625117822</v>
      </c>
      <c r="W259" s="254">
        <v>-146.64643084854018</v>
      </c>
      <c r="X259" s="254">
        <v>-121.64643084854018</v>
      </c>
      <c r="Y259" s="254">
        <v>-96.646430848540177</v>
      </c>
      <c r="Z259" s="377">
        <v>-71.646430848540177</v>
      </c>
    </row>
    <row r="260" spans="1:26" x14ac:dyDescent="0.2">
      <c r="A260" s="74">
        <v>778</v>
      </c>
      <c r="B260" s="51" t="s">
        <v>254</v>
      </c>
      <c r="C260" s="56">
        <v>7284.1334013938904</v>
      </c>
      <c r="D260" s="56">
        <v>7992077.4185550138</v>
      </c>
      <c r="E260" s="56">
        <v>0</v>
      </c>
      <c r="F260" s="56">
        <v>1105822.6968453086</v>
      </c>
      <c r="G260" s="56">
        <v>9097900.1154003218</v>
      </c>
      <c r="H260" s="60">
        <v>1082.3399999999999</v>
      </c>
      <c r="I260" s="55">
        <v>7883908.9456646629</v>
      </c>
      <c r="J260" s="55">
        <v>1213991.1697356589</v>
      </c>
      <c r="K260" s="75">
        <v>227272.46216560976</v>
      </c>
      <c r="L260" s="56">
        <v>-447669.5037844585</v>
      </c>
      <c r="M260" s="56">
        <v>0</v>
      </c>
      <c r="N260" s="52">
        <v>993594.12811681011</v>
      </c>
      <c r="O260" s="38">
        <v>3121309.3934085919</v>
      </c>
      <c r="P260" s="38">
        <v>106299.79304627252</v>
      </c>
      <c r="Q260" s="412">
        <v>4221203.3145716749</v>
      </c>
      <c r="R260" s="417">
        <v>24227818.857837763</v>
      </c>
      <c r="S260" s="97">
        <f t="shared" si="7"/>
        <v>-20006615.543266088</v>
      </c>
      <c r="T260" s="98">
        <f t="shared" si="8"/>
        <v>-2746.6020239878671</v>
      </c>
      <c r="V260" s="148">
        <v>-58.487058957032119</v>
      </c>
      <c r="W260" s="254">
        <v>-40.240343554394073</v>
      </c>
      <c r="X260" s="254">
        <v>-15.240343554394073</v>
      </c>
      <c r="Y260" s="254">
        <v>0</v>
      </c>
      <c r="Z260" s="377">
        <v>0</v>
      </c>
    </row>
    <row r="261" spans="1:26" x14ac:dyDescent="0.2">
      <c r="A261" s="74">
        <v>781</v>
      </c>
      <c r="B261" s="51" t="s">
        <v>255</v>
      </c>
      <c r="C261" s="56">
        <v>3898.3181650042534</v>
      </c>
      <c r="D261" s="56">
        <v>3220225.3225998417</v>
      </c>
      <c r="E261" s="56">
        <v>0</v>
      </c>
      <c r="F261" s="56">
        <v>857272.0910701612</v>
      </c>
      <c r="G261" s="56">
        <v>4077497.4136700029</v>
      </c>
      <c r="H261" s="60">
        <v>1082.3399999999999</v>
      </c>
      <c r="I261" s="55">
        <v>4219305.6827107035</v>
      </c>
      <c r="J261" s="55">
        <v>-141808.26904070051</v>
      </c>
      <c r="K261" s="75">
        <v>232141.01961033398</v>
      </c>
      <c r="L261" s="56">
        <v>-15408.317123934627</v>
      </c>
      <c r="M261" s="56">
        <v>0</v>
      </c>
      <c r="N261" s="52">
        <v>74924.433445698844</v>
      </c>
      <c r="O261" s="38">
        <v>1062063.9491483252</v>
      </c>
      <c r="P261" s="38">
        <v>56889.459779687626</v>
      </c>
      <c r="Q261" s="412">
        <v>1193877.8423737118</v>
      </c>
      <c r="R261" s="417">
        <v>13495603.345695477</v>
      </c>
      <c r="S261" s="97">
        <f t="shared" si="7"/>
        <v>-12301725.503321765</v>
      </c>
      <c r="T261" s="98">
        <f t="shared" si="8"/>
        <v>-3155.6494320438164</v>
      </c>
      <c r="V261" s="148">
        <v>265.00357916149994</v>
      </c>
      <c r="W261" s="254">
        <v>233.25029456413796</v>
      </c>
      <c r="X261" s="254">
        <v>208.25029456413796</v>
      </c>
      <c r="Y261" s="254">
        <v>183.25029456413796</v>
      </c>
      <c r="Z261" s="377">
        <v>158.25029456413796</v>
      </c>
    </row>
    <row r="262" spans="1:26" x14ac:dyDescent="0.2">
      <c r="A262" s="74">
        <v>783</v>
      </c>
      <c r="B262" s="51" t="s">
        <v>256</v>
      </c>
      <c r="C262" s="56">
        <v>6933.0257819890976</v>
      </c>
      <c r="D262" s="56">
        <v>7539528.3516058605</v>
      </c>
      <c r="E262" s="56">
        <v>0</v>
      </c>
      <c r="F262" s="56">
        <v>752212.81950667687</v>
      </c>
      <c r="G262" s="56">
        <v>8291741.1711125374</v>
      </c>
      <c r="H262" s="60">
        <v>1082.3399999999999</v>
      </c>
      <c r="I262" s="55">
        <v>7503891.1248780796</v>
      </c>
      <c r="J262" s="55">
        <v>787850.04623445775</v>
      </c>
      <c r="K262" s="75">
        <v>178042.83752991777</v>
      </c>
      <c r="L262" s="56">
        <v>-202375.04998105078</v>
      </c>
      <c r="M262" s="56">
        <v>0</v>
      </c>
      <c r="N262" s="52">
        <v>763517.83378332469</v>
      </c>
      <c r="O262" s="38">
        <v>943963.37790411327</v>
      </c>
      <c r="P262" s="38">
        <v>101175.96221794683</v>
      </c>
      <c r="Q262" s="412">
        <v>1808657.1739053847</v>
      </c>
      <c r="R262" s="417">
        <v>11844253.995736353</v>
      </c>
      <c r="S262" s="97">
        <f t="shared" si="7"/>
        <v>-10035596.821830969</v>
      </c>
      <c r="T262" s="98">
        <f t="shared" si="8"/>
        <v>-1447.5060583074508</v>
      </c>
      <c r="V262" s="148">
        <v>-135.38634280760118</v>
      </c>
      <c r="W262" s="254">
        <v>-117.13962740496311</v>
      </c>
      <c r="X262" s="254">
        <v>-92.139627404963107</v>
      </c>
      <c r="Y262" s="254">
        <v>-67.139627404963107</v>
      </c>
      <c r="Z262" s="377">
        <v>-42.139627404963107</v>
      </c>
    </row>
    <row r="263" spans="1:26" x14ac:dyDescent="0.2">
      <c r="A263" s="74">
        <v>785</v>
      </c>
      <c r="B263" s="51" t="s">
        <v>257</v>
      </c>
      <c r="C263" s="56">
        <v>2986.6490213871002</v>
      </c>
      <c r="D263" s="56">
        <v>2879971.3783956664</v>
      </c>
      <c r="E263" s="56">
        <v>0</v>
      </c>
      <c r="F263" s="56">
        <v>1318927.1826159284</v>
      </c>
      <c r="G263" s="56">
        <v>4198898.5610115947</v>
      </c>
      <c r="H263" s="60">
        <v>1082.3399999999999</v>
      </c>
      <c r="I263" s="55">
        <v>3232569.7018081136</v>
      </c>
      <c r="J263" s="55">
        <v>966328.85920348112</v>
      </c>
      <c r="K263" s="75">
        <v>514033.93685996806</v>
      </c>
      <c r="L263" s="56">
        <v>-118201.81962733623</v>
      </c>
      <c r="M263" s="56">
        <v>0</v>
      </c>
      <c r="N263" s="52">
        <v>1362160.976436113</v>
      </c>
      <c r="O263" s="38">
        <v>1301412.6356765549</v>
      </c>
      <c r="P263" s="38">
        <v>43585.16729176708</v>
      </c>
      <c r="Q263" s="412">
        <v>2707158.7794044348</v>
      </c>
      <c r="R263" s="417">
        <v>12679377.263711564</v>
      </c>
      <c r="S263" s="97">
        <f t="shared" si="7"/>
        <v>-9972218.4843071289</v>
      </c>
      <c r="T263" s="98">
        <f t="shared" si="8"/>
        <v>-3338.9321654124915</v>
      </c>
      <c r="V263" s="148">
        <v>-34.194640323193937</v>
      </c>
      <c r="W263" s="254">
        <v>-15.947924920555892</v>
      </c>
      <c r="X263" s="254">
        <v>0</v>
      </c>
      <c r="Y263" s="254">
        <v>0</v>
      </c>
      <c r="Z263" s="377">
        <v>0</v>
      </c>
    </row>
    <row r="264" spans="1:26" x14ac:dyDescent="0.2">
      <c r="A264" s="74">
        <v>790</v>
      </c>
      <c r="B264" s="51" t="s">
        <v>258</v>
      </c>
      <c r="C264" s="56">
        <v>24973.364250123501</v>
      </c>
      <c r="D264" s="56">
        <v>29671637.238919463</v>
      </c>
      <c r="E264" s="56">
        <v>0</v>
      </c>
      <c r="F264" s="56">
        <v>2922183.9649176458</v>
      </c>
      <c r="G264" s="56">
        <v>32593821.203837108</v>
      </c>
      <c r="H264" s="60">
        <v>1082.3399999999999</v>
      </c>
      <c r="I264" s="55">
        <v>27029671.062478669</v>
      </c>
      <c r="J264" s="55">
        <v>5564150.1413584389</v>
      </c>
      <c r="K264" s="75">
        <v>841530.27957540308</v>
      </c>
      <c r="L264" s="56">
        <v>-1158109.7565521481</v>
      </c>
      <c r="M264" s="56">
        <v>0</v>
      </c>
      <c r="N264" s="52">
        <v>5247570.664381694</v>
      </c>
      <c r="O264" s="38">
        <v>9501843.7436872963</v>
      </c>
      <c r="P264" s="38">
        <v>364444.65047129872</v>
      </c>
      <c r="Q264" s="412">
        <v>15113859.058540288</v>
      </c>
      <c r="R264" s="417">
        <v>63363680.712241583</v>
      </c>
      <c r="S264" s="97">
        <f t="shared" si="7"/>
        <v>-48249821.65370129</v>
      </c>
      <c r="T264" s="98">
        <f t="shared" si="8"/>
        <v>-1932.0513315887217</v>
      </c>
      <c r="V264" s="148">
        <v>-68.699957051305631</v>
      </c>
      <c r="W264" s="254">
        <v>-50.453241648667586</v>
      </c>
      <c r="X264" s="254">
        <v>-25.453241648667586</v>
      </c>
      <c r="Y264" s="254">
        <v>-0.45324164866758565</v>
      </c>
      <c r="Z264" s="377">
        <v>0</v>
      </c>
    </row>
    <row r="265" spans="1:26" x14ac:dyDescent="0.2">
      <c r="A265" s="74">
        <v>791</v>
      </c>
      <c r="B265" s="51" t="s">
        <v>259</v>
      </c>
      <c r="C265" s="56">
        <v>5498.6196452975273</v>
      </c>
      <c r="D265" s="56">
        <v>6663764.8109955993</v>
      </c>
      <c r="E265" s="56">
        <v>0</v>
      </c>
      <c r="F265" s="56">
        <v>2190791.1133394521</v>
      </c>
      <c r="G265" s="56">
        <v>8854555.9243350513</v>
      </c>
      <c r="H265" s="60">
        <v>1082.3399999999999</v>
      </c>
      <c r="I265" s="55">
        <v>5951375.9868913256</v>
      </c>
      <c r="J265" s="55">
        <v>2903179.9374437258</v>
      </c>
      <c r="K265" s="75">
        <v>718833.44320753263</v>
      </c>
      <c r="L265" s="56">
        <v>31874.053228943259</v>
      </c>
      <c r="M265" s="56">
        <v>0</v>
      </c>
      <c r="N265" s="52">
        <v>3653887.4338802015</v>
      </c>
      <c r="O265" s="38">
        <v>3016392.8842177461</v>
      </c>
      <c r="P265" s="38">
        <v>80243.194094090228</v>
      </c>
      <c r="Q265" s="412">
        <v>6750523.512192037</v>
      </c>
      <c r="R265" s="417">
        <v>22656603.495630078</v>
      </c>
      <c r="S265" s="97">
        <f t="shared" si="7"/>
        <v>-15906079.983438041</v>
      </c>
      <c r="T265" s="98">
        <f t="shared" si="8"/>
        <v>-2892.7405439001541</v>
      </c>
      <c r="V265" s="148">
        <v>-245.34999000894692</v>
      </c>
      <c r="W265" s="254">
        <v>-227.1032746063089</v>
      </c>
      <c r="X265" s="254">
        <v>-202.1032746063089</v>
      </c>
      <c r="Y265" s="254">
        <v>-177.1032746063089</v>
      </c>
      <c r="Z265" s="377">
        <v>-152.1032746063089</v>
      </c>
    </row>
    <row r="266" spans="1:26" x14ac:dyDescent="0.2">
      <c r="A266" s="74">
        <v>831</v>
      </c>
      <c r="B266" s="51" t="s">
        <v>260</v>
      </c>
      <c r="C266" s="56">
        <v>4826.9434831142426</v>
      </c>
      <c r="D266" s="56">
        <v>6316832.7528937329</v>
      </c>
      <c r="E266" s="56">
        <v>0</v>
      </c>
      <c r="F266" s="56">
        <v>1182165.211108597</v>
      </c>
      <c r="G266" s="56">
        <v>7498997.9640023299</v>
      </c>
      <c r="H266" s="60">
        <v>1082.3399999999999</v>
      </c>
      <c r="I266" s="55">
        <v>5224394.009513869</v>
      </c>
      <c r="J266" s="55">
        <v>2274603.9544884609</v>
      </c>
      <c r="K266" s="75">
        <v>154121.88947621896</v>
      </c>
      <c r="L266" s="56">
        <v>-286932.26348784618</v>
      </c>
      <c r="M266" s="56">
        <v>0</v>
      </c>
      <c r="N266" s="52">
        <v>2141793.580476834</v>
      </c>
      <c r="O266" s="38">
        <v>483772.94185163465</v>
      </c>
      <c r="P266" s="38">
        <v>70441.199388648005</v>
      </c>
      <c r="Q266" s="412">
        <v>2696007.7217171164</v>
      </c>
      <c r="R266" s="417">
        <v>6688045.9634645376</v>
      </c>
      <c r="S266" s="97">
        <f t="shared" si="7"/>
        <v>-3992038.2417474212</v>
      </c>
      <c r="T266" s="98">
        <f t="shared" si="8"/>
        <v>-827.03231469614013</v>
      </c>
      <c r="V266" s="148">
        <v>18.180660746277098</v>
      </c>
      <c r="W266" s="254">
        <v>0</v>
      </c>
      <c r="X266" s="254">
        <v>0</v>
      </c>
      <c r="Y266" s="254">
        <v>0</v>
      </c>
      <c r="Z266" s="377">
        <v>0</v>
      </c>
    </row>
    <row r="267" spans="1:26" x14ac:dyDescent="0.2">
      <c r="A267" s="74">
        <v>832</v>
      </c>
      <c r="B267" s="51" t="s">
        <v>261</v>
      </c>
      <c r="C267" s="56">
        <v>4078.7638158798218</v>
      </c>
      <c r="D267" s="56">
        <v>4800042.7215539496</v>
      </c>
      <c r="E267" s="56">
        <v>0</v>
      </c>
      <c r="F267" s="56">
        <v>2393139.6584096085</v>
      </c>
      <c r="G267" s="56">
        <v>7193182.3799635582</v>
      </c>
      <c r="H267" s="60">
        <v>1082.3399999999999</v>
      </c>
      <c r="I267" s="55">
        <v>4414609.2284793658</v>
      </c>
      <c r="J267" s="55">
        <v>2778573.1514841923</v>
      </c>
      <c r="K267" s="75">
        <v>1344037.7010876033</v>
      </c>
      <c r="L267" s="56">
        <v>-130265.59139625437</v>
      </c>
      <c r="M267" s="56">
        <v>0</v>
      </c>
      <c r="N267" s="52">
        <v>3992345.2611755412</v>
      </c>
      <c r="O267" s="38">
        <v>1923558.0724165649</v>
      </c>
      <c r="P267" s="38">
        <v>59522.763466918608</v>
      </c>
      <c r="Q267" s="412">
        <v>5975426.0970590245</v>
      </c>
      <c r="R267" s="417">
        <v>17771962.385908123</v>
      </c>
      <c r="S267" s="97">
        <f t="shared" si="7"/>
        <v>-11796536.288849099</v>
      </c>
      <c r="T267" s="98">
        <f t="shared" si="8"/>
        <v>-2892.1842061366065</v>
      </c>
      <c r="V267" s="148">
        <v>1.5828593542598099</v>
      </c>
      <c r="W267" s="254">
        <v>0</v>
      </c>
      <c r="X267" s="254">
        <v>0</v>
      </c>
      <c r="Y267" s="254">
        <v>0</v>
      </c>
      <c r="Z267" s="377">
        <v>0</v>
      </c>
    </row>
    <row r="268" spans="1:26" x14ac:dyDescent="0.2">
      <c r="A268" s="74">
        <v>833</v>
      </c>
      <c r="B268" s="51" t="s">
        <v>262</v>
      </c>
      <c r="C268" s="56">
        <v>1615.9963006973267</v>
      </c>
      <c r="D268" s="56">
        <v>1733798.8495838542</v>
      </c>
      <c r="E268" s="56">
        <v>0</v>
      </c>
      <c r="F268" s="56">
        <v>330307.10915012407</v>
      </c>
      <c r="G268" s="56">
        <v>2064105.9587339782</v>
      </c>
      <c r="H268" s="60">
        <v>1082.3399999999999</v>
      </c>
      <c r="I268" s="55">
        <v>1749057.4360967444</v>
      </c>
      <c r="J268" s="55">
        <v>315048.52263723384</v>
      </c>
      <c r="K268" s="75">
        <v>44131.555377171375</v>
      </c>
      <c r="L268" s="56">
        <v>-15081.920085403806</v>
      </c>
      <c r="M268" s="56">
        <v>0</v>
      </c>
      <c r="N268" s="52">
        <v>344098.15792900138</v>
      </c>
      <c r="O268" s="38">
        <v>257730.32328486835</v>
      </c>
      <c r="P268" s="38">
        <v>23582.774073686789</v>
      </c>
      <c r="Q268" s="412">
        <v>625411.25528755656</v>
      </c>
      <c r="R268" s="417">
        <v>4385921.7715598103</v>
      </c>
      <c r="S268" s="97">
        <f t="shared" si="7"/>
        <v>-3760510.5162722538</v>
      </c>
      <c r="T268" s="98">
        <f t="shared" si="8"/>
        <v>-2327.0539138298382</v>
      </c>
      <c r="V268" s="148">
        <v>195.53194030194922</v>
      </c>
      <c r="W268" s="254">
        <v>163.77865570458727</v>
      </c>
      <c r="X268" s="254">
        <v>138.77865570458727</v>
      </c>
      <c r="Y268" s="254">
        <v>113.77865570458727</v>
      </c>
      <c r="Z268" s="377">
        <v>88.778655704587266</v>
      </c>
    </row>
    <row r="269" spans="1:26" x14ac:dyDescent="0.2">
      <c r="A269" s="74">
        <v>834</v>
      </c>
      <c r="B269" s="51" t="s">
        <v>263</v>
      </c>
      <c r="C269" s="56">
        <v>6192.3430452346802</v>
      </c>
      <c r="D269" s="56">
        <v>7594976.0235145697</v>
      </c>
      <c r="E269" s="56">
        <v>0</v>
      </c>
      <c r="F269" s="56">
        <v>850398.07900462253</v>
      </c>
      <c r="G269" s="56">
        <v>8445374.1025191918</v>
      </c>
      <c r="H269" s="60">
        <v>1082.3399999999999</v>
      </c>
      <c r="I269" s="55">
        <v>6702220.5715793036</v>
      </c>
      <c r="J269" s="55">
        <v>1743153.5309398882</v>
      </c>
      <c r="K269" s="75">
        <v>169817.78853925149</v>
      </c>
      <c r="L269" s="56">
        <v>-137863.92516395671</v>
      </c>
      <c r="M269" s="56">
        <v>0</v>
      </c>
      <c r="N269" s="52">
        <v>1775107.3943151832</v>
      </c>
      <c r="O269" s="38">
        <v>1610519.5643423342</v>
      </c>
      <c r="P269" s="38">
        <v>90366.931508147536</v>
      </c>
      <c r="Q269" s="412">
        <v>3475993.8901656647</v>
      </c>
      <c r="R269" s="417">
        <v>12512533.48862973</v>
      </c>
      <c r="S269" s="97">
        <f t="shared" si="7"/>
        <v>-9036539.5984640662</v>
      </c>
      <c r="T269" s="98">
        <f t="shared" si="8"/>
        <v>-1459.3086223506527</v>
      </c>
      <c r="V269" s="148">
        <v>3.9936059285630137</v>
      </c>
      <c r="W269" s="254">
        <v>0</v>
      </c>
      <c r="X269" s="254">
        <v>0</v>
      </c>
      <c r="Y269" s="254">
        <v>0</v>
      </c>
      <c r="Z269" s="377">
        <v>0</v>
      </c>
    </row>
    <row r="270" spans="1:26" x14ac:dyDescent="0.2">
      <c r="A270" s="74">
        <v>837</v>
      </c>
      <c r="B270" s="51" t="s">
        <v>264</v>
      </c>
      <c r="C270" s="56">
        <v>230391.47580385208</v>
      </c>
      <c r="D270" s="56">
        <v>241866498.10127592</v>
      </c>
      <c r="E270" s="56">
        <v>0</v>
      </c>
      <c r="F270" s="56">
        <v>29400804.984799191</v>
      </c>
      <c r="G270" s="56">
        <v>271267303.08607513</v>
      </c>
      <c r="H270" s="60">
        <v>1082.3399999999999</v>
      </c>
      <c r="I270" s="55">
        <v>249361909.92154124</v>
      </c>
      <c r="J270" s="55">
        <v>21905393.164533883</v>
      </c>
      <c r="K270" s="75">
        <v>10634469.917256333</v>
      </c>
      <c r="L270" s="56">
        <v>-29492205.70534673</v>
      </c>
      <c r="M270" s="56">
        <v>0</v>
      </c>
      <c r="N270" s="52">
        <v>3047657.3764434867</v>
      </c>
      <c r="O270" s="38">
        <v>9223165.7716664951</v>
      </c>
      <c r="P270" s="38">
        <v>3362179.8020459465</v>
      </c>
      <c r="Q270" s="412">
        <v>15633002.950155929</v>
      </c>
      <c r="R270" s="417">
        <v>229028427.75497201</v>
      </c>
      <c r="S270" s="97">
        <f t="shared" si="7"/>
        <v>-213395424.80481607</v>
      </c>
      <c r="T270" s="98">
        <f t="shared" si="8"/>
        <v>-926.22968823071426</v>
      </c>
      <c r="V270" s="148">
        <v>31.241388115676884</v>
      </c>
      <c r="W270" s="254">
        <v>0</v>
      </c>
      <c r="X270" s="254">
        <v>0</v>
      </c>
      <c r="Y270" s="254">
        <v>0</v>
      </c>
      <c r="Z270" s="377">
        <v>0</v>
      </c>
    </row>
    <row r="271" spans="1:26" x14ac:dyDescent="0.2">
      <c r="A271" s="74">
        <v>844</v>
      </c>
      <c r="B271" s="51" t="s">
        <v>265</v>
      </c>
      <c r="C271" s="56">
        <v>1589.5743960142136</v>
      </c>
      <c r="D271" s="56">
        <v>1161245.538608405</v>
      </c>
      <c r="E271" s="56">
        <v>0</v>
      </c>
      <c r="F271" s="56">
        <v>441620.41120910633</v>
      </c>
      <c r="G271" s="56">
        <v>1602865.9498175113</v>
      </c>
      <c r="H271" s="60">
        <v>1082.3399999999999</v>
      </c>
      <c r="I271" s="55">
        <v>1720459.9517820238</v>
      </c>
      <c r="J271" s="55">
        <v>-117594.00196451251</v>
      </c>
      <c r="K271" s="75">
        <v>93070.850218564068</v>
      </c>
      <c r="L271" s="56">
        <v>10202.905417477683</v>
      </c>
      <c r="M271" s="56">
        <v>0</v>
      </c>
      <c r="N271" s="52">
        <v>-14320.246328470763</v>
      </c>
      <c r="O271" s="38">
        <v>837344.1939916251</v>
      </c>
      <c r="P271" s="38">
        <v>23197.190388582145</v>
      </c>
      <c r="Q271" s="412">
        <v>846221.13805173652</v>
      </c>
      <c r="R271" s="417">
        <v>6387158.3482638709</v>
      </c>
      <c r="S271" s="97">
        <f t="shared" si="7"/>
        <v>-5540937.2102121348</v>
      </c>
      <c r="T271" s="98">
        <f t="shared" si="8"/>
        <v>-3485.7992328674809</v>
      </c>
      <c r="V271" s="148">
        <v>-96.118178032954773</v>
      </c>
      <c r="W271" s="254">
        <v>-77.871462630316728</v>
      </c>
      <c r="X271" s="254">
        <v>-52.871462630316728</v>
      </c>
      <c r="Y271" s="254">
        <v>-27.871462630316728</v>
      </c>
      <c r="Z271" s="377">
        <v>-2.8714626303167279</v>
      </c>
    </row>
    <row r="272" spans="1:26" x14ac:dyDescent="0.2">
      <c r="A272" s="74">
        <v>845</v>
      </c>
      <c r="B272" s="51" t="s">
        <v>266</v>
      </c>
      <c r="C272" s="56">
        <v>3064.6973913311958</v>
      </c>
      <c r="D272" s="56">
        <v>3551563.3785574203</v>
      </c>
      <c r="E272" s="56">
        <v>0</v>
      </c>
      <c r="F272" s="56">
        <v>1551567.3680782882</v>
      </c>
      <c r="G272" s="56">
        <v>5103130.746635709</v>
      </c>
      <c r="H272" s="60">
        <v>1082.3399999999999</v>
      </c>
      <c r="I272" s="55">
        <v>3317044.5745334062</v>
      </c>
      <c r="J272" s="55">
        <v>1786086.1721023028</v>
      </c>
      <c r="K272" s="75">
        <v>252932.29202673936</v>
      </c>
      <c r="L272" s="56">
        <v>-32395.936341012537</v>
      </c>
      <c r="M272" s="56">
        <v>0</v>
      </c>
      <c r="N272" s="52">
        <v>2006622.5277880295</v>
      </c>
      <c r="O272" s="38">
        <v>1185382.2029861198</v>
      </c>
      <c r="P272" s="38">
        <v>44724.153237723076</v>
      </c>
      <c r="Q272" s="412">
        <v>3236728.8840118726</v>
      </c>
      <c r="R272" s="417">
        <v>10126271.068617543</v>
      </c>
      <c r="S272" s="97">
        <f t="shared" si="7"/>
        <v>-6889542.1846056711</v>
      </c>
      <c r="T272" s="98">
        <f t="shared" si="8"/>
        <v>-2248.03342871418</v>
      </c>
      <c r="V272" s="148">
        <v>-30.878458360054438</v>
      </c>
      <c r="W272" s="254">
        <v>-12.631742957416392</v>
      </c>
      <c r="X272" s="254">
        <v>0</v>
      </c>
      <c r="Y272" s="254">
        <v>0</v>
      </c>
      <c r="Z272" s="377">
        <v>0</v>
      </c>
    </row>
    <row r="273" spans="1:26" x14ac:dyDescent="0.2">
      <c r="A273" s="74">
        <v>846</v>
      </c>
      <c r="B273" s="51" t="s">
        <v>267</v>
      </c>
      <c r="C273" s="56">
        <v>5280.9693843126297</v>
      </c>
      <c r="D273" s="56">
        <v>6209882.5318680983</v>
      </c>
      <c r="E273" s="56">
        <v>0</v>
      </c>
      <c r="F273" s="56">
        <v>755408.17440481822</v>
      </c>
      <c r="G273" s="56">
        <v>6965290.7062729169</v>
      </c>
      <c r="H273" s="60">
        <v>1082.3399999999999</v>
      </c>
      <c r="I273" s="55">
        <v>5715804.4034169316</v>
      </c>
      <c r="J273" s="55">
        <v>1249486.3028559852</v>
      </c>
      <c r="K273" s="75">
        <v>149251.55617621195</v>
      </c>
      <c r="L273" s="56">
        <v>305.19775735063013</v>
      </c>
      <c r="M273" s="56">
        <v>0</v>
      </c>
      <c r="N273" s="52">
        <v>1399043.0567895477</v>
      </c>
      <c r="O273" s="38">
        <v>2764627.2490459345</v>
      </c>
      <c r="P273" s="38">
        <v>77066.951097945406</v>
      </c>
      <c r="Q273" s="412">
        <v>4240737.2569334274</v>
      </c>
      <c r="R273" s="417">
        <v>18169391.19857382</v>
      </c>
      <c r="S273" s="97">
        <f t="shared" ref="S273:S310" si="9">Q273-R273</f>
        <v>-13928653.941640392</v>
      </c>
      <c r="T273" s="98">
        <f t="shared" ref="T273:T310" si="10">S273/C273</f>
        <v>-2637.5184039157884</v>
      </c>
      <c r="V273" s="148">
        <v>-106.06964496131405</v>
      </c>
      <c r="W273" s="254">
        <v>-87.822929558676037</v>
      </c>
      <c r="X273" s="254">
        <v>-62.822929558676037</v>
      </c>
      <c r="Y273" s="254">
        <v>-37.822929558676037</v>
      </c>
      <c r="Z273" s="377">
        <v>-12.822929558676037</v>
      </c>
    </row>
    <row r="274" spans="1:26" x14ac:dyDescent="0.2">
      <c r="A274" s="74">
        <v>848</v>
      </c>
      <c r="B274" s="51" t="s">
        <v>268</v>
      </c>
      <c r="C274" s="56">
        <v>4596.1100218296051</v>
      </c>
      <c r="D274" s="56">
        <v>4712345.5379087524</v>
      </c>
      <c r="E274" s="56">
        <v>0</v>
      </c>
      <c r="F274" s="56">
        <v>1199705.151845874</v>
      </c>
      <c r="G274" s="56">
        <v>5912050.6897546267</v>
      </c>
      <c r="H274" s="60">
        <v>1082.3399999999999</v>
      </c>
      <c r="I274" s="55">
        <v>4974553.7210270548</v>
      </c>
      <c r="J274" s="55">
        <v>937496.96872757189</v>
      </c>
      <c r="K274" s="75">
        <v>256777.04702385137</v>
      </c>
      <c r="L274" s="56">
        <v>-123345.4286384919</v>
      </c>
      <c r="M274" s="56">
        <v>0</v>
      </c>
      <c r="N274" s="52">
        <v>1070928.5871129315</v>
      </c>
      <c r="O274" s="38">
        <v>2488964.5485329148</v>
      </c>
      <c r="P274" s="38">
        <v>67072.569544771686</v>
      </c>
      <c r="Q274" s="412">
        <v>3626965.7051906181</v>
      </c>
      <c r="R274" s="417">
        <v>15999703.264483739</v>
      </c>
      <c r="S274" s="97">
        <f t="shared" si="9"/>
        <v>-12372737.559293121</v>
      </c>
      <c r="T274" s="98">
        <f t="shared" si="10"/>
        <v>-2692.002040971121</v>
      </c>
      <c r="V274" s="148">
        <v>15.684948268395743</v>
      </c>
      <c r="W274" s="254">
        <v>0</v>
      </c>
      <c r="X274" s="254">
        <v>0</v>
      </c>
      <c r="Y274" s="254">
        <v>0</v>
      </c>
      <c r="Z274" s="377">
        <v>0</v>
      </c>
    </row>
    <row r="275" spans="1:26" x14ac:dyDescent="0.2">
      <c r="A275" s="74">
        <v>849</v>
      </c>
      <c r="B275" s="51" t="s">
        <v>269</v>
      </c>
      <c r="C275" s="56">
        <v>3211.4700627326965</v>
      </c>
      <c r="D275" s="56">
        <v>4710289.4320616499</v>
      </c>
      <c r="E275" s="56">
        <v>0</v>
      </c>
      <c r="F275" s="56">
        <v>697532.34588903817</v>
      </c>
      <c r="G275" s="56">
        <v>5407821.7779506883</v>
      </c>
      <c r="H275" s="60">
        <v>1082.3399999999999</v>
      </c>
      <c r="I275" s="55">
        <v>3475902.5076981066</v>
      </c>
      <c r="J275" s="55">
        <v>1931919.2702525817</v>
      </c>
      <c r="K275" s="75">
        <v>100185.09819699805</v>
      </c>
      <c r="L275" s="56">
        <v>-37744.067479604331</v>
      </c>
      <c r="M275" s="56">
        <v>0</v>
      </c>
      <c r="N275" s="52">
        <v>1994360.3009699753</v>
      </c>
      <c r="O275" s="38">
        <v>1671883.7157328818</v>
      </c>
      <c r="P275" s="38">
        <v>46866.055882153298</v>
      </c>
      <c r="Q275" s="412">
        <v>3713110.07258501</v>
      </c>
      <c r="R275" s="417">
        <v>9837895.5674743913</v>
      </c>
      <c r="S275" s="97">
        <f t="shared" si="9"/>
        <v>-6124785.4948893813</v>
      </c>
      <c r="T275" s="98">
        <f t="shared" si="10"/>
        <v>-1907.1594550931898</v>
      </c>
      <c r="V275" s="148">
        <v>-209.95429962424103</v>
      </c>
      <c r="W275" s="254">
        <v>-191.70758422160299</v>
      </c>
      <c r="X275" s="254">
        <v>-166.70758422160299</v>
      </c>
      <c r="Y275" s="254">
        <v>-141.70758422160299</v>
      </c>
      <c r="Z275" s="377">
        <v>-116.70758422160299</v>
      </c>
    </row>
    <row r="276" spans="1:26" x14ac:dyDescent="0.2">
      <c r="A276" s="74">
        <v>850</v>
      </c>
      <c r="B276" s="51" t="s">
        <v>270</v>
      </c>
      <c r="C276" s="56">
        <v>2447.5585589408875</v>
      </c>
      <c r="D276" s="56">
        <v>3703490.0029662047</v>
      </c>
      <c r="E276" s="56">
        <v>0</v>
      </c>
      <c r="F276" s="56">
        <v>425051.07971799176</v>
      </c>
      <c r="G276" s="56">
        <v>4128541.0826841965</v>
      </c>
      <c r="H276" s="60">
        <v>1082.3399999999999</v>
      </c>
      <c r="I276" s="55">
        <v>2649090.53068408</v>
      </c>
      <c r="J276" s="55">
        <v>1479450.5520001166</v>
      </c>
      <c r="K276" s="75">
        <v>90538.009716885514</v>
      </c>
      <c r="L276" s="56">
        <v>-40912.522507265909</v>
      </c>
      <c r="M276" s="56">
        <v>0</v>
      </c>
      <c r="N276" s="52">
        <v>1529076.0392097363</v>
      </c>
      <c r="O276" s="38">
        <v>965333.98592607817</v>
      </c>
      <c r="P276" s="38">
        <v>35718.040012043479</v>
      </c>
      <c r="Q276" s="412">
        <v>2530128.0651478576</v>
      </c>
      <c r="R276" s="417">
        <v>6672230.7930370672</v>
      </c>
      <c r="S276" s="97">
        <f t="shared" si="9"/>
        <v>-4142102.7278892095</v>
      </c>
      <c r="T276" s="98">
        <f t="shared" si="10"/>
        <v>-1692.3406031525508</v>
      </c>
      <c r="V276" s="148">
        <v>46.090418751363202</v>
      </c>
      <c r="W276" s="254">
        <v>14.337134154001248</v>
      </c>
      <c r="X276" s="254">
        <v>0</v>
      </c>
      <c r="Y276" s="254">
        <v>0</v>
      </c>
      <c r="Z276" s="377">
        <v>0</v>
      </c>
    </row>
    <row r="277" spans="1:26" x14ac:dyDescent="0.2">
      <c r="A277" s="74">
        <v>851</v>
      </c>
      <c r="B277" s="51" t="s">
        <v>271</v>
      </c>
      <c r="C277" s="56">
        <v>22090.137297749519</v>
      </c>
      <c r="D277" s="56">
        <v>30364183.996676773</v>
      </c>
      <c r="E277" s="56">
        <v>0</v>
      </c>
      <c r="F277" s="56">
        <v>2517034.8398884777</v>
      </c>
      <c r="G277" s="56">
        <v>32881218.836565249</v>
      </c>
      <c r="H277" s="60">
        <v>1082.3399999999999</v>
      </c>
      <c r="I277" s="55">
        <v>23909039.202846214</v>
      </c>
      <c r="J277" s="55">
        <v>8972179.6337190345</v>
      </c>
      <c r="K277" s="75">
        <v>906035.19822304067</v>
      </c>
      <c r="L277" s="56">
        <v>-1795834.9113252629</v>
      </c>
      <c r="M277" s="56">
        <v>0</v>
      </c>
      <c r="N277" s="52">
        <v>8082379.920616813</v>
      </c>
      <c r="O277" s="38">
        <v>4793413.3018312324</v>
      </c>
      <c r="P277" s="38">
        <v>322368.75599576096</v>
      </c>
      <c r="Q277" s="412">
        <v>13198161.978443807</v>
      </c>
      <c r="R277" s="417">
        <v>37895658.267854206</v>
      </c>
      <c r="S277" s="97">
        <f t="shared" si="9"/>
        <v>-24697496.289410397</v>
      </c>
      <c r="T277" s="98">
        <f t="shared" si="10"/>
        <v>-1118.0327200558645</v>
      </c>
      <c r="V277" s="148">
        <v>-80.662301257010938</v>
      </c>
      <c r="W277" s="254">
        <v>-62.415585854372893</v>
      </c>
      <c r="X277" s="254">
        <v>-37.415585854372893</v>
      </c>
      <c r="Y277" s="254">
        <v>-12.415585854372893</v>
      </c>
      <c r="Z277" s="377">
        <v>0</v>
      </c>
    </row>
    <row r="278" spans="1:26" x14ac:dyDescent="0.2">
      <c r="A278" s="74">
        <v>853</v>
      </c>
      <c r="B278" s="51" t="s">
        <v>272</v>
      </c>
      <c r="C278" s="56">
        <v>188905.04629659653</v>
      </c>
      <c r="D278" s="56">
        <v>186833686.77416062</v>
      </c>
      <c r="E278" s="56">
        <v>0</v>
      </c>
      <c r="F278" s="56">
        <v>40529488.575485662</v>
      </c>
      <c r="G278" s="56">
        <v>227363175.34964627</v>
      </c>
      <c r="H278" s="60">
        <v>1082.3399999999999</v>
      </c>
      <c r="I278" s="55">
        <v>204459487.80865827</v>
      </c>
      <c r="J278" s="55">
        <v>22903687.540987998</v>
      </c>
      <c r="K278" s="75">
        <v>8057745.224709237</v>
      </c>
      <c r="L278" s="56">
        <v>-14681115.155752059</v>
      </c>
      <c r="M278" s="56">
        <v>0</v>
      </c>
      <c r="N278" s="52">
        <v>16280317.609945174</v>
      </c>
      <c r="O278" s="38">
        <v>-1107184.5038867972</v>
      </c>
      <c r="P278" s="38">
        <v>2756754.471696266</v>
      </c>
      <c r="Q278" s="412">
        <v>17929887.577754643</v>
      </c>
      <c r="R278" s="417">
        <v>217151494.94062659</v>
      </c>
      <c r="S278" s="97">
        <f t="shared" si="9"/>
        <v>-199221607.36287194</v>
      </c>
      <c r="T278" s="98">
        <f t="shared" si="10"/>
        <v>-1054.6124164945682</v>
      </c>
      <c r="V278" s="148">
        <v>89.323330055897173</v>
      </c>
      <c r="W278" s="254">
        <v>57.570045458535233</v>
      </c>
      <c r="X278" s="254">
        <v>32.570045458535233</v>
      </c>
      <c r="Y278" s="254">
        <v>7.5700454585352333</v>
      </c>
      <c r="Z278" s="377">
        <v>0</v>
      </c>
    </row>
    <row r="279" spans="1:26" x14ac:dyDescent="0.2">
      <c r="A279" s="74">
        <v>854</v>
      </c>
      <c r="B279" s="51" t="s">
        <v>273</v>
      </c>
      <c r="C279" s="56">
        <v>3502.5268321037292</v>
      </c>
      <c r="D279" s="56">
        <v>2650036.7076947205</v>
      </c>
      <c r="E279" s="56">
        <v>0</v>
      </c>
      <c r="F279" s="56">
        <v>1766176.4908581302</v>
      </c>
      <c r="G279" s="56">
        <v>4416213.1985528506</v>
      </c>
      <c r="H279" s="60">
        <v>1082.3399999999999</v>
      </c>
      <c r="I279" s="55">
        <v>3790924.8914591502</v>
      </c>
      <c r="J279" s="55">
        <v>625288.30709370039</v>
      </c>
      <c r="K279" s="75">
        <v>1183053.2705499167</v>
      </c>
      <c r="L279" s="56">
        <v>-45401.605075269123</v>
      </c>
      <c r="M279" s="56">
        <v>0</v>
      </c>
      <c r="N279" s="52">
        <v>1762939.9725683481</v>
      </c>
      <c r="O279" s="38">
        <v>1318338.958495782</v>
      </c>
      <c r="P279" s="38">
        <v>51113.544587252647</v>
      </c>
      <c r="Q279" s="412">
        <v>3132392.4756513825</v>
      </c>
      <c r="R279" s="417">
        <v>15077450.702064866</v>
      </c>
      <c r="S279" s="97">
        <f t="shared" si="9"/>
        <v>-11945058.226413485</v>
      </c>
      <c r="T279" s="98">
        <f t="shared" si="10"/>
        <v>-3410.4116253804405</v>
      </c>
      <c r="V279" s="148">
        <v>-153.93380561362363</v>
      </c>
      <c r="W279" s="254">
        <v>-135.68709021098559</v>
      </c>
      <c r="X279" s="254">
        <v>-110.68709021098559</v>
      </c>
      <c r="Y279" s="254">
        <v>-85.687090210985588</v>
      </c>
      <c r="Z279" s="377">
        <v>-60.687090210985588</v>
      </c>
    </row>
    <row r="280" spans="1:26" x14ac:dyDescent="0.2">
      <c r="A280" s="74">
        <v>857</v>
      </c>
      <c r="B280" s="51" t="s">
        <v>274</v>
      </c>
      <c r="C280" s="56">
        <v>2625.3669505119324</v>
      </c>
      <c r="D280" s="56">
        <v>2442925.6855228613</v>
      </c>
      <c r="E280" s="56">
        <v>0</v>
      </c>
      <c r="F280" s="56">
        <v>645084.48793499277</v>
      </c>
      <c r="G280" s="56">
        <v>3088010.173457854</v>
      </c>
      <c r="H280" s="60">
        <v>1082.3399999999999</v>
      </c>
      <c r="I280" s="55">
        <v>2841539.6652170848</v>
      </c>
      <c r="J280" s="55">
        <v>246470.50824076915</v>
      </c>
      <c r="K280" s="75">
        <v>153953.23466482549</v>
      </c>
      <c r="L280" s="56">
        <v>-32049.295220580127</v>
      </c>
      <c r="M280" s="56">
        <v>0</v>
      </c>
      <c r="N280" s="52">
        <v>368374.44768501451</v>
      </c>
      <c r="O280" s="38">
        <v>1187641.7612131988</v>
      </c>
      <c r="P280" s="38">
        <v>38312.857292885114</v>
      </c>
      <c r="Q280" s="412">
        <v>1594329.0661910984</v>
      </c>
      <c r="R280" s="417">
        <v>9820096.1761823911</v>
      </c>
      <c r="S280" s="97">
        <f t="shared" si="9"/>
        <v>-8225767.1099912925</v>
      </c>
      <c r="T280" s="98">
        <f t="shared" si="10"/>
        <v>-3133.187575316781</v>
      </c>
      <c r="V280" s="148">
        <v>-186.28447695693677</v>
      </c>
      <c r="W280" s="254">
        <v>-168.03776155429875</v>
      </c>
      <c r="X280" s="254">
        <v>-143.03776155429875</v>
      </c>
      <c r="Y280" s="254">
        <v>-118.03776155429875</v>
      </c>
      <c r="Z280" s="377">
        <v>-93.037761554298754</v>
      </c>
    </row>
    <row r="281" spans="1:26" x14ac:dyDescent="0.2">
      <c r="A281" s="74">
        <v>858</v>
      </c>
      <c r="B281" s="51" t="s">
        <v>275</v>
      </c>
      <c r="C281" s="56">
        <v>38839.595769643784</v>
      </c>
      <c r="D281" s="56">
        <v>58840228.341573529</v>
      </c>
      <c r="E281" s="56">
        <v>0</v>
      </c>
      <c r="F281" s="56">
        <v>3657096.0802192166</v>
      </c>
      <c r="G281" s="56">
        <v>62497324.421792746</v>
      </c>
      <c r="H281" s="60">
        <v>1082.3399999999999</v>
      </c>
      <c r="I281" s="55">
        <v>42037648.085316248</v>
      </c>
      <c r="J281" s="55">
        <v>20459676.336476497</v>
      </c>
      <c r="K281" s="75">
        <v>968094.6042049774</v>
      </c>
      <c r="L281" s="56">
        <v>-3315004.4285317208</v>
      </c>
      <c r="M281" s="56">
        <v>0</v>
      </c>
      <c r="N281" s="52">
        <v>18112766.512149755</v>
      </c>
      <c r="O281" s="38">
        <v>-1356468.7211069684</v>
      </c>
      <c r="P281" s="38">
        <v>566799.2010585583</v>
      </c>
      <c r="Q281" s="412">
        <v>17323096.992101345</v>
      </c>
      <c r="R281" s="417">
        <v>25814584.063606001</v>
      </c>
      <c r="S281" s="97">
        <f t="shared" si="9"/>
        <v>-8491487.0715046562</v>
      </c>
      <c r="T281" s="98">
        <f t="shared" si="10"/>
        <v>-218.6296459383191</v>
      </c>
      <c r="V281" s="148">
        <v>-19.821684063840298</v>
      </c>
      <c r="W281" s="254">
        <v>-1.5749686612022522</v>
      </c>
      <c r="X281" s="254">
        <v>0</v>
      </c>
      <c r="Y281" s="254">
        <v>0</v>
      </c>
      <c r="Z281" s="377">
        <v>0</v>
      </c>
    </row>
    <row r="282" spans="1:26" x14ac:dyDescent="0.2">
      <c r="A282" s="74">
        <v>859</v>
      </c>
      <c r="B282" s="51" t="s">
        <v>276</v>
      </c>
      <c r="C282" s="56">
        <v>6818.5378694534302</v>
      </c>
      <c r="D282" s="56">
        <v>16128346.847187359</v>
      </c>
      <c r="E282" s="56">
        <v>0</v>
      </c>
      <c r="F282" s="56">
        <v>637764.79449647991</v>
      </c>
      <c r="G282" s="56">
        <v>16766111.641683839</v>
      </c>
      <c r="H282" s="60">
        <v>1082.3399999999999</v>
      </c>
      <c r="I282" s="55">
        <v>7379976.2776242252</v>
      </c>
      <c r="J282" s="55">
        <v>9386135.364059614</v>
      </c>
      <c r="K282" s="75">
        <v>224501.36982380523</v>
      </c>
      <c r="L282" s="56">
        <v>-254992.1389912524</v>
      </c>
      <c r="M282" s="56">
        <v>0</v>
      </c>
      <c r="N282" s="52">
        <v>9355644.5948921684</v>
      </c>
      <c r="O282" s="38">
        <v>4194202.2411620645</v>
      </c>
      <c r="P282" s="38">
        <v>99505.201849045246</v>
      </c>
      <c r="Q282" s="412">
        <v>13649352.037903277</v>
      </c>
      <c r="R282" s="417">
        <v>19949058.438139625</v>
      </c>
      <c r="S282" s="97">
        <f t="shared" si="9"/>
        <v>-6299706.4002363477</v>
      </c>
      <c r="T282" s="98">
        <f t="shared" si="10"/>
        <v>-923.90869140121504</v>
      </c>
      <c r="V282" s="148">
        <v>-245.56859154902006</v>
      </c>
      <c r="W282" s="254">
        <v>-227.32187614638201</v>
      </c>
      <c r="X282" s="254">
        <v>-202.32187614638201</v>
      </c>
      <c r="Y282" s="254">
        <v>-177.32187614638201</v>
      </c>
      <c r="Z282" s="377">
        <v>-152.32187614638201</v>
      </c>
    </row>
    <row r="283" spans="1:26" x14ac:dyDescent="0.2">
      <c r="A283" s="74">
        <v>886</v>
      </c>
      <c r="B283" s="51" t="s">
        <v>277</v>
      </c>
      <c r="C283" s="56">
        <v>13240.218090295792</v>
      </c>
      <c r="D283" s="56">
        <v>17681280.632093221</v>
      </c>
      <c r="E283" s="56">
        <v>0</v>
      </c>
      <c r="F283" s="56">
        <v>934120.60185913322</v>
      </c>
      <c r="G283" s="56">
        <v>18615401.233952355</v>
      </c>
      <c r="H283" s="60">
        <v>1082.3399999999999</v>
      </c>
      <c r="I283" s="55">
        <v>14330417.647850746</v>
      </c>
      <c r="J283" s="55">
        <v>4284983.5861016084</v>
      </c>
      <c r="K283" s="75">
        <v>425252.45920121355</v>
      </c>
      <c r="L283" s="56">
        <v>-844394.07749665156</v>
      </c>
      <c r="M283" s="56">
        <v>0</v>
      </c>
      <c r="N283" s="52">
        <v>3865841.9678061707</v>
      </c>
      <c r="O283" s="38">
        <v>3529752.4729266278</v>
      </c>
      <c r="P283" s="38">
        <v>193218.92740413433</v>
      </c>
      <c r="Q283" s="412">
        <v>7588813.3681369331</v>
      </c>
      <c r="R283" s="417">
        <v>21500082.753437042</v>
      </c>
      <c r="S283" s="97">
        <f t="shared" si="9"/>
        <v>-13911269.385300109</v>
      </c>
      <c r="T283" s="98">
        <f t="shared" si="10"/>
        <v>-1050.682797702264</v>
      </c>
      <c r="V283" s="148">
        <v>-77.963434004252832</v>
      </c>
      <c r="W283" s="254">
        <v>-59.716718601614787</v>
      </c>
      <c r="X283" s="254">
        <v>-34.716718601614787</v>
      </c>
      <c r="Y283" s="254">
        <v>-9.7167186016147866</v>
      </c>
      <c r="Z283" s="377">
        <v>0</v>
      </c>
    </row>
    <row r="284" spans="1:26" x14ac:dyDescent="0.2">
      <c r="A284" s="74">
        <v>887</v>
      </c>
      <c r="B284" s="51" t="s">
        <v>278</v>
      </c>
      <c r="C284" s="56">
        <v>4779.1232627630234</v>
      </c>
      <c r="D284" s="56">
        <v>4827129.7049079025</v>
      </c>
      <c r="E284" s="56">
        <v>0</v>
      </c>
      <c r="F284" s="56">
        <v>776007.34215441428</v>
      </c>
      <c r="G284" s="56">
        <v>5603137.0470623169</v>
      </c>
      <c r="H284" s="60">
        <v>1082.3399999999999</v>
      </c>
      <c r="I284" s="55">
        <v>5172636.2722189305</v>
      </c>
      <c r="J284" s="55">
        <v>430500.77484338637</v>
      </c>
      <c r="K284" s="75">
        <v>176289.08057326093</v>
      </c>
      <c r="L284" s="56">
        <v>-297615.85723680758</v>
      </c>
      <c r="M284" s="56">
        <v>0</v>
      </c>
      <c r="N284" s="52">
        <v>309173.99817983969</v>
      </c>
      <c r="O284" s="38">
        <v>2160257.059532519</v>
      </c>
      <c r="P284" s="38">
        <v>69743.342931792198</v>
      </c>
      <c r="Q284" s="412">
        <v>2539174.4006441506</v>
      </c>
      <c r="R284" s="417">
        <v>13527936.790585835</v>
      </c>
      <c r="S284" s="97">
        <f t="shared" si="9"/>
        <v>-10988762.389941685</v>
      </c>
      <c r="T284" s="98">
        <f t="shared" si="10"/>
        <v>-2299.3260030687288</v>
      </c>
      <c r="V284" s="148">
        <v>-80.99698532397727</v>
      </c>
      <c r="W284" s="254">
        <v>-62.750269921339225</v>
      </c>
      <c r="X284" s="254">
        <v>-37.750269921339225</v>
      </c>
      <c r="Y284" s="254">
        <v>-12.750269921339225</v>
      </c>
      <c r="Z284" s="377">
        <v>0</v>
      </c>
    </row>
    <row r="285" spans="1:26" x14ac:dyDescent="0.2">
      <c r="A285" s="74">
        <v>889</v>
      </c>
      <c r="B285" s="51" t="s">
        <v>279</v>
      </c>
      <c r="C285" s="56">
        <v>2801.2177929878235</v>
      </c>
      <c r="D285" s="56">
        <v>3708998.5250627776</v>
      </c>
      <c r="E285" s="56">
        <v>0</v>
      </c>
      <c r="F285" s="56">
        <v>1727675.310830219</v>
      </c>
      <c r="G285" s="56">
        <v>5436673.8358929968</v>
      </c>
      <c r="H285" s="60">
        <v>1082.3399999999999</v>
      </c>
      <c r="I285" s="55">
        <v>3031870.0660624406</v>
      </c>
      <c r="J285" s="55">
        <v>2404803.7698305561</v>
      </c>
      <c r="K285" s="75">
        <v>191747.74515192996</v>
      </c>
      <c r="L285" s="56">
        <v>-43028.824547216238</v>
      </c>
      <c r="M285" s="56">
        <v>0</v>
      </c>
      <c r="N285" s="52">
        <v>2553522.6904352698</v>
      </c>
      <c r="O285" s="38">
        <v>1197529.1750667146</v>
      </c>
      <c r="P285" s="38">
        <v>40879.10740557839</v>
      </c>
      <c r="Q285" s="412">
        <v>3791930.9729075627</v>
      </c>
      <c r="R285" s="417">
        <v>11146689.094978802</v>
      </c>
      <c r="S285" s="97">
        <f t="shared" si="9"/>
        <v>-7354758.1220712392</v>
      </c>
      <c r="T285" s="98">
        <f t="shared" si="10"/>
        <v>-2625.5574059546925</v>
      </c>
      <c r="V285" s="148">
        <v>-42.69245784890731</v>
      </c>
      <c r="W285" s="254">
        <v>-24.445742446269264</v>
      </c>
      <c r="X285" s="254">
        <v>0</v>
      </c>
      <c r="Y285" s="254">
        <v>0</v>
      </c>
      <c r="Z285" s="377">
        <v>0</v>
      </c>
    </row>
    <row r="286" spans="1:26" x14ac:dyDescent="0.2">
      <c r="A286" s="74">
        <v>890</v>
      </c>
      <c r="B286" s="51" t="s">
        <v>280</v>
      </c>
      <c r="C286" s="56">
        <v>1238.9951801300049</v>
      </c>
      <c r="D286" s="56">
        <v>1432649.61622934</v>
      </c>
      <c r="E286" s="56">
        <v>0</v>
      </c>
      <c r="F286" s="56">
        <v>1363063.5827339015</v>
      </c>
      <c r="G286" s="56">
        <v>2795713.1989632417</v>
      </c>
      <c r="H286" s="60">
        <v>1082.3399999999999</v>
      </c>
      <c r="I286" s="55">
        <v>1341014.0432619094</v>
      </c>
      <c r="J286" s="55">
        <v>1454699.1557013323</v>
      </c>
      <c r="K286" s="75">
        <v>914175.61056627892</v>
      </c>
      <c r="L286" s="56">
        <v>-14840.252358679689</v>
      </c>
      <c r="M286" s="56">
        <v>0</v>
      </c>
      <c r="N286" s="52">
        <v>2354034.5139089315</v>
      </c>
      <c r="O286" s="38">
        <v>342139.26254465099</v>
      </c>
      <c r="P286" s="38">
        <v>18081.070729422067</v>
      </c>
      <c r="Q286" s="412">
        <v>2714254.8471830045</v>
      </c>
      <c r="R286" s="417">
        <v>6907731.7936242986</v>
      </c>
      <c r="S286" s="97">
        <f t="shared" si="9"/>
        <v>-4193476.9464412942</v>
      </c>
      <c r="T286" s="98">
        <f t="shared" si="10"/>
        <v>-3384.5789020755369</v>
      </c>
      <c r="V286" s="148">
        <v>96.572579664839395</v>
      </c>
      <c r="W286" s="254">
        <v>64.819295067477469</v>
      </c>
      <c r="X286" s="254">
        <v>39.819295067477469</v>
      </c>
      <c r="Y286" s="254">
        <v>14.819295067477469</v>
      </c>
      <c r="Z286" s="377">
        <v>0</v>
      </c>
    </row>
    <row r="287" spans="1:26" x14ac:dyDescent="0.2">
      <c r="A287" s="74">
        <v>892</v>
      </c>
      <c r="B287" s="51" t="s">
        <v>281</v>
      </c>
      <c r="C287" s="56">
        <v>3761.1663424968719</v>
      </c>
      <c r="D287" s="56">
        <v>7064312.6883345675</v>
      </c>
      <c r="E287" s="56">
        <v>0</v>
      </c>
      <c r="F287" s="56">
        <v>465637.64660326525</v>
      </c>
      <c r="G287" s="56">
        <v>7529950.3349378323</v>
      </c>
      <c r="H287" s="60">
        <v>1082.3399999999999</v>
      </c>
      <c r="I287" s="55">
        <v>4070860.779138064</v>
      </c>
      <c r="J287" s="55">
        <v>3459089.5557997683</v>
      </c>
      <c r="K287" s="75">
        <v>123296.0969977737</v>
      </c>
      <c r="L287" s="56">
        <v>-170802.27188448427</v>
      </c>
      <c r="M287" s="56">
        <v>0</v>
      </c>
      <c r="N287" s="52">
        <v>3411583.3809130578</v>
      </c>
      <c r="O287" s="38">
        <v>1912419.68269903</v>
      </c>
      <c r="P287" s="38">
        <v>54887.957398407256</v>
      </c>
      <c r="Q287" s="412">
        <v>5378891.0210104948</v>
      </c>
      <c r="R287" s="417">
        <v>9633124.9002292715</v>
      </c>
      <c r="S287" s="97">
        <f t="shared" si="9"/>
        <v>-4254233.8792187767</v>
      </c>
      <c r="T287" s="98">
        <f t="shared" si="10"/>
        <v>-1131.0943180445934</v>
      </c>
      <c r="V287" s="148">
        <v>-109.15104241929643</v>
      </c>
      <c r="W287" s="254">
        <v>-90.904327016658385</v>
      </c>
      <c r="X287" s="254">
        <v>-65.904327016658385</v>
      </c>
      <c r="Y287" s="254">
        <v>-40.904327016658385</v>
      </c>
      <c r="Z287" s="377">
        <v>-15.904327016658385</v>
      </c>
    </row>
    <row r="288" spans="1:26" x14ac:dyDescent="0.2">
      <c r="A288" s="74">
        <v>893</v>
      </c>
      <c r="B288" s="51" t="s">
        <v>282</v>
      </c>
      <c r="C288" s="56">
        <v>7529.9425172805786</v>
      </c>
      <c r="D288" s="56">
        <v>10237053.216330534</v>
      </c>
      <c r="E288" s="56">
        <v>0</v>
      </c>
      <c r="F288" s="56">
        <v>3237821.5251853205</v>
      </c>
      <c r="G288" s="56">
        <v>13474874.741515854</v>
      </c>
      <c r="H288" s="60">
        <v>1082.3399999999999</v>
      </c>
      <c r="I288" s="55">
        <v>8149957.9841534607</v>
      </c>
      <c r="J288" s="55">
        <v>5324916.7573623937</v>
      </c>
      <c r="K288" s="75">
        <v>138540.26373273612</v>
      </c>
      <c r="L288" s="56">
        <v>34062.373766251723</v>
      </c>
      <c r="M288" s="56">
        <v>0</v>
      </c>
      <c r="N288" s="52">
        <v>5497519.3948613815</v>
      </c>
      <c r="O288" s="38">
        <v>1654590.3090730458</v>
      </c>
      <c r="P288" s="38">
        <v>109886.96762254291</v>
      </c>
      <c r="Q288" s="412">
        <v>7261996.6715569701</v>
      </c>
      <c r="R288" s="417">
        <v>18272706.482337184</v>
      </c>
      <c r="S288" s="97">
        <f t="shared" si="9"/>
        <v>-11010709.810780214</v>
      </c>
      <c r="T288" s="98">
        <f t="shared" si="10"/>
        <v>-1462.2568214181676</v>
      </c>
      <c r="V288" s="148">
        <v>-109.79006113810834</v>
      </c>
      <c r="W288" s="254">
        <v>-91.543345735470297</v>
      </c>
      <c r="X288" s="254">
        <v>-66.543345735470297</v>
      </c>
      <c r="Y288" s="254">
        <v>-41.543345735470297</v>
      </c>
      <c r="Z288" s="377">
        <v>-16.543345735470297</v>
      </c>
    </row>
    <row r="289" spans="1:26" x14ac:dyDescent="0.2">
      <c r="A289" s="74">
        <v>895</v>
      </c>
      <c r="B289" s="51" t="s">
        <v>283</v>
      </c>
      <c r="C289" s="56">
        <v>15343.063537597656</v>
      </c>
      <c r="D289" s="56">
        <v>16433129.743256154</v>
      </c>
      <c r="E289" s="56">
        <v>0</v>
      </c>
      <c r="F289" s="56">
        <v>1670854.708380223</v>
      </c>
      <c r="G289" s="56">
        <v>18103984.451636378</v>
      </c>
      <c r="H289" s="60">
        <v>1082.3399999999999</v>
      </c>
      <c r="I289" s="55">
        <v>16606411.389283447</v>
      </c>
      <c r="J289" s="55">
        <v>1497573.0623529311</v>
      </c>
      <c r="K289" s="75">
        <v>426725.93501097325</v>
      </c>
      <c r="L289" s="56">
        <v>-796856.19913296984</v>
      </c>
      <c r="M289" s="56">
        <v>0</v>
      </c>
      <c r="N289" s="52">
        <v>1127442.7982309347</v>
      </c>
      <c r="O289" s="38">
        <v>1165898.6978314146</v>
      </c>
      <c r="P289" s="38">
        <v>223906.45377668945</v>
      </c>
      <c r="Q289" s="412">
        <v>2517247.9498390388</v>
      </c>
      <c r="R289" s="417">
        <v>25268218.843486197</v>
      </c>
      <c r="S289" s="97">
        <f t="shared" si="9"/>
        <v>-22750970.893647157</v>
      </c>
      <c r="T289" s="98">
        <f t="shared" si="10"/>
        <v>-1482.818006840464</v>
      </c>
      <c r="V289" s="148">
        <v>472.42693504347017</v>
      </c>
      <c r="W289" s="254">
        <v>440.67365044610818</v>
      </c>
      <c r="X289" s="254">
        <v>415.67365044610818</v>
      </c>
      <c r="Y289" s="254">
        <v>390.67365044610818</v>
      </c>
      <c r="Z289" s="377">
        <v>365.67365044610818</v>
      </c>
    </row>
    <row r="290" spans="1:26" x14ac:dyDescent="0.2">
      <c r="A290" s="74">
        <v>905</v>
      </c>
      <c r="B290" s="51" t="s">
        <v>284</v>
      </c>
      <c r="C290" s="56">
        <v>68191.268960893154</v>
      </c>
      <c r="D290" s="56">
        <v>83658197.711975753</v>
      </c>
      <c r="E290" s="56">
        <v>0</v>
      </c>
      <c r="F290" s="56">
        <v>14648825.532834895</v>
      </c>
      <c r="G290" s="56">
        <v>98307023.244810641</v>
      </c>
      <c r="H290" s="60">
        <v>1082.3399999999999</v>
      </c>
      <c r="I290" s="55">
        <v>73806138.047133088</v>
      </c>
      <c r="J290" s="55">
        <v>24500885.197677553</v>
      </c>
      <c r="K290" s="75">
        <v>2294874.4047246957</v>
      </c>
      <c r="L290" s="56">
        <v>-6143617.6375439521</v>
      </c>
      <c r="M290" s="56">
        <v>0</v>
      </c>
      <c r="N290" s="52">
        <v>20652141.964858294</v>
      </c>
      <c r="O290" s="38">
        <v>-355563.1114660764</v>
      </c>
      <c r="P290" s="38">
        <v>995137.97711592377</v>
      </c>
      <c r="Q290" s="412">
        <v>21291716.830508143</v>
      </c>
      <c r="R290" s="417">
        <v>81482679.43114686</v>
      </c>
      <c r="S290" s="97">
        <f t="shared" si="9"/>
        <v>-60190962.600638717</v>
      </c>
      <c r="T290" s="98">
        <f t="shared" si="10"/>
        <v>-882.67843549234271</v>
      </c>
      <c r="V290" s="148">
        <v>-40.848206444921061</v>
      </c>
      <c r="W290" s="254">
        <v>-22.601491042283016</v>
      </c>
      <c r="X290" s="254">
        <v>0</v>
      </c>
      <c r="Y290" s="254">
        <v>0</v>
      </c>
      <c r="Z290" s="377">
        <v>0</v>
      </c>
    </row>
    <row r="291" spans="1:26" x14ac:dyDescent="0.2">
      <c r="A291" s="74">
        <v>908</v>
      </c>
      <c r="B291" s="51" t="s">
        <v>285</v>
      </c>
      <c r="C291" s="56">
        <v>21419.164530515671</v>
      </c>
      <c r="D291" s="56">
        <v>26989387.900262751</v>
      </c>
      <c r="E291" s="56">
        <v>0</v>
      </c>
      <c r="F291" s="56">
        <v>1744521.6321454209</v>
      </c>
      <c r="G291" s="56">
        <v>28733909.53240817</v>
      </c>
      <c r="H291" s="60">
        <v>1082.3399999999999</v>
      </c>
      <c r="I291" s="55">
        <v>23182818.537958328</v>
      </c>
      <c r="J291" s="55">
        <v>5551090.9944498427</v>
      </c>
      <c r="K291" s="75">
        <v>787978.44086817093</v>
      </c>
      <c r="L291" s="56">
        <v>-2086139.1905103396</v>
      </c>
      <c r="M291" s="56">
        <v>0</v>
      </c>
      <c r="N291" s="52">
        <v>4252930.2448076736</v>
      </c>
      <c r="O291" s="38">
        <v>3294428.7544671474</v>
      </c>
      <c r="P291" s="38">
        <v>312577.02616788686</v>
      </c>
      <c r="Q291" s="412">
        <v>7859936.0254427083</v>
      </c>
      <c r="R291" s="417">
        <v>34771128.323023006</v>
      </c>
      <c r="S291" s="97">
        <f t="shared" si="9"/>
        <v>-26911192.297580298</v>
      </c>
      <c r="T291" s="98">
        <f t="shared" si="10"/>
        <v>-1256.4071889564223</v>
      </c>
      <c r="V291" s="148">
        <v>1.0786524321646311</v>
      </c>
      <c r="W291" s="254">
        <v>0</v>
      </c>
      <c r="X291" s="254">
        <v>0</v>
      </c>
      <c r="Y291" s="254">
        <v>0</v>
      </c>
      <c r="Z291" s="377">
        <v>0</v>
      </c>
    </row>
    <row r="292" spans="1:26" x14ac:dyDescent="0.2">
      <c r="A292" s="74">
        <v>911</v>
      </c>
      <c r="B292" s="51" t="s">
        <v>286</v>
      </c>
      <c r="C292" s="56">
        <v>2222.6858204603195</v>
      </c>
      <c r="D292" s="56">
        <v>2190054.62691746</v>
      </c>
      <c r="E292" s="56">
        <v>0</v>
      </c>
      <c r="F292" s="56">
        <v>828923.63527194527</v>
      </c>
      <c r="G292" s="56">
        <v>3018978.262189405</v>
      </c>
      <c r="H292" s="60">
        <v>1082.3399999999999</v>
      </c>
      <c r="I292" s="55">
        <v>2405701.7709170221</v>
      </c>
      <c r="J292" s="55">
        <v>613276.4912723829</v>
      </c>
      <c r="K292" s="75">
        <v>300350.91786147963</v>
      </c>
      <c r="L292" s="56">
        <v>18405.014482634782</v>
      </c>
      <c r="M292" s="56">
        <v>0</v>
      </c>
      <c r="N292" s="52">
        <v>932032.42361649731</v>
      </c>
      <c r="O292" s="38">
        <v>995200.12138917437</v>
      </c>
      <c r="P292" s="38">
        <v>32436.396988089702</v>
      </c>
      <c r="Q292" s="412">
        <v>1959668.9419937613</v>
      </c>
      <c r="R292" s="417">
        <v>9886249.0555648282</v>
      </c>
      <c r="S292" s="97">
        <f t="shared" si="9"/>
        <v>-7926580.1135710664</v>
      </c>
      <c r="T292" s="98">
        <f t="shared" si="10"/>
        <v>-3566.2170697293905</v>
      </c>
      <c r="V292" s="148">
        <v>-24.294850394937406</v>
      </c>
      <c r="W292" s="254">
        <v>-6.0481349922993601</v>
      </c>
      <c r="X292" s="254">
        <v>0</v>
      </c>
      <c r="Y292" s="254">
        <v>0</v>
      </c>
      <c r="Z292" s="377">
        <v>0</v>
      </c>
    </row>
    <row r="293" spans="1:26" x14ac:dyDescent="0.2">
      <c r="A293" s="74">
        <v>915</v>
      </c>
      <c r="B293" s="51" t="s">
        <v>287</v>
      </c>
      <c r="C293" s="56">
        <v>21243.914413928986</v>
      </c>
      <c r="D293" s="56">
        <v>21098492.603095684</v>
      </c>
      <c r="E293" s="56">
        <v>0</v>
      </c>
      <c r="F293" s="56">
        <v>1848430.0912508518</v>
      </c>
      <c r="G293" s="56">
        <v>22946922.694346536</v>
      </c>
      <c r="H293" s="60">
        <v>1082.3399999999999</v>
      </c>
      <c r="I293" s="55">
        <v>22993138.326771896</v>
      </c>
      <c r="J293" s="55">
        <v>-46215.632425360382</v>
      </c>
      <c r="K293" s="75">
        <v>881753.31297236355</v>
      </c>
      <c r="L293" s="56">
        <v>-1680824.4438740257</v>
      </c>
      <c r="M293" s="56">
        <v>0</v>
      </c>
      <c r="N293" s="52">
        <v>-845286.76332702255</v>
      </c>
      <c r="O293" s="38">
        <v>5212420.8686459633</v>
      </c>
      <c r="P293" s="38">
        <v>310019.54264885426</v>
      </c>
      <c r="Q293" s="412">
        <v>4677153.6479677958</v>
      </c>
      <c r="R293" s="417">
        <v>49180132.561359435</v>
      </c>
      <c r="S293" s="97">
        <f t="shared" si="9"/>
        <v>-44502978.913391642</v>
      </c>
      <c r="T293" s="98">
        <f t="shared" si="10"/>
        <v>-2094.8577576744706</v>
      </c>
      <c r="V293" s="148">
        <v>48.030700345552916</v>
      </c>
      <c r="W293" s="254">
        <v>16.277415748190954</v>
      </c>
      <c r="X293" s="254">
        <v>0</v>
      </c>
      <c r="Y293" s="254">
        <v>0</v>
      </c>
      <c r="Z293" s="377">
        <v>0</v>
      </c>
    </row>
    <row r="294" spans="1:26" x14ac:dyDescent="0.2">
      <c r="A294" s="74">
        <v>918</v>
      </c>
      <c r="B294" s="51" t="s">
        <v>288</v>
      </c>
      <c r="C294" s="56">
        <v>2267.1471029520035</v>
      </c>
      <c r="D294" s="56">
        <v>2456013.6844635913</v>
      </c>
      <c r="E294" s="56">
        <v>0</v>
      </c>
      <c r="F294" s="56">
        <v>311050.90526418074</v>
      </c>
      <c r="G294" s="56">
        <v>2767064.5897277719</v>
      </c>
      <c r="H294" s="60">
        <v>1082.3399999999999</v>
      </c>
      <c r="I294" s="55">
        <v>2453823.9954090714</v>
      </c>
      <c r="J294" s="55">
        <v>313240.59431870049</v>
      </c>
      <c r="K294" s="75">
        <v>57428.587318191509</v>
      </c>
      <c r="L294" s="56">
        <v>-49872.825982516923</v>
      </c>
      <c r="M294" s="56">
        <v>0</v>
      </c>
      <c r="N294" s="52">
        <v>320796.3556543751</v>
      </c>
      <c r="O294" s="38">
        <v>842766.75487781595</v>
      </c>
      <c r="P294" s="38">
        <v>33085.23534222164</v>
      </c>
      <c r="Q294" s="412">
        <v>1196648.3458744127</v>
      </c>
      <c r="R294" s="417">
        <v>5751645.9682671763</v>
      </c>
      <c r="S294" s="97">
        <f t="shared" si="9"/>
        <v>-4554997.6223927634</v>
      </c>
      <c r="T294" s="98">
        <f t="shared" si="10"/>
        <v>-2009.1319246385906</v>
      </c>
      <c r="V294" s="148">
        <v>-216.65507841699048</v>
      </c>
      <c r="W294" s="254">
        <v>-198.40836301435243</v>
      </c>
      <c r="X294" s="254">
        <v>-173.40836301435243</v>
      </c>
      <c r="Y294" s="254">
        <v>-148.40836301435243</v>
      </c>
      <c r="Z294" s="377">
        <v>-123.40836301435243</v>
      </c>
    </row>
    <row r="295" spans="1:26" x14ac:dyDescent="0.2">
      <c r="A295" s="74">
        <v>921</v>
      </c>
      <c r="B295" s="51" t="s">
        <v>289</v>
      </c>
      <c r="C295" s="56">
        <v>2117.3848260641098</v>
      </c>
      <c r="D295" s="56">
        <v>1929326.9261024143</v>
      </c>
      <c r="E295" s="56">
        <v>0</v>
      </c>
      <c r="F295" s="56">
        <v>502469.13051600009</v>
      </c>
      <c r="G295" s="56">
        <v>2431796.0566184144</v>
      </c>
      <c r="H295" s="60">
        <v>1082.3399999999999</v>
      </c>
      <c r="I295" s="55">
        <v>2291730.2926422283</v>
      </c>
      <c r="J295" s="55">
        <v>140065.76397618605</v>
      </c>
      <c r="K295" s="75">
        <v>173976.16875754428</v>
      </c>
      <c r="L295" s="56">
        <v>20750.729315292963</v>
      </c>
      <c r="M295" s="56">
        <v>0</v>
      </c>
      <c r="N295" s="52">
        <v>334792.66204902326</v>
      </c>
      <c r="O295" s="38">
        <v>1190106.1016234499</v>
      </c>
      <c r="P295" s="38">
        <v>30899.704385817782</v>
      </c>
      <c r="Q295" s="412">
        <v>1555798.4680582909</v>
      </c>
      <c r="R295" s="417">
        <v>9536743.7998639308</v>
      </c>
      <c r="S295" s="97">
        <f t="shared" si="9"/>
        <v>-7980945.3318056399</v>
      </c>
      <c r="T295" s="98">
        <f t="shared" si="10"/>
        <v>-3769.2464938652556</v>
      </c>
      <c r="V295" s="148">
        <v>-12.80897064084872</v>
      </c>
      <c r="W295" s="254">
        <v>0</v>
      </c>
      <c r="X295" s="254">
        <v>0</v>
      </c>
      <c r="Y295" s="254">
        <v>0</v>
      </c>
      <c r="Z295" s="377">
        <v>0</v>
      </c>
    </row>
    <row r="296" spans="1:26" x14ac:dyDescent="0.2">
      <c r="A296" s="74">
        <v>922</v>
      </c>
      <c r="B296" s="51" t="s">
        <v>290</v>
      </c>
      <c r="C296" s="56">
        <v>4486.5057130455971</v>
      </c>
      <c r="D296" s="56">
        <v>7656444.732762794</v>
      </c>
      <c r="E296" s="56">
        <v>0</v>
      </c>
      <c r="F296" s="56">
        <v>450181.71534008352</v>
      </c>
      <c r="G296" s="56">
        <v>8106626.4481028775</v>
      </c>
      <c r="H296" s="60">
        <v>1082.3399999999999</v>
      </c>
      <c r="I296" s="55">
        <v>4855924.5934577715</v>
      </c>
      <c r="J296" s="55">
        <v>3250701.854645106</v>
      </c>
      <c r="K296" s="75">
        <v>145705.92945374589</v>
      </c>
      <c r="L296" s="56">
        <v>-149549.92054654815</v>
      </c>
      <c r="M296" s="56">
        <v>0</v>
      </c>
      <c r="N296" s="52">
        <v>3246857.863552304</v>
      </c>
      <c r="O296" s="38">
        <v>1306268.4423770693</v>
      </c>
      <c r="P296" s="38">
        <v>65473.077237493206</v>
      </c>
      <c r="Q296" s="412">
        <v>4618599.3831668664</v>
      </c>
      <c r="R296" s="417">
        <v>8269146.8173446711</v>
      </c>
      <c r="S296" s="97">
        <f t="shared" si="9"/>
        <v>-3650547.4341778047</v>
      </c>
      <c r="T296" s="98">
        <f t="shared" si="10"/>
        <v>-813.67274838477476</v>
      </c>
      <c r="V296" s="148">
        <v>-245.48051460573635</v>
      </c>
      <c r="W296" s="254">
        <v>-227.23379920309827</v>
      </c>
      <c r="X296" s="254">
        <v>-202.23379920309827</v>
      </c>
      <c r="Y296" s="254">
        <v>-177.23379920309827</v>
      </c>
      <c r="Z296" s="377">
        <v>-152.23379920309827</v>
      </c>
    </row>
    <row r="297" spans="1:26" x14ac:dyDescent="0.2">
      <c r="A297" s="74">
        <v>924</v>
      </c>
      <c r="B297" s="51" t="s">
        <v>291</v>
      </c>
      <c r="C297" s="56">
        <v>3230.141673386097</v>
      </c>
      <c r="D297" s="56">
        <v>4014715.1972344699</v>
      </c>
      <c r="E297" s="56">
        <v>0</v>
      </c>
      <c r="F297" s="56">
        <v>650592.20300236531</v>
      </c>
      <c r="G297" s="56">
        <v>4665307.4002368357</v>
      </c>
      <c r="H297" s="60">
        <v>1082.3399999999999</v>
      </c>
      <c r="I297" s="55">
        <v>3496111.5387727078</v>
      </c>
      <c r="J297" s="55">
        <v>1169195.8614641279</v>
      </c>
      <c r="K297" s="75">
        <v>125463.06071568176</v>
      </c>
      <c r="L297" s="56">
        <v>32234.275523386837</v>
      </c>
      <c r="M297" s="56">
        <v>0</v>
      </c>
      <c r="N297" s="52">
        <v>1326893.1977031967</v>
      </c>
      <c r="O297" s="38">
        <v>1431390.1337591731</v>
      </c>
      <c r="P297" s="38">
        <v>47138.536936374141</v>
      </c>
      <c r="Q297" s="412">
        <v>2805421.8683987437</v>
      </c>
      <c r="R297" s="417">
        <v>9932493.1964095794</v>
      </c>
      <c r="S297" s="97">
        <f t="shared" si="9"/>
        <v>-7127071.3280108357</v>
      </c>
      <c r="T297" s="98">
        <f t="shared" si="10"/>
        <v>-2206.426853265436</v>
      </c>
      <c r="V297" s="148">
        <v>-212.06435129785982</v>
      </c>
      <c r="W297" s="254">
        <v>-193.81763589522177</v>
      </c>
      <c r="X297" s="254">
        <v>-168.81763589522177</v>
      </c>
      <c r="Y297" s="254">
        <v>-143.81763589522177</v>
      </c>
      <c r="Z297" s="377">
        <v>-118.81763589522177</v>
      </c>
    </row>
    <row r="298" spans="1:26" x14ac:dyDescent="0.2">
      <c r="A298" s="74">
        <v>925</v>
      </c>
      <c r="B298" s="51" t="s">
        <v>292</v>
      </c>
      <c r="C298" s="56">
        <v>3692.2702378034592</v>
      </c>
      <c r="D298" s="56">
        <v>4524586.2558140447</v>
      </c>
      <c r="E298" s="56">
        <v>0</v>
      </c>
      <c r="F298" s="56">
        <v>1084983.4798961044</v>
      </c>
      <c r="G298" s="56">
        <v>5609569.7357101496</v>
      </c>
      <c r="H298" s="60">
        <v>1082.3399999999999</v>
      </c>
      <c r="I298" s="55">
        <v>3996291.7691841959</v>
      </c>
      <c r="J298" s="55">
        <v>1613277.9665259537</v>
      </c>
      <c r="K298" s="75">
        <v>149688.35633737891</v>
      </c>
      <c r="L298" s="56">
        <v>38532.635838646151</v>
      </c>
      <c r="M298" s="56">
        <v>0</v>
      </c>
      <c r="N298" s="52">
        <v>1801498.9587019789</v>
      </c>
      <c r="O298" s="38">
        <v>444334.39130050223</v>
      </c>
      <c r="P298" s="38">
        <v>53882.533517894219</v>
      </c>
      <c r="Q298" s="412">
        <v>2299715.8835203755</v>
      </c>
      <c r="R298" s="417">
        <v>11023654.125330705</v>
      </c>
      <c r="S298" s="97">
        <f t="shared" si="9"/>
        <v>-8723938.2418103293</v>
      </c>
      <c r="T298" s="98">
        <f t="shared" si="10"/>
        <v>-2362.7572414635129</v>
      </c>
      <c r="V298" s="148">
        <v>21.437617998210584</v>
      </c>
      <c r="W298" s="254">
        <v>0</v>
      </c>
      <c r="X298" s="254">
        <v>0</v>
      </c>
      <c r="Y298" s="254">
        <v>0</v>
      </c>
      <c r="Z298" s="377">
        <v>0</v>
      </c>
    </row>
    <row r="299" spans="1:26" x14ac:dyDescent="0.2">
      <c r="A299" s="74">
        <v>927</v>
      </c>
      <c r="B299" s="51" t="s">
        <v>293</v>
      </c>
      <c r="C299" s="56">
        <v>29140.774517059326</v>
      </c>
      <c r="D299" s="56">
        <v>43453988.381161593</v>
      </c>
      <c r="E299" s="56">
        <v>0</v>
      </c>
      <c r="F299" s="56">
        <v>3349406.3122839434</v>
      </c>
      <c r="G299" s="56">
        <v>46803394.693445534</v>
      </c>
      <c r="H299" s="60">
        <v>1082.3399999999999</v>
      </c>
      <c r="I299" s="55">
        <v>31540225.89079399</v>
      </c>
      <c r="J299" s="55">
        <v>15263168.802651543</v>
      </c>
      <c r="K299" s="75">
        <v>816839.83737405855</v>
      </c>
      <c r="L299" s="56">
        <v>-2725506.0231572972</v>
      </c>
      <c r="M299" s="56">
        <v>0</v>
      </c>
      <c r="N299" s="52">
        <v>13354502.616868304</v>
      </c>
      <c r="O299" s="38">
        <v>119172.87786646969</v>
      </c>
      <c r="P299" s="38">
        <v>425261.06122366333</v>
      </c>
      <c r="Q299" s="412">
        <v>13898936.555958437</v>
      </c>
      <c r="R299" s="417">
        <v>25685035.046412639</v>
      </c>
      <c r="S299" s="97">
        <f t="shared" si="9"/>
        <v>-11786098.490454203</v>
      </c>
      <c r="T299" s="98">
        <f t="shared" si="10"/>
        <v>-404.45385154586376</v>
      </c>
      <c r="V299" s="148">
        <v>-50.697890021532082</v>
      </c>
      <c r="W299" s="254">
        <v>-32.451174618894036</v>
      </c>
      <c r="X299" s="254">
        <v>-7.4511746188940364</v>
      </c>
      <c r="Y299" s="254">
        <v>0</v>
      </c>
      <c r="Z299" s="377">
        <v>0</v>
      </c>
    </row>
    <row r="300" spans="1:26" x14ac:dyDescent="0.2">
      <c r="A300" s="74">
        <v>931</v>
      </c>
      <c r="B300" s="51" t="s">
        <v>294</v>
      </c>
      <c r="C300" s="56">
        <v>6521.8195295333862</v>
      </c>
      <c r="D300" s="56">
        <v>6162014.1040637447</v>
      </c>
      <c r="E300" s="56">
        <v>0</v>
      </c>
      <c r="F300" s="56">
        <v>1446609.6216245748</v>
      </c>
      <c r="G300" s="56">
        <v>7608623.7256883197</v>
      </c>
      <c r="H300" s="60">
        <v>1082.3399999999999</v>
      </c>
      <c r="I300" s="55">
        <v>7058826.1495951647</v>
      </c>
      <c r="J300" s="55">
        <v>549797.57609315496</v>
      </c>
      <c r="K300" s="75">
        <v>887589.64375986042</v>
      </c>
      <c r="L300" s="56">
        <v>-104057.24671634973</v>
      </c>
      <c r="M300" s="56">
        <v>0</v>
      </c>
      <c r="N300" s="52">
        <v>1333329.9731366658</v>
      </c>
      <c r="O300" s="38">
        <v>2385341.1228531492</v>
      </c>
      <c r="P300" s="38">
        <v>95175.091952856557</v>
      </c>
      <c r="Q300" s="412">
        <v>3813846.1879426716</v>
      </c>
      <c r="R300" s="417">
        <v>23840689.344849356</v>
      </c>
      <c r="S300" s="97">
        <f t="shared" si="9"/>
        <v>-20026843.156906683</v>
      </c>
      <c r="T300" s="98">
        <f t="shared" si="10"/>
        <v>-3070.7447616753566</v>
      </c>
      <c r="V300" s="148">
        <v>148.2150322454211</v>
      </c>
      <c r="W300" s="254">
        <v>116.46174764805914</v>
      </c>
      <c r="X300" s="254">
        <v>91.461747648059145</v>
      </c>
      <c r="Y300" s="254">
        <v>66.461747648059145</v>
      </c>
      <c r="Z300" s="377">
        <v>41.461747648059145</v>
      </c>
    </row>
    <row r="301" spans="1:26" x14ac:dyDescent="0.2">
      <c r="A301" s="74">
        <v>934</v>
      </c>
      <c r="B301" s="51" t="s">
        <v>295</v>
      </c>
      <c r="C301" s="56">
        <v>2984.947037935257</v>
      </c>
      <c r="D301" s="56">
        <v>3683171.4150564647</v>
      </c>
      <c r="E301" s="56">
        <v>0</v>
      </c>
      <c r="F301" s="56">
        <v>356064.88722455408</v>
      </c>
      <c r="G301" s="56">
        <v>4039236.3022810188</v>
      </c>
      <c r="H301" s="60">
        <v>1082.3399999999999</v>
      </c>
      <c r="I301" s="55">
        <v>3230727.577038846</v>
      </c>
      <c r="J301" s="55">
        <v>808508.72524217283</v>
      </c>
      <c r="K301" s="75">
        <v>73032.718136750715</v>
      </c>
      <c r="L301" s="56">
        <v>-44373.183326238475</v>
      </c>
      <c r="M301" s="56">
        <v>0</v>
      </c>
      <c r="N301" s="52">
        <v>837168.26005268516</v>
      </c>
      <c r="O301" s="38">
        <v>1176514.8864855829</v>
      </c>
      <c r="P301" s="38">
        <v>43560.329678460257</v>
      </c>
      <c r="Q301" s="412">
        <v>2057243.4762167283</v>
      </c>
      <c r="R301" s="417">
        <v>8207299.9206048856</v>
      </c>
      <c r="S301" s="97">
        <f t="shared" si="9"/>
        <v>-6150056.4443881568</v>
      </c>
      <c r="T301" s="98">
        <f t="shared" si="10"/>
        <v>-2060.3569732487663</v>
      </c>
      <c r="V301" s="148">
        <v>-148.26205503690878</v>
      </c>
      <c r="W301" s="254">
        <v>-130.01533963427073</v>
      </c>
      <c r="X301" s="254">
        <v>-105.01533963427073</v>
      </c>
      <c r="Y301" s="254">
        <v>-80.015339634270731</v>
      </c>
      <c r="Z301" s="377">
        <v>-55.015339634270731</v>
      </c>
    </row>
    <row r="302" spans="1:26" x14ac:dyDescent="0.2">
      <c r="A302" s="74">
        <v>935</v>
      </c>
      <c r="B302" s="51" t="s">
        <v>296</v>
      </c>
      <c r="C302" s="56">
        <v>3249.4564283490181</v>
      </c>
      <c r="D302" s="56">
        <v>3643888.5029315148</v>
      </c>
      <c r="E302" s="56">
        <v>0</v>
      </c>
      <c r="F302" s="56">
        <v>718219.60232732957</v>
      </c>
      <c r="G302" s="56">
        <v>4362108.1052588448</v>
      </c>
      <c r="H302" s="60">
        <v>1082.3399999999999</v>
      </c>
      <c r="I302" s="55">
        <v>3517016.6706592762</v>
      </c>
      <c r="J302" s="55">
        <v>845091.4345995686</v>
      </c>
      <c r="K302" s="75">
        <v>118473.07267092672</v>
      </c>
      <c r="L302" s="56">
        <v>-93025.739899555047</v>
      </c>
      <c r="M302" s="56">
        <v>0</v>
      </c>
      <c r="N302" s="52">
        <v>870538.76737094019</v>
      </c>
      <c r="O302" s="38">
        <v>1027739.3844290414</v>
      </c>
      <c r="P302" s="38">
        <v>47420.403610439316</v>
      </c>
      <c r="Q302" s="412">
        <v>1945698.5554104208</v>
      </c>
      <c r="R302" s="417">
        <v>9255025.2882727627</v>
      </c>
      <c r="S302" s="97">
        <f t="shared" si="9"/>
        <v>-7309326.7328623421</v>
      </c>
      <c r="T302" s="98">
        <f t="shared" si="10"/>
        <v>-2249.3998285664229</v>
      </c>
      <c r="V302" s="148">
        <v>48.132471338627781</v>
      </c>
      <c r="W302" s="254">
        <v>16.379186741265826</v>
      </c>
      <c r="X302" s="254">
        <v>0</v>
      </c>
      <c r="Y302" s="254">
        <v>0</v>
      </c>
      <c r="Z302" s="377">
        <v>0</v>
      </c>
    </row>
    <row r="303" spans="1:26" x14ac:dyDescent="0.2">
      <c r="A303" s="74">
        <v>936</v>
      </c>
      <c r="B303" s="51" t="s">
        <v>297</v>
      </c>
      <c r="C303" s="56">
        <v>6824.4149913787842</v>
      </c>
      <c r="D303" s="56">
        <v>6891402.9943946507</v>
      </c>
      <c r="E303" s="56">
        <v>0</v>
      </c>
      <c r="F303" s="56">
        <v>1473730.7910284668</v>
      </c>
      <c r="G303" s="56">
        <v>8365133.7854231177</v>
      </c>
      <c r="H303" s="60">
        <v>1082.3399999999999</v>
      </c>
      <c r="I303" s="55">
        <v>7386337.3217689125</v>
      </c>
      <c r="J303" s="55">
        <v>978796.4636542052</v>
      </c>
      <c r="K303" s="75">
        <v>425576.14888615906</v>
      </c>
      <c r="L303" s="56">
        <v>-234415.56539583032</v>
      </c>
      <c r="M303" s="56">
        <v>0</v>
      </c>
      <c r="N303" s="52">
        <v>1169957.0471445341</v>
      </c>
      <c r="O303" s="38">
        <v>2373635.2064190302</v>
      </c>
      <c r="P303" s="38">
        <v>99590.968653405696</v>
      </c>
      <c r="Q303" s="412">
        <v>3643183.2222169698</v>
      </c>
      <c r="R303" s="417">
        <v>22443812.797871076</v>
      </c>
      <c r="S303" s="97">
        <f t="shared" si="9"/>
        <v>-18800629.575654104</v>
      </c>
      <c r="T303" s="98">
        <f t="shared" si="10"/>
        <v>-2754.9071384733716</v>
      </c>
      <c r="V303" s="148">
        <v>107.273455982445</v>
      </c>
      <c r="W303" s="254">
        <v>75.520171385083046</v>
      </c>
      <c r="X303" s="254">
        <v>50.520171385083046</v>
      </c>
      <c r="Y303" s="254">
        <v>25.520171385083046</v>
      </c>
      <c r="Z303" s="377">
        <v>0.52017138508304583</v>
      </c>
    </row>
    <row r="304" spans="1:26" x14ac:dyDescent="0.2">
      <c r="A304" s="74">
        <v>946</v>
      </c>
      <c r="B304" s="51" t="s">
        <v>298</v>
      </c>
      <c r="C304" s="56">
        <v>6689.9918575286865</v>
      </c>
      <c r="D304" s="56">
        <v>9091901.8398879748</v>
      </c>
      <c r="E304" s="56">
        <v>0</v>
      </c>
      <c r="F304" s="56">
        <v>3121435.473609827</v>
      </c>
      <c r="G304" s="56">
        <v>12213337.313497802</v>
      </c>
      <c r="H304" s="60">
        <v>1082.3399999999999</v>
      </c>
      <c r="I304" s="55">
        <v>7240845.7870775983</v>
      </c>
      <c r="J304" s="55">
        <v>4972491.526420204</v>
      </c>
      <c r="K304" s="75">
        <v>150188.00281410367</v>
      </c>
      <c r="L304" s="56">
        <v>1359.1792605033843</v>
      </c>
      <c r="M304" s="56">
        <v>0</v>
      </c>
      <c r="N304" s="52">
        <v>5124038.7084948113</v>
      </c>
      <c r="O304" s="38">
        <v>1955999.4594897465</v>
      </c>
      <c r="P304" s="38">
        <v>97629.286937614714</v>
      </c>
      <c r="Q304" s="412">
        <v>7177667.4549221732</v>
      </c>
      <c r="R304" s="417">
        <v>18673735.482046783</v>
      </c>
      <c r="S304" s="97">
        <f t="shared" si="9"/>
        <v>-11496068.02712461</v>
      </c>
      <c r="T304" s="98">
        <f t="shared" si="10"/>
        <v>-1718.3979101839011</v>
      </c>
      <c r="V304" s="148">
        <v>10.602392761462397</v>
      </c>
      <c r="W304" s="254">
        <v>0</v>
      </c>
      <c r="X304" s="254">
        <v>0</v>
      </c>
      <c r="Y304" s="254">
        <v>0</v>
      </c>
      <c r="Z304" s="377">
        <v>0</v>
      </c>
    </row>
    <row r="305" spans="1:26" x14ac:dyDescent="0.2">
      <c r="A305" s="74">
        <v>976</v>
      </c>
      <c r="B305" s="51" t="s">
        <v>299</v>
      </c>
      <c r="C305" s="56">
        <v>4118.2800710201263</v>
      </c>
      <c r="D305" s="56">
        <v>3546092.3333646688</v>
      </c>
      <c r="E305" s="56">
        <v>0</v>
      </c>
      <c r="F305" s="56">
        <v>2044966.274787504</v>
      </c>
      <c r="G305" s="56">
        <v>5591058.6081521725</v>
      </c>
      <c r="H305" s="60">
        <v>1082.3399999999999</v>
      </c>
      <c r="I305" s="55">
        <v>4457379.2520679235</v>
      </c>
      <c r="J305" s="55">
        <v>1133679.356084249</v>
      </c>
      <c r="K305" s="75">
        <v>1319303.1397756005</v>
      </c>
      <c r="L305" s="56">
        <v>-58836.175692815566</v>
      </c>
      <c r="M305" s="56">
        <v>0</v>
      </c>
      <c r="N305" s="52">
        <v>2394146.3201670339</v>
      </c>
      <c r="O305" s="38">
        <v>1875184.5596593341</v>
      </c>
      <c r="P305" s="38">
        <v>60099.437384309284</v>
      </c>
      <c r="Q305" s="412">
        <v>4329430.3172106771</v>
      </c>
      <c r="R305" s="417">
        <v>18448500.376620583</v>
      </c>
      <c r="S305" s="97">
        <f t="shared" si="9"/>
        <v>-14119070.059409905</v>
      </c>
      <c r="T305" s="98">
        <f t="shared" si="10"/>
        <v>-3428.389962781845</v>
      </c>
      <c r="V305" s="148">
        <v>-196.86920279390986</v>
      </c>
      <c r="W305" s="254">
        <v>-178.62248739127182</v>
      </c>
      <c r="X305" s="254">
        <v>-153.62248739127182</v>
      </c>
      <c r="Y305" s="254">
        <v>-128.62248739127182</v>
      </c>
      <c r="Z305" s="377">
        <v>-103.62248739127182</v>
      </c>
    </row>
    <row r="306" spans="1:26" x14ac:dyDescent="0.2">
      <c r="A306" s="74">
        <v>977</v>
      </c>
      <c r="B306" s="51" t="s">
        <v>300</v>
      </c>
      <c r="C306" s="56">
        <v>15390.629694104195</v>
      </c>
      <c r="D306" s="56">
        <v>24893650.035145283</v>
      </c>
      <c r="E306" s="56">
        <v>0</v>
      </c>
      <c r="F306" s="56">
        <v>1146113.1087771826</v>
      </c>
      <c r="G306" s="56">
        <v>26039763.143922467</v>
      </c>
      <c r="H306" s="60">
        <v>1082.3399999999999</v>
      </c>
      <c r="I306" s="55">
        <v>16657894.143116733</v>
      </c>
      <c r="J306" s="55">
        <v>9381869.0008057337</v>
      </c>
      <c r="K306" s="75">
        <v>514313.59560033458</v>
      </c>
      <c r="L306" s="56">
        <v>-1026842.2625758622</v>
      </c>
      <c r="M306" s="56">
        <v>0</v>
      </c>
      <c r="N306" s="52">
        <v>8869340.3338302057</v>
      </c>
      <c r="O306" s="38">
        <v>4665236.9952835003</v>
      </c>
      <c r="P306" s="38">
        <v>224600.602594953</v>
      </c>
      <c r="Q306" s="412">
        <v>13759177.93170866</v>
      </c>
      <c r="R306" s="417">
        <v>35551813.06444212</v>
      </c>
      <c r="S306" s="97">
        <f t="shared" si="9"/>
        <v>-21792635.132733461</v>
      </c>
      <c r="T306" s="98">
        <f t="shared" si="10"/>
        <v>-1415.9677391940454</v>
      </c>
      <c r="V306" s="148">
        <v>-88.433589069615053</v>
      </c>
      <c r="W306" s="254">
        <v>-70.186873666977007</v>
      </c>
      <c r="X306" s="254">
        <v>-45.186873666977007</v>
      </c>
      <c r="Y306" s="254">
        <v>-20.186873666977007</v>
      </c>
      <c r="Z306" s="377">
        <v>0</v>
      </c>
    </row>
    <row r="307" spans="1:26" x14ac:dyDescent="0.2">
      <c r="A307" s="74">
        <v>980</v>
      </c>
      <c r="B307" s="51" t="s">
        <v>301</v>
      </c>
      <c r="C307" s="56">
        <v>33177.926965415478</v>
      </c>
      <c r="D307" s="56">
        <v>55165757.836929128</v>
      </c>
      <c r="E307" s="56">
        <v>0</v>
      </c>
      <c r="F307" s="56">
        <v>2770471.8024830399</v>
      </c>
      <c r="G307" s="56">
        <v>57936229.639412165</v>
      </c>
      <c r="H307" s="60">
        <v>1082.3399999999999</v>
      </c>
      <c r="I307" s="55">
        <v>35909797.471747786</v>
      </c>
      <c r="J307" s="55">
        <v>22026432.167664379</v>
      </c>
      <c r="K307" s="75">
        <v>1108866.2524281691</v>
      </c>
      <c r="L307" s="56">
        <v>-2663843.3178310632</v>
      </c>
      <c r="M307" s="56">
        <v>0</v>
      </c>
      <c r="N307" s="52">
        <v>20471455.102261487</v>
      </c>
      <c r="O307" s="38">
        <v>5302984.8320795782</v>
      </c>
      <c r="P307" s="38">
        <v>484176.57609800511</v>
      </c>
      <c r="Q307" s="412">
        <v>26258616.510439072</v>
      </c>
      <c r="R307" s="417">
        <v>44360079.293695144</v>
      </c>
      <c r="S307" s="97">
        <f t="shared" si="9"/>
        <v>-18101462.783256073</v>
      </c>
      <c r="T307" s="98">
        <f t="shared" si="10"/>
        <v>-545.58751672836445</v>
      </c>
      <c r="V307" s="148">
        <v>-55.775870205576723</v>
      </c>
      <c r="W307" s="254">
        <v>-37.529154802938677</v>
      </c>
      <c r="X307" s="254">
        <v>-12.529154802938677</v>
      </c>
      <c r="Y307" s="254">
        <v>0</v>
      </c>
      <c r="Z307" s="377">
        <v>0</v>
      </c>
    </row>
    <row r="308" spans="1:26" x14ac:dyDescent="0.2">
      <c r="A308" s="74">
        <v>981</v>
      </c>
      <c r="B308" s="51" t="s">
        <v>302</v>
      </c>
      <c r="C308" s="56">
        <v>2365.2669498920441</v>
      </c>
      <c r="D308" s="56">
        <v>2604191.9526916235</v>
      </c>
      <c r="E308" s="56">
        <v>0</v>
      </c>
      <c r="F308" s="56">
        <v>301165.31611455441</v>
      </c>
      <c r="G308" s="56">
        <v>2905357.2688061781</v>
      </c>
      <c r="H308" s="60">
        <v>1082.3399999999999</v>
      </c>
      <c r="I308" s="55">
        <v>2560023.0305461548</v>
      </c>
      <c r="J308" s="55">
        <v>345334.2382600233</v>
      </c>
      <c r="K308" s="75">
        <v>73212.501913767424</v>
      </c>
      <c r="L308" s="56">
        <v>-6621.4150236253627</v>
      </c>
      <c r="M308" s="56">
        <v>0</v>
      </c>
      <c r="N308" s="52">
        <v>411925.32515016536</v>
      </c>
      <c r="O308" s="38">
        <v>1046634.9818427161</v>
      </c>
      <c r="P308" s="38">
        <v>34517.13105976332</v>
      </c>
      <c r="Q308" s="412">
        <v>1493077.4380526447</v>
      </c>
      <c r="R308" s="417">
        <v>5256062.0831683408</v>
      </c>
      <c r="S308" s="97">
        <f t="shared" si="9"/>
        <v>-3762984.6451156959</v>
      </c>
      <c r="T308" s="98">
        <f t="shared" si="10"/>
        <v>-1590.9344377755951</v>
      </c>
      <c r="V308" s="148">
        <v>-113.13275983798258</v>
      </c>
      <c r="W308" s="254">
        <v>-94.88604443534453</v>
      </c>
      <c r="X308" s="254">
        <v>-69.88604443534453</v>
      </c>
      <c r="Y308" s="254">
        <v>-44.88604443534453</v>
      </c>
      <c r="Z308" s="377">
        <v>-19.88604443534453</v>
      </c>
    </row>
    <row r="309" spans="1:26" x14ac:dyDescent="0.2">
      <c r="A309" s="74">
        <v>989</v>
      </c>
      <c r="B309" s="51" t="s">
        <v>303</v>
      </c>
      <c r="C309" s="56">
        <v>5913.3947903513908</v>
      </c>
      <c r="D309" s="56">
        <v>6630390.5413417686</v>
      </c>
      <c r="E309" s="56">
        <v>0</v>
      </c>
      <c r="F309" s="56">
        <v>975981.82179344585</v>
      </c>
      <c r="G309" s="56">
        <v>7606372.3631352149</v>
      </c>
      <c r="H309" s="60">
        <v>1082.3399999999999</v>
      </c>
      <c r="I309" s="55">
        <v>6400303.7173889242</v>
      </c>
      <c r="J309" s="55">
        <v>1206068.6457462907</v>
      </c>
      <c r="K309" s="75">
        <v>275442.81419316179</v>
      </c>
      <c r="L309" s="56">
        <v>-155562.58664569247</v>
      </c>
      <c r="M309" s="56">
        <v>0</v>
      </c>
      <c r="N309" s="52">
        <v>1325948.8732937598</v>
      </c>
      <c r="O309" s="38">
        <v>2063462.4025572853</v>
      </c>
      <c r="P309" s="38">
        <v>86296.146401570775</v>
      </c>
      <c r="Q309" s="412">
        <v>3475707.4222526154</v>
      </c>
      <c r="R309" s="417">
        <v>17909593.325194299</v>
      </c>
      <c r="S309" s="97">
        <f t="shared" si="9"/>
        <v>-14433885.902941683</v>
      </c>
      <c r="T309" s="98">
        <f t="shared" si="10"/>
        <v>-2440.8798016484166</v>
      </c>
      <c r="V309" s="148">
        <v>-109.51796786981305</v>
      </c>
      <c r="W309" s="254">
        <v>-91.271252467174975</v>
      </c>
      <c r="X309" s="254">
        <v>-66.271252467174975</v>
      </c>
      <c r="Y309" s="254">
        <v>-41.271252467174975</v>
      </c>
      <c r="Z309" s="377">
        <v>-16.271252467174975</v>
      </c>
    </row>
    <row r="310" spans="1:26" x14ac:dyDescent="0.2">
      <c r="A310" s="74">
        <v>992</v>
      </c>
      <c r="B310" s="51" t="s">
        <v>304</v>
      </c>
      <c r="C310" s="56">
        <v>19310.340651869774</v>
      </c>
      <c r="D310" s="56">
        <v>24967318.221436836</v>
      </c>
      <c r="E310" s="56">
        <v>0</v>
      </c>
      <c r="F310" s="56">
        <v>1754193.2478110064</v>
      </c>
      <c r="G310" s="56">
        <v>26721511.46924784</v>
      </c>
      <c r="H310" s="60">
        <v>1082.3399999999999</v>
      </c>
      <c r="I310" s="55">
        <v>20900354.101144731</v>
      </c>
      <c r="J310" s="55">
        <v>5821157.3681031093</v>
      </c>
      <c r="K310" s="75">
        <v>872981.77655606612</v>
      </c>
      <c r="L310" s="56">
        <v>-1238577.5737183278</v>
      </c>
      <c r="M310" s="56">
        <v>0</v>
      </c>
      <c r="N310" s="52">
        <v>5455561.5709408475</v>
      </c>
      <c r="O310" s="38">
        <v>2634278.813814363</v>
      </c>
      <c r="P310" s="38">
        <v>281802.25454876741</v>
      </c>
      <c r="Q310" s="412">
        <v>8371642.6393039785</v>
      </c>
      <c r="R310" s="417">
        <v>43280214.855371207</v>
      </c>
      <c r="S310" s="97">
        <f t="shared" si="9"/>
        <v>-34908572.216067225</v>
      </c>
      <c r="T310" s="98">
        <f t="shared" si="10"/>
        <v>-1807.7657378191882</v>
      </c>
      <c r="V310" s="148">
        <v>135.1563604637395</v>
      </c>
      <c r="W310" s="254">
        <v>103.40307586637755</v>
      </c>
      <c r="X310" s="254">
        <v>78.403075866377549</v>
      </c>
      <c r="Y310" s="254">
        <v>53.403075866377549</v>
      </c>
      <c r="Z310" s="377">
        <v>28.403075866377549</v>
      </c>
    </row>
    <row r="311" spans="1:26" x14ac:dyDescent="0.2">
      <c r="A311" s="79"/>
      <c r="B311" s="72"/>
      <c r="C311" s="80"/>
      <c r="D311" s="80"/>
      <c r="E311" s="80"/>
      <c r="F311" s="80"/>
    </row>
    <row r="312" spans="1:26" x14ac:dyDescent="0.2">
      <c r="A312" s="79"/>
      <c r="B312" s="72"/>
      <c r="C312" s="80"/>
      <c r="D312" s="80"/>
      <c r="E312" s="80"/>
      <c r="F312" s="80"/>
    </row>
    <row r="313" spans="1:26" x14ac:dyDescent="0.2">
      <c r="A313" s="79"/>
      <c r="B313" s="72"/>
      <c r="C313" s="80"/>
      <c r="D313" s="80"/>
      <c r="E313" s="80"/>
      <c r="F313" s="80"/>
    </row>
    <row r="314" spans="1:26" x14ac:dyDescent="0.2">
      <c r="A314" s="79"/>
      <c r="B314" s="72"/>
      <c r="C314" s="80"/>
      <c r="D314" s="80"/>
      <c r="E314" s="80"/>
      <c r="F314" s="80"/>
    </row>
    <row r="315" spans="1:26" x14ac:dyDescent="0.2">
      <c r="A315" s="79"/>
      <c r="B315" s="72"/>
      <c r="C315" s="80"/>
      <c r="D315" s="80"/>
      <c r="E315" s="80"/>
      <c r="F315" s="80"/>
    </row>
    <row r="316" spans="1:26" x14ac:dyDescent="0.2">
      <c r="A316" s="81"/>
    </row>
    <row r="317" spans="1:26" x14ac:dyDescent="0.2">
      <c r="A317" s="81"/>
    </row>
    <row r="318" spans="1:26" x14ac:dyDescent="0.2">
      <c r="A318" s="81"/>
    </row>
    <row r="319" spans="1:26" x14ac:dyDescent="0.2">
      <c r="A319" s="81"/>
    </row>
    <row r="320" spans="1:26" x14ac:dyDescent="0.2">
      <c r="A320" s="81"/>
    </row>
    <row r="321" spans="1:6" x14ac:dyDescent="0.2">
      <c r="A321" s="81"/>
    </row>
    <row r="322" spans="1:6" x14ac:dyDescent="0.2">
      <c r="A322" s="81"/>
    </row>
    <row r="323" spans="1:6" x14ac:dyDescent="0.2">
      <c r="A323" s="81"/>
    </row>
    <row r="324" spans="1:6" x14ac:dyDescent="0.2">
      <c r="A324" s="81"/>
    </row>
    <row r="325" spans="1:6" x14ac:dyDescent="0.2">
      <c r="A325" s="81"/>
    </row>
    <row r="326" spans="1:6" x14ac:dyDescent="0.2">
      <c r="A326" s="74"/>
    </row>
    <row r="327" spans="1:6" x14ac:dyDescent="0.2">
      <c r="A327" s="74"/>
      <c r="B327" s="77"/>
    </row>
    <row r="328" spans="1:6" x14ac:dyDescent="0.2">
      <c r="A328" s="74"/>
      <c r="B328" s="82"/>
    </row>
    <row r="329" spans="1:6" x14ac:dyDescent="0.2">
      <c r="A329" s="74"/>
    </row>
    <row r="330" spans="1:6" x14ac:dyDescent="0.2">
      <c r="A330" s="74"/>
    </row>
    <row r="331" spans="1:6" x14ac:dyDescent="0.2">
      <c r="A331" s="74"/>
      <c r="C331" s="56"/>
      <c r="D331" s="56"/>
      <c r="E331" s="56"/>
      <c r="F331" s="56"/>
    </row>
    <row r="332" spans="1:6" x14ac:dyDescent="0.2">
      <c r="A332" s="74"/>
      <c r="B332" s="77"/>
      <c r="C332" s="56"/>
      <c r="D332" s="56"/>
      <c r="E332" s="56"/>
      <c r="F332" s="56"/>
    </row>
    <row r="333" spans="1:6" x14ac:dyDescent="0.2">
      <c r="A333" s="74"/>
      <c r="B333" s="83"/>
      <c r="C333" s="56"/>
      <c r="D333" s="56"/>
      <c r="E333" s="56"/>
      <c r="F333" s="56"/>
    </row>
    <row r="334" spans="1:6" x14ac:dyDescent="0.2">
      <c r="A334" s="84"/>
      <c r="B334" s="83"/>
      <c r="C334" s="56"/>
      <c r="D334" s="56"/>
      <c r="E334" s="56"/>
      <c r="F334" s="56"/>
    </row>
    <row r="335" spans="1:6" x14ac:dyDescent="0.2">
      <c r="A335" s="74"/>
      <c r="B335" s="77"/>
      <c r="C335" s="56"/>
      <c r="D335" s="56"/>
      <c r="E335" s="56"/>
      <c r="F335" s="56"/>
    </row>
    <row r="336" spans="1:6" x14ac:dyDescent="0.2">
      <c r="A336" s="74"/>
      <c r="C336" s="56"/>
      <c r="D336" s="56"/>
      <c r="E336" s="56"/>
      <c r="F336" s="56"/>
    </row>
    <row r="337" spans="1:6" x14ac:dyDescent="0.2">
      <c r="A337" s="74"/>
      <c r="C337" s="56"/>
      <c r="D337" s="56"/>
      <c r="E337" s="56"/>
      <c r="F337" s="56"/>
    </row>
    <row r="338" spans="1:6" x14ac:dyDescent="0.2">
      <c r="A338" s="84"/>
    </row>
    <row r="339" spans="1:6" x14ac:dyDescent="0.2">
      <c r="A339" s="74"/>
    </row>
    <row r="340" spans="1:6" x14ac:dyDescent="0.2">
      <c r="A340" s="74"/>
    </row>
    <row r="341" spans="1:6" x14ac:dyDescent="0.2">
      <c r="A341" s="74"/>
    </row>
    <row r="342" spans="1:6" x14ac:dyDescent="0.2">
      <c r="A342" s="74"/>
      <c r="B342" s="8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Laskentataulukot</vt:lpstr>
      </vt:variant>
      <vt:variant>
        <vt:i4>5</vt:i4>
      </vt:variant>
      <vt:variant>
        <vt:lpstr>Nimetyt alueet</vt:lpstr>
      </vt:variant>
      <vt:variant>
        <vt:i4>3</vt:i4>
      </vt:variant>
    </vt:vector>
  </HeadingPairs>
  <TitlesOfParts>
    <vt:vector size="8" baseType="lpstr">
      <vt:lpstr>Koko maan tuloslaskelman muutos</vt:lpstr>
      <vt:lpstr>Muutosvaikutus kunnittain</vt:lpstr>
      <vt:lpstr>Muutosvaikutus_kuntaryhmittäin</vt:lpstr>
      <vt:lpstr>Tuloslaskelman muutos_kunnat</vt:lpstr>
      <vt:lpstr>Valtionosuudet_VM</vt:lpstr>
      <vt:lpstr>'Koko maan tuloslaskelman muutos'!Tulostusalue</vt:lpstr>
      <vt:lpstr>'Muutosvaikutus kunnittain'!Tulostusalue</vt:lpstr>
      <vt:lpstr>'Muutosvaikutus kunnittain'!Tulostusotsikot</vt:lpstr>
    </vt:vector>
  </TitlesOfParts>
  <Company>VIP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Salonen Ville VM</dc:creator>
  <cp:lastModifiedBy>Salonen  Ville</cp:lastModifiedBy>
  <cp:lastPrinted>2018-02-27T08:31:15Z</cp:lastPrinted>
  <dcterms:created xsi:type="dcterms:W3CDTF">2016-04-06T07:26:04Z</dcterms:created>
  <dcterms:modified xsi:type="dcterms:W3CDTF">2018-02-27T08:34:42Z</dcterms:modified>
</cp:coreProperties>
</file>