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ämäTyökirja"/>
  <bookViews>
    <workbookView xWindow="600" yWindow="630" windowWidth="14115" windowHeight="7215" tabRatio="907" activeTab="0"/>
  </bookViews>
  <sheets>
    <sheet name="YHTEENVETO" sheetId="1" r:id="rId1"/>
    <sheet name="Henkilöstömenot" sheetId="2" r:id="rId2"/>
    <sheet name="Palvelujen ostot" sheetId="3" r:id="rId3"/>
    <sheet name="Aineet, tavarat" sheetId="4" r:id="rId4"/>
    <sheet name="Kiinteistökulut" sheetId="5" r:id="rId5"/>
    <sheet name="ICT-kustannukset" sheetId="6" r:id="rId6"/>
    <sheet name="Muut" sheetId="7" r:id="rId7"/>
    <sheet name="Ammatit ja palkat kunnissa" sheetId="8" r:id="rId8"/>
    <sheet name="Linkkejä tietolähteisiin" sheetId="9" r:id="rId9"/>
  </sheets>
  <externalReferences>
    <externalReference r:id="rId12"/>
    <externalReference r:id="rId13"/>
  </externalReferences>
  <definedNames>
    <definedName name="Alue0.2">'YHTEENVETO'!$D$35:$E$35</definedName>
    <definedName name="Alue0.3">'YHTEENVETO'!$D$34:$E$35</definedName>
    <definedName name="Ammatit">'Ammatit ja palkat kunnissa'!$A$8:$A$1695</definedName>
    <definedName name="Ammatit2">'Ammatit ja palkat kunnissa'!$A$7:$A$1695</definedName>
    <definedName name="Ammatit3">'Ammatit ja palkat kunnissa'!$A$2:$E$1695</definedName>
    <definedName name="Ammatit4">'Ammatit ja palkat kunnissa'!$A$2:$A$1695</definedName>
    <definedName name="askp">#REF!</definedName>
    <definedName name="G17kkp">#REF!</definedName>
    <definedName name="ICT_yht">'ICT-kustannukset'!$C$27</definedName>
    <definedName name="itkp">#REF!</definedName>
    <definedName name="kaytto">#REF!</definedName>
    <definedName name="koul">#REF!</definedName>
    <definedName name="kuntal">#REF!</definedName>
    <definedName name="kuntaltp">#REF!</definedName>
    <definedName name="kylläei">'Ammatit ja palkat kunnissa'!#REF!</definedName>
    <definedName name="pagetop" localSheetId="7">'Ammatit ja palkat kunnissa'!#REF!</definedName>
    <definedName name="pk">#REF!</definedName>
    <definedName name="Tiehan_organisaatio">'[2]Taul4'!#REF!</definedName>
    <definedName name="Tilannestatus">'[2]Taul4'!#REF!</definedName>
    <definedName name="_xlnm.Print_Area" localSheetId="3">'Aineet, tavarat'!$A$1:$L$44</definedName>
    <definedName name="_xlnm.Print_Area" localSheetId="7">'Ammatit ja palkat kunnissa'!$A$1:$J$7</definedName>
    <definedName name="_xlnm.Print_Area" localSheetId="1">'Henkilöstömenot'!$A$1:$L$85</definedName>
    <definedName name="_xlnm.Print_Area" localSheetId="5">'ICT-kustannukset'!$A$1:$I$60</definedName>
    <definedName name="_xlnm.Print_Area" localSheetId="4">'Kiinteistökulut'!$A$1:$N$67</definedName>
    <definedName name="_xlnm.Print_Area" localSheetId="8">'Linkkejä tietolähteisiin'!$A$1:$N$61</definedName>
    <definedName name="_xlnm.Print_Area" localSheetId="6">'Muut'!$A$1:$J$39</definedName>
    <definedName name="_xlnm.Print_Area" localSheetId="2">'Palvelujen ostot'!$A$1:$L$63</definedName>
    <definedName name="_xlnm.Print_Area" localSheetId="0">'YHTEENVETO'!$A$1:$L$45</definedName>
    <definedName name="tyont">#REF!</definedName>
    <definedName name="uk">#REF!</definedName>
  </definedNames>
  <calcPr fullCalcOnLoad="1"/>
</workbook>
</file>

<file path=xl/comments1.xml><?xml version="1.0" encoding="utf-8"?>
<comments xmlns="http://schemas.openxmlformats.org/spreadsheetml/2006/main">
  <authors>
    <author>Tyni Tero</author>
  </authors>
  <commentList>
    <comment ref="J32" authorId="0">
      <text>
        <r>
          <rPr>
            <sz val="9"/>
            <rFont val="Tahoma"/>
            <family val="2"/>
          </rPr>
          <t>Arvio on muista poiketen ei-pykäläkohtainen.</t>
        </r>
      </text>
    </comment>
  </commentList>
</comments>
</file>

<file path=xl/comments6.xml><?xml version="1.0" encoding="utf-8"?>
<comments xmlns="http://schemas.openxmlformats.org/spreadsheetml/2006/main">
  <authors>
    <author>Tyni Tero</author>
  </authors>
  <commentList>
    <comment ref="B15" authorId="0">
      <text>
        <r>
          <rPr>
            <sz val="9"/>
            <rFont val="Tahoma"/>
            <family val="2"/>
          </rPr>
          <t>Esimerkiksi uusien järjestelmän hankintahinta</t>
        </r>
      </text>
    </comment>
    <comment ref="B16" authorId="0">
      <text>
        <r>
          <rPr>
            <sz val="9"/>
            <rFont val="Tahoma"/>
            <family val="2"/>
          </rPr>
          <t>Esimerkiksi asennukset ja testaukset</t>
        </r>
      </text>
    </comment>
    <comment ref="B18" authorId="0">
      <text>
        <r>
          <rPr>
            <sz val="9"/>
            <rFont val="Tahoma"/>
            <family val="2"/>
          </rPr>
          <t>Esimerkiksi tietojen siirto uuteen järjestelmään ja arkistoinnista huolehtiminen.</t>
        </r>
      </text>
    </comment>
  </commentList>
</comments>
</file>

<file path=xl/sharedStrings.xml><?xml version="1.0" encoding="utf-8"?>
<sst xmlns="http://schemas.openxmlformats.org/spreadsheetml/2006/main" count="1952" uniqueCount="1879">
  <si>
    <t>Aamu- ja iltapäiväkerhon ohjaaja</t>
  </si>
  <si>
    <t>Aamu- ja iltapäivätoiminnan ohjaaja</t>
  </si>
  <si>
    <t>Aikuiskoulutuskeskuksenopettaja</t>
  </si>
  <si>
    <t>Aikuiskoulutusopettaja</t>
  </si>
  <si>
    <t>Aikuiskoulutuspäällikkö</t>
  </si>
  <si>
    <t>Aikuiskoulutussihteeri</t>
  </si>
  <si>
    <t>Aikuislukion lehtori</t>
  </si>
  <si>
    <t>Aineenopettaja</t>
  </si>
  <si>
    <t>Aineopettaja</t>
  </si>
  <si>
    <t>Ajojärjestelijä</t>
  </si>
  <si>
    <t>Ala-asteen koulun rehtori</t>
  </si>
  <si>
    <t>Aluearkkitehti</t>
  </si>
  <si>
    <t>Alue-esimies</t>
  </si>
  <si>
    <t>Alueinsinööri</t>
  </si>
  <si>
    <t>Aluejohtaja</t>
  </si>
  <si>
    <t>Aluekehitysasiantuntija</t>
  </si>
  <si>
    <t>Aluekehityspäällikkö</t>
  </si>
  <si>
    <t>Aluekoordinaattori</t>
  </si>
  <si>
    <t>Aluekuraattori</t>
  </si>
  <si>
    <t>Aluepalomestari</t>
  </si>
  <si>
    <t>Aluepäällikkö</t>
  </si>
  <si>
    <t>Aluerehtori</t>
  </si>
  <si>
    <t>Aluetyönjohtaja</t>
  </si>
  <si>
    <t>Aluevastaava</t>
  </si>
  <si>
    <t>Alueylilääkäri</t>
  </si>
  <si>
    <t>Amanuenssi</t>
  </si>
  <si>
    <t>Ammatillinen ohjaaja</t>
  </si>
  <si>
    <t>Ammatillisten opintojen lehtori</t>
  </si>
  <si>
    <t>Ammatinohjaaja</t>
  </si>
  <si>
    <t>Ammatinopettaja</t>
  </si>
  <si>
    <t>Ammattiaineiden opettaja</t>
  </si>
  <si>
    <t>Ammattikorkeakoulun lehtori</t>
  </si>
  <si>
    <t>Ammattikorkeakoulun tuntiopettaja</t>
  </si>
  <si>
    <t>Ammattikoulun lehtori</t>
  </si>
  <si>
    <t>3 973</t>
  </si>
  <si>
    <t>Ammattimies</t>
  </si>
  <si>
    <t>Ammattiohjaaja</t>
  </si>
  <si>
    <t>1 973</t>
  </si>
  <si>
    <t>Ammattityöntekijä</t>
  </si>
  <si>
    <t>Apteekkari</t>
  </si>
  <si>
    <t>Apuhoitaja</t>
  </si>
  <si>
    <t>Apulaisfyysikko</t>
  </si>
  <si>
    <t>Apulaisjohtaja</t>
  </si>
  <si>
    <t>Apulaiskanslisti</t>
  </si>
  <si>
    <t>2 305</t>
  </si>
  <si>
    <t>Apulaiskaupunginjohtaja</t>
  </si>
  <si>
    <t>Apulaisosastonhoitaja</t>
  </si>
  <si>
    <t>Apulaisosastonhoitaja, sairaalassa</t>
  </si>
  <si>
    <t>Apulaispalopäällikkö</t>
  </si>
  <si>
    <t>Apulaisrakennustarkastaja</t>
  </si>
  <si>
    <t>Apulaisrehtori</t>
  </si>
  <si>
    <t>Apulaisylifyysikko</t>
  </si>
  <si>
    <t>Apulaisylihammaslääkäri</t>
  </si>
  <si>
    <t>Apulaisylilääkäri</t>
  </si>
  <si>
    <t>Apumies</t>
  </si>
  <si>
    <t>Apuohjaaja</t>
  </si>
  <si>
    <t>Aputyöntekijä</t>
  </si>
  <si>
    <t>Apuvälinealan asiantuntija</t>
  </si>
  <si>
    <t>Apuvälinehuoltaja</t>
  </si>
  <si>
    <t>Arkistoapulainen</t>
  </si>
  <si>
    <t>Arkistoija</t>
  </si>
  <si>
    <t>Arkistointisihteeri</t>
  </si>
  <si>
    <t>Arkistonhoitaja</t>
  </si>
  <si>
    <t>Arkistonsihteeri</t>
  </si>
  <si>
    <t>Arkistopäällikkö</t>
  </si>
  <si>
    <t>Arkistosihteeri</t>
  </si>
  <si>
    <t>Arkistotyöntekijä</t>
  </si>
  <si>
    <t>Arkkitehti</t>
  </si>
  <si>
    <t>Asemakaava-arkkitehti</t>
  </si>
  <si>
    <t>Asemakaavasuunnittelija</t>
  </si>
  <si>
    <t>Asemamestari</t>
  </si>
  <si>
    <t>Asemanhoitaja</t>
  </si>
  <si>
    <t>Asentaja</t>
  </si>
  <si>
    <t>Asiakasmaksusihteeri</t>
  </si>
  <si>
    <t>Asiakasneuvoja</t>
  </si>
  <si>
    <t>Asiakasohjaaja</t>
  </si>
  <si>
    <t>Asiakaspalvelija</t>
  </si>
  <si>
    <t>Asiakaspalvelupäällikkö</t>
  </si>
  <si>
    <t>Asiakaspalvelusihteeri</t>
  </si>
  <si>
    <t>Asiakaspalveluvastaava</t>
  </si>
  <si>
    <t>Asiakaspalveluvirkailija</t>
  </si>
  <si>
    <t>Asiakaspäällikkö</t>
  </si>
  <si>
    <t>Asiakassihteeri</t>
  </si>
  <si>
    <t>Asiakastukihenkilö</t>
  </si>
  <si>
    <t>Asiakasvastaava</t>
  </si>
  <si>
    <t>Asiakirjahallinnonsuunnittelija</t>
  </si>
  <si>
    <t>Asiakkuusjohtaja</t>
  </si>
  <si>
    <t>Asiakkuuspäällikkö</t>
  </si>
  <si>
    <t>Asiamies</t>
  </si>
  <si>
    <t>Asianhallintapäällikkö</t>
  </si>
  <si>
    <t>Asianhallintasihteeri</t>
  </si>
  <si>
    <t>Asiantuntija</t>
  </si>
  <si>
    <t>Asiantuntijahoitaja</t>
  </si>
  <si>
    <t>Asiantuntijasairaanhoitaja</t>
  </si>
  <si>
    <t>Askartelunohjaaja</t>
  </si>
  <si>
    <t>2 370</t>
  </si>
  <si>
    <t>Assistentti</t>
  </si>
  <si>
    <t>Asumisen ohjaaja</t>
  </si>
  <si>
    <t>Asumisneuvoja</t>
  </si>
  <si>
    <t>Asumisohjaaja</t>
  </si>
  <si>
    <t>Asumispalvelujen ohjaaja</t>
  </si>
  <si>
    <t>Asumispalveluvastaava</t>
  </si>
  <si>
    <t>Asumisyksikön esimies</t>
  </si>
  <si>
    <t>Asuntolanhoitaja</t>
  </si>
  <si>
    <t>2 014</t>
  </si>
  <si>
    <t>Asuntolanohjaaja</t>
  </si>
  <si>
    <t>Asuntolanvalvoja</t>
  </si>
  <si>
    <t>Asuntolaohjaaja</t>
  </si>
  <si>
    <t>Asuntosihteeri</t>
  </si>
  <si>
    <t>Atk-asiantuntija</t>
  </si>
  <si>
    <t>Atk-kouluttaja</t>
  </si>
  <si>
    <t>Atk-päällikkö</t>
  </si>
  <si>
    <t>Atk-pääsuunnittelija</t>
  </si>
  <si>
    <t>Atk-suunnittelija</t>
  </si>
  <si>
    <t>Atk-tukihenkilö</t>
  </si>
  <si>
    <t>Atk-vastaava</t>
  </si>
  <si>
    <t>Atk-yhdyshenkilö</t>
  </si>
  <si>
    <t>Audionomi</t>
  </si>
  <si>
    <t>Aulaemäntä</t>
  </si>
  <si>
    <t>Autististen lasten koulunkäyntiavustaja</t>
  </si>
  <si>
    <t>Automaatioasentaja</t>
  </si>
  <si>
    <t>Automaatioinsinööri</t>
  </si>
  <si>
    <t>Autonasentaja</t>
  </si>
  <si>
    <t>Autonkuljettaja</t>
  </si>
  <si>
    <t>Avohoidon erikoislääkäri</t>
  </si>
  <si>
    <t>Avohuollon ohjaaja</t>
  </si>
  <si>
    <t>Avopalveluohjaaja</t>
  </si>
  <si>
    <t>Avustaja</t>
  </si>
  <si>
    <t>Avustaja päivähoidossa</t>
  </si>
  <si>
    <t>Avustava ohjaaja</t>
  </si>
  <si>
    <t>B</t>
  </si>
  <si>
    <t>Bioanalyytikko</t>
  </si>
  <si>
    <t>Biologian ja maantieteen lehtori</t>
  </si>
  <si>
    <t>C</t>
  </si>
  <si>
    <t>Controller</t>
  </si>
  <si>
    <t>D</t>
  </si>
  <si>
    <t>Diabeteshoitaja</t>
  </si>
  <si>
    <t>Dieettikeittäjä</t>
  </si>
  <si>
    <t>Dieettikokki</t>
  </si>
  <si>
    <t>Digitaalipainaja</t>
  </si>
  <si>
    <t>E</t>
  </si>
  <si>
    <t>Elektroniikka-asentaja</t>
  </si>
  <si>
    <t>Elinkeinoasiamies</t>
  </si>
  <si>
    <t>Elinkeinojohtaja</t>
  </si>
  <si>
    <t>Elinkeinopäällikkö</t>
  </si>
  <si>
    <t>Elintarviketarkastaja</t>
  </si>
  <si>
    <t>Eläinlääkäri</t>
  </si>
  <si>
    <t>Eläintarhahoitaja</t>
  </si>
  <si>
    <t>Eläintenhoitaja</t>
  </si>
  <si>
    <t>Emäntä</t>
  </si>
  <si>
    <t>Energia-asiantuntija</t>
  </si>
  <si>
    <t>Energianeuvoja</t>
  </si>
  <si>
    <t>Englannin ja ranskankielen lehtori</t>
  </si>
  <si>
    <t>Englannin ja ruotsinkielen lehtori</t>
  </si>
  <si>
    <t>Englannin ja saksankielen lehtori</t>
  </si>
  <si>
    <t>Englanninkielen lehtori</t>
  </si>
  <si>
    <t>Englanninkielen opettaja</t>
  </si>
  <si>
    <t>Ensihoitaja</t>
  </si>
  <si>
    <t>Ensihoitaja, hoitotaso</t>
  </si>
  <si>
    <t>Ensihoitaja, kenttäjohtaja</t>
  </si>
  <si>
    <t>Ensihoitaja, perustaso</t>
  </si>
  <si>
    <t>Ensihoitoesimies</t>
  </si>
  <si>
    <t>Ensihoitopäällikkö</t>
  </si>
  <si>
    <t>Ensiviulun soittaja</t>
  </si>
  <si>
    <t>Erikoisammattimies</t>
  </si>
  <si>
    <t>Erikoishammashoitaja</t>
  </si>
  <si>
    <t>Erikoishammaslääkäri</t>
  </si>
  <si>
    <t>Erikoiskirjastonhoitaja</t>
  </si>
  <si>
    <t>Erikoiskirjastovirkailija</t>
  </si>
  <si>
    <t>Erikoislääkäri</t>
  </si>
  <si>
    <t>2 828</t>
  </si>
  <si>
    <t>Erikoisopettaja</t>
  </si>
  <si>
    <t>Erikoissairaanhoidon sihteeri</t>
  </si>
  <si>
    <t>Erikoissairaanhoidon tekstinkäsittelijä</t>
  </si>
  <si>
    <t>Erikoissairaanhoitaja</t>
  </si>
  <si>
    <t>Erikoissuunnittelija</t>
  </si>
  <si>
    <t>Erikoistutkija</t>
  </si>
  <si>
    <t>Erikoistuva fyysikko</t>
  </si>
  <si>
    <t>Erikoistuva hammaslääkäri</t>
  </si>
  <si>
    <t>Erikoistuva lääkäri</t>
  </si>
  <si>
    <t>2 204</t>
  </si>
  <si>
    <t>Erityisasiantuntija</t>
  </si>
  <si>
    <t>Erityisavustaja</t>
  </si>
  <si>
    <t>Erityiskasvatuksen päivähoitaja</t>
  </si>
  <si>
    <t>Erityiskoulun rehtori</t>
  </si>
  <si>
    <t>Erityiskoulunkäyntiavustaja</t>
  </si>
  <si>
    <t>Erityislasten ryhmäavustaja</t>
  </si>
  <si>
    <t>Erityislastentarhan opettaja</t>
  </si>
  <si>
    <t>Erityisliikunnanohjaaja</t>
  </si>
  <si>
    <t>Erityisluokan opettaja</t>
  </si>
  <si>
    <t>2 831</t>
  </si>
  <si>
    <t>Erityisluokanopett./erityisopettaja</t>
  </si>
  <si>
    <t>Erityisluokanopett.harjaantumisopetus</t>
  </si>
  <si>
    <t>Erityisluokanopett.sopeutumatt. opetus</t>
  </si>
  <si>
    <t>Erityisluokanopett.vammaisten opetus</t>
  </si>
  <si>
    <t>Erityisluokanopettaja</t>
  </si>
  <si>
    <t>Erityisluokanopettaja mukautettu opetus</t>
  </si>
  <si>
    <t>Erityisnuorisotyöntekijä</t>
  </si>
  <si>
    <t>Erityisohjaaja</t>
  </si>
  <si>
    <t>Erityisopettaja, ammattikoulussa</t>
  </si>
  <si>
    <t>Erityisopettaja,muu kuin peruskoulussa</t>
  </si>
  <si>
    <t>Erityisopettaja,peruskoulussa</t>
  </si>
  <si>
    <t>1 918</t>
  </si>
  <si>
    <t>Erityispäivähoitaja</t>
  </si>
  <si>
    <t>Erityisryhmien liikunnanohjaaja</t>
  </si>
  <si>
    <t>Erityissosiaaliohjaaja</t>
  </si>
  <si>
    <t>Erityissosiaalityöntekijä</t>
  </si>
  <si>
    <t>Erityissuunnittelija</t>
  </si>
  <si>
    <t>Erityistyöntekijä</t>
  </si>
  <si>
    <t>Esikoulunopettaja</t>
  </si>
  <si>
    <t>Esiluokan opettaja</t>
  </si>
  <si>
    <t>Esiluokanopettaja</t>
  </si>
  <si>
    <t>Esimies</t>
  </si>
  <si>
    <t>Esiopettaja</t>
  </si>
  <si>
    <t>Etsivä nuorisotyöntekijä</t>
  </si>
  <si>
    <t>Etuuskäsittelijä</t>
  </si>
  <si>
    <t>Etuussihteeri</t>
  </si>
  <si>
    <t>EU-koordinaattori</t>
  </si>
  <si>
    <t>F</t>
  </si>
  <si>
    <t>Farmanomi</t>
  </si>
  <si>
    <t>Farmaseutti</t>
  </si>
  <si>
    <t>Fysioterapeutti</t>
  </si>
  <si>
    <t>2 762</t>
  </si>
  <si>
    <t>Fyysikko</t>
  </si>
  <si>
    <t>G</t>
  </si>
  <si>
    <t>Graafikko</t>
  </si>
  <si>
    <t>2 301</t>
  </si>
  <si>
    <t>Graafinen suunnittelija</t>
  </si>
  <si>
    <t>H</t>
  </si>
  <si>
    <t>Hallimestari</t>
  </si>
  <si>
    <t>Hallinhoitaja</t>
  </si>
  <si>
    <t>Hallinnollinen osastonhoitaja</t>
  </si>
  <si>
    <t>Hallinnollinen päiväkodin johtaja</t>
  </si>
  <si>
    <t>Hallinnollinen sihteeri</t>
  </si>
  <si>
    <t>Hallinnon sihteeri</t>
  </si>
  <si>
    <t>Hallinto- ja talousjohtaja</t>
  </si>
  <si>
    <t>Hallinto- ja talouspäällikkö</t>
  </si>
  <si>
    <t>Hallinto- ja taloussihteeri</t>
  </si>
  <si>
    <t>Hallintoassistentti</t>
  </si>
  <si>
    <t>Hallintojohtaja</t>
  </si>
  <si>
    <t>Hallintolakimies</t>
  </si>
  <si>
    <t>Hallintopalvelusihteeri</t>
  </si>
  <si>
    <t>Hallintopäällikkö</t>
  </si>
  <si>
    <t>Hallintosihteeri</t>
  </si>
  <si>
    <t>Hallintosuunnittelija</t>
  </si>
  <si>
    <t>Hallintovirkailija</t>
  </si>
  <si>
    <t>Hallintoylihoitaja</t>
  </si>
  <si>
    <t>Hallintoylilääkäri</t>
  </si>
  <si>
    <t>Hallivalvoja</t>
  </si>
  <si>
    <t>Hammashoitaja</t>
  </si>
  <si>
    <t>2 979</t>
  </si>
  <si>
    <t>Hammashuollon vastaanottoavustaja</t>
  </si>
  <si>
    <t>Hammashuoltaja</t>
  </si>
  <si>
    <t>Hammaslääkäri</t>
  </si>
  <si>
    <t>Hankeassistentti</t>
  </si>
  <si>
    <t>Hankejohtaja</t>
  </si>
  <si>
    <t>Hankekoordinaattori</t>
  </si>
  <si>
    <t>Hankepäällikkö</t>
  </si>
  <si>
    <t>Hankesihteeri</t>
  </si>
  <si>
    <t>Hankesuunnittelija</t>
  </si>
  <si>
    <t>Hanketyöntekijä</t>
  </si>
  <si>
    <t>Hankevetäjä</t>
  </si>
  <si>
    <t>Hankinta-asiantuntija</t>
  </si>
  <si>
    <t>Hankintajohtaja</t>
  </si>
  <si>
    <t>Hankintapäällikkö</t>
  </si>
  <si>
    <t>Hankintasihteeri</t>
  </si>
  <si>
    <t>Hankintasuunnittelija</t>
  </si>
  <si>
    <t>Harrasteohjaaja</t>
  </si>
  <si>
    <t>Hems-pelastaja</t>
  </si>
  <si>
    <t>Hengityshalvauspotilaan hoitaja</t>
  </si>
  <si>
    <t>Henkilökohtainen avustaja</t>
  </si>
  <si>
    <t>Henkilökohtainen koulunkäyntiavustaja</t>
  </si>
  <si>
    <t>Henkilöstöasiainhoitaja</t>
  </si>
  <si>
    <t>Henkilöstöasiantuntija</t>
  </si>
  <si>
    <t>Henkilöstöassistentti</t>
  </si>
  <si>
    <t>Henkilöstöjohtaja</t>
  </si>
  <si>
    <t>Henkilöstökonsultti</t>
  </si>
  <si>
    <t>Henkilöstökoordinaattori</t>
  </si>
  <si>
    <t>Henkilöstön kehittämispäällikkö</t>
  </si>
  <si>
    <t>Henkilöstöpalvelusihteeri</t>
  </si>
  <si>
    <t>Henkilöstöpäällikkö</t>
  </si>
  <si>
    <t>Henkilöstösihteeri</t>
  </si>
  <si>
    <t>Henkilöstösuunnittelija</t>
  </si>
  <si>
    <t>Historian ja yhteiskuntaopin lehtori</t>
  </si>
  <si>
    <t>Hitsaaja</t>
  </si>
  <si>
    <t>Hoitaja</t>
  </si>
  <si>
    <t>6 085</t>
  </si>
  <si>
    <t>Hoitaja (kehitysvammalaitoksessa)</t>
  </si>
  <si>
    <t>Hoitaja (lasten-ja nuorisohuoltolait.)</t>
  </si>
  <si>
    <t>Hoitaja (varahenkilö)</t>
  </si>
  <si>
    <t>Hoitaja, apuh.rinnast.terv.keskuksessa</t>
  </si>
  <si>
    <t>Hoitaja, apuh.rinnastettava</t>
  </si>
  <si>
    <t>Hoitoapulainen</t>
  </si>
  <si>
    <t>1 741</t>
  </si>
  <si>
    <t>Hoitoavustaja</t>
  </si>
  <si>
    <t>Hoitotyön asiantuntija</t>
  </si>
  <si>
    <t>Hoitotyön esimies</t>
  </si>
  <si>
    <t>Hoitotyön johtaja</t>
  </si>
  <si>
    <t>Hoitotyöntekijä</t>
  </si>
  <si>
    <t>Hoiva-avustaja</t>
  </si>
  <si>
    <t>Hoivatyön esimies</t>
  </si>
  <si>
    <t>Hoivatyöntekijä</t>
  </si>
  <si>
    <t>Hosteltyöntekijä</t>
  </si>
  <si>
    <t>Hr-asiantuntija</t>
  </si>
  <si>
    <t>Hr-sihteeri</t>
  </si>
  <si>
    <t>HR-suunnittelija</t>
  </si>
  <si>
    <t>Huolto- ja korjausmies</t>
  </si>
  <si>
    <t>Huoltoasentaja</t>
  </si>
  <si>
    <t>Huoltoinsinööri</t>
  </si>
  <si>
    <t>Huoltomekaanikko</t>
  </si>
  <si>
    <t>Huoltomestari</t>
  </si>
  <si>
    <t>Huoltomies</t>
  </si>
  <si>
    <t>Huoltopäällikkö</t>
  </si>
  <si>
    <t>Huoltoteknikko</t>
  </si>
  <si>
    <t>Hygieenikkoeläinlääkäri</t>
  </si>
  <si>
    <t>Hygieniahoitaja</t>
  </si>
  <si>
    <t>Hyvinvointiavustaja</t>
  </si>
  <si>
    <t>I</t>
  </si>
  <si>
    <t>Ict-asiantuntija</t>
  </si>
  <si>
    <t>Ict-suunnittelija</t>
  </si>
  <si>
    <t>Ict-tukihenkilö</t>
  </si>
  <si>
    <t>Iltalukion lehtori</t>
  </si>
  <si>
    <t>Iltapäiväkerhon ohjaaja</t>
  </si>
  <si>
    <t>Iltapäivätoim.ohj.-koulunkäyntiavustaja</t>
  </si>
  <si>
    <t>Iltapäivätoiminnan ohjaaja</t>
  </si>
  <si>
    <t>Iltavahtimestari</t>
  </si>
  <si>
    <t>Iltavalvoja</t>
  </si>
  <si>
    <t>Informaatikko</t>
  </si>
  <si>
    <t>Insinööri</t>
  </si>
  <si>
    <t>Intendentti</t>
  </si>
  <si>
    <t>Isännöitsijä</t>
  </si>
  <si>
    <t>IT-asiantuntija</t>
  </si>
  <si>
    <t>IT-koordinaattori</t>
  </si>
  <si>
    <t>IT-päällikkö</t>
  </si>
  <si>
    <t>It-pääsunnittelija</t>
  </si>
  <si>
    <t>IT-suunnittelija</t>
  </si>
  <si>
    <t>It-suunnittelupäällikkö</t>
  </si>
  <si>
    <t>IT-tukihenkilö</t>
  </si>
  <si>
    <t>J</t>
  </si>
  <si>
    <t>Jakeluauton kuljettaja</t>
  </si>
  <si>
    <t>Jalkaterapeutti</t>
  </si>
  <si>
    <t>Jalkojen hoitaja</t>
  </si>
  <si>
    <t>Johdon assistentti</t>
  </si>
  <si>
    <t>Johdon sihteeri</t>
  </si>
  <si>
    <t>Johtaja</t>
  </si>
  <si>
    <t>Johtajaopettaja</t>
  </si>
  <si>
    <t>Johtajaylilääkäri</t>
  </si>
  <si>
    <t>Johtava farmaseutti</t>
  </si>
  <si>
    <t>Johtava hammaslääkäri</t>
  </si>
  <si>
    <t>Johtava hoitaja</t>
  </si>
  <si>
    <t>Johtava informaatikko</t>
  </si>
  <si>
    <t>Johtava leikkipuisto-ohjaaja</t>
  </si>
  <si>
    <t>Johtava lääkäri</t>
  </si>
  <si>
    <t>Johtava maatalouslomittaja</t>
  </si>
  <si>
    <t>Johtava nuorisonohjaaja</t>
  </si>
  <si>
    <t>Johtava ohjaaja</t>
  </si>
  <si>
    <t>Johtava opettaja</t>
  </si>
  <si>
    <t>Johtava palotarkastaja</t>
  </si>
  <si>
    <t>Johtava psykologi</t>
  </si>
  <si>
    <t>Johtava puheterapeutti</t>
  </si>
  <si>
    <t>Johtava rakennustarkastaja</t>
  </si>
  <si>
    <t>Johtava sosiaalityöntekijä</t>
  </si>
  <si>
    <t>Johtava ylihoitaja</t>
  </si>
  <si>
    <t>Johtava ylilääkäri</t>
  </si>
  <si>
    <t>Joukkoliikennesuunnittelija</t>
  </si>
  <si>
    <t>Järjestelmäasiantuntija</t>
  </si>
  <si>
    <t>Järjestelmäkoordinaattori</t>
  </si>
  <si>
    <t>Järjestelmäpäällikkö</t>
  </si>
  <si>
    <t>Järjestelmäsihteeri</t>
  </si>
  <si>
    <t>Järjestelmäsuunnittelija</t>
  </si>
  <si>
    <t>Järjestelmätukihenkilö</t>
  </si>
  <si>
    <t>Järjestelmävastaava</t>
  </si>
  <si>
    <t>Järjestelyapulainen</t>
  </si>
  <si>
    <t>Järjestäjä</t>
  </si>
  <si>
    <t>Jäteasemanhoitaja</t>
  </si>
  <si>
    <t>K</t>
  </si>
  <si>
    <t>Kaavasuunnittelija</t>
  </si>
  <si>
    <t>Kaavavalmistelija</t>
  </si>
  <si>
    <t>Kaavoittaja</t>
  </si>
  <si>
    <t>Kaavoitusarkkitehti</t>
  </si>
  <si>
    <t>Kaavoitusavustaja</t>
  </si>
  <si>
    <t>Kaavoitusinsinööri</t>
  </si>
  <si>
    <t>Kaavoitusjohtaja</t>
  </si>
  <si>
    <t>Kaavoituspäällikkö</t>
  </si>
  <si>
    <t>Kaavoitussihteeri</t>
  </si>
  <si>
    <t>Kaavoitusteknikko</t>
  </si>
  <si>
    <t>Kahvilanhoitaja</t>
  </si>
  <si>
    <t>Kahvilatyöntekijä</t>
  </si>
  <si>
    <t>Kahviomyyjä</t>
  </si>
  <si>
    <t>Kahvionhoitaja</t>
  </si>
  <si>
    <t>Kahviotyöntekijä</t>
  </si>
  <si>
    <t>Kalustonhoitaja</t>
  </si>
  <si>
    <t>Kalustonkorjaaja</t>
  </si>
  <si>
    <t>Kalustonkunnostaja</t>
  </si>
  <si>
    <t>Kampaaja-maskeeraaja</t>
  </si>
  <si>
    <t>Kansainvälisten asiain assistentti</t>
  </si>
  <si>
    <t>Kansainvälisten asioiden päällikkö</t>
  </si>
  <si>
    <t>Kansainvälisten asioiden suunnittelija</t>
  </si>
  <si>
    <t>Kansainvälistenasioiden koordinaattori</t>
  </si>
  <si>
    <t>Kansalaisopiston apulaisrehtori</t>
  </si>
  <si>
    <t>Kansalaisopiston opettaja</t>
  </si>
  <si>
    <t>Kansalaisopiston rehtori</t>
  </si>
  <si>
    <t>Kansalaisopiston tuntiopettaja</t>
  </si>
  <si>
    <t>Kansanopiston opettaja</t>
  </si>
  <si>
    <t>Kansliapäällikkö</t>
  </si>
  <si>
    <t>Kansliasihteeri</t>
  </si>
  <si>
    <t>Kanslisti</t>
  </si>
  <si>
    <t>Kanttiinimyyjä</t>
  </si>
  <si>
    <t>Karjanhoitaja</t>
  </si>
  <si>
    <t>Kartanpiirtäjä</t>
  </si>
  <si>
    <t>Kartoittaja</t>
  </si>
  <si>
    <t>Karttatietokäsittelijä</t>
  </si>
  <si>
    <t>Kassanhoitaja</t>
  </si>
  <si>
    <t>Kassa-tarjoilija</t>
  </si>
  <si>
    <t>Kasvatusohjaaja</t>
  </si>
  <si>
    <t>Kasvatustoiminnan ohjaaja</t>
  </si>
  <si>
    <t>Katuinsinööri</t>
  </si>
  <si>
    <t>Katumestari</t>
  </si>
  <si>
    <t>Katupäällikkö</t>
  </si>
  <si>
    <t>Kauppaoppilaitoksen lehtori</t>
  </si>
  <si>
    <t>Kaupunginarkkitehti</t>
  </si>
  <si>
    <t>Kaupunginasiamies</t>
  </si>
  <si>
    <t>Kaupungineläinlääkäri</t>
  </si>
  <si>
    <t>Kaupungingeodeetti</t>
  </si>
  <si>
    <t>Kaupungininsinööri</t>
  </si>
  <si>
    <t>Kaupunginjohtaja</t>
  </si>
  <si>
    <t>Kaupunginjohtajan sihteeri</t>
  </si>
  <si>
    <t>Kaupunginkamreeri</t>
  </si>
  <si>
    <t>Kaupunginlakimies</t>
  </si>
  <si>
    <t>Kaupunginpuutarhuri</t>
  </si>
  <si>
    <t>Kaupunginsihteeri</t>
  </si>
  <si>
    <t>Kaupunkitarkastaja</t>
  </si>
  <si>
    <t>Kausityöntekijä</t>
  </si>
  <si>
    <t>Kehittäjä</t>
  </si>
  <si>
    <t>Kehittämisasiantuntija</t>
  </si>
  <si>
    <t>Kehittämisinsinööri</t>
  </si>
  <si>
    <t>Kehittämisjohtaja</t>
  </si>
  <si>
    <t>Kehittämiskonsultti</t>
  </si>
  <si>
    <t>Kehittämiskoordinaattori</t>
  </si>
  <si>
    <t>Kehittämispäällikkö</t>
  </si>
  <si>
    <t>Kehittämissuunnittelija</t>
  </si>
  <si>
    <t>Kehitysinsinööri</t>
  </si>
  <si>
    <t>Kehitysjohtaja</t>
  </si>
  <si>
    <t>Kehityspäällikkö</t>
  </si>
  <si>
    <t>Kehitysvammahoitaja</t>
  </si>
  <si>
    <t>Kehitysvammahuollon ohjaaja</t>
  </si>
  <si>
    <t>Kehitysvammaisten hoitaja</t>
  </si>
  <si>
    <t>Kehitysvammaisten ohjaaja</t>
  </si>
  <si>
    <t>Kehitysvammaisten päivähuolt. ohjaaja</t>
  </si>
  <si>
    <t>2 368</t>
  </si>
  <si>
    <t>Kehitysvammaohjaaja</t>
  </si>
  <si>
    <t>Kehitysvammatyönohjaaja</t>
  </si>
  <si>
    <t>Kehitysvammatyöntekijä</t>
  </si>
  <si>
    <t>Keittiöapulainen</t>
  </si>
  <si>
    <t>Keittiöapulainen-siivooja</t>
  </si>
  <si>
    <t>Keittiömestari</t>
  </si>
  <si>
    <t>Keittiöpäällikkö</t>
  </si>
  <si>
    <t>Keittiötyönjohtaja</t>
  </si>
  <si>
    <t>Keittiötyöntekijä</t>
  </si>
  <si>
    <t>Keittolanhoitaja</t>
  </si>
  <si>
    <t>Keittäjä</t>
  </si>
  <si>
    <t>Keittäjä-emäntä</t>
  </si>
  <si>
    <t>Keittäjä-siivooja</t>
  </si>
  <si>
    <t>Keittäjä-siivooja-talonmies</t>
  </si>
  <si>
    <t>Kemisti</t>
  </si>
  <si>
    <t>Kenttäjohtaja</t>
  </si>
  <si>
    <t>Kenttämestari</t>
  </si>
  <si>
    <t>Kenttäpäällikkö</t>
  </si>
  <si>
    <t>Kentänhoitaja</t>
  </si>
  <si>
    <t>Kerhonohjaaja</t>
  </si>
  <si>
    <t>Kerho-ohjaaja</t>
  </si>
  <si>
    <t>Kerhotoiminnan ohjaaja</t>
  </si>
  <si>
    <t>Keskuksenhoitaja</t>
  </si>
  <si>
    <t>Keskusarkistonhoitaja</t>
  </si>
  <si>
    <t>Keskusvarastonhoitaja</t>
  </si>
  <si>
    <t>Kielenkääntäjä</t>
  </si>
  <si>
    <t>Kieli- ja kulttuuriryhmien opettaja</t>
  </si>
  <si>
    <t>Kieltenopettaja</t>
  </si>
  <si>
    <t>Kierrätystyöntekijä</t>
  </si>
  <si>
    <t>1 748</t>
  </si>
  <si>
    <t>Kiertävä englanninkielen opettaja</t>
  </si>
  <si>
    <t>Kiertävä erityislastentarhan opettaja</t>
  </si>
  <si>
    <t>Kiertävä erityisopettaja</t>
  </si>
  <si>
    <t>Kiertävä lastenhoitaja</t>
  </si>
  <si>
    <t>Kiertävä lähihoitaja</t>
  </si>
  <si>
    <t>Kiertävä perhepäivähoitaja</t>
  </si>
  <si>
    <t>Kiinteistöapulainen</t>
  </si>
  <si>
    <t>Kiinteistöhuoltaja</t>
  </si>
  <si>
    <t>Kiinteistöhuoltomies</t>
  </si>
  <si>
    <t>Kiinteistöinsinööri</t>
  </si>
  <si>
    <t>Kiinteistöjohtaja</t>
  </si>
  <si>
    <t>Kiinteistömestari</t>
  </si>
  <si>
    <t>Kiinteistömies</t>
  </si>
  <si>
    <t>Kiinteistönhoitaja</t>
  </si>
  <si>
    <t>1 635</t>
  </si>
  <si>
    <t>Kiinteistöpäällikkö</t>
  </si>
  <si>
    <t>Kiinteistörakennusmestari</t>
  </si>
  <si>
    <t>Kiinteistörekisterinhoitaja</t>
  </si>
  <si>
    <t>Kiinteistösihteeri</t>
  </si>
  <si>
    <t>Kiinteistötyönjohtaja</t>
  </si>
  <si>
    <t>Kiinteistötyöntekijä</t>
  </si>
  <si>
    <t>Kirjaaja</t>
  </si>
  <si>
    <t>Kirjanpitopäällikkö</t>
  </si>
  <si>
    <t>Kirjanpitäjä</t>
  </si>
  <si>
    <t>Kirjastoapulainen</t>
  </si>
  <si>
    <t>Kirjastoautonkuljettaja</t>
  </si>
  <si>
    <t>Kirjastoautonkuljettaja-virkailija</t>
  </si>
  <si>
    <t>Kirjastoautovirkailija</t>
  </si>
  <si>
    <t>Kirjastoavustaja</t>
  </si>
  <si>
    <t>Kirjaston johtaja</t>
  </si>
  <si>
    <t>Kirjastonhoitaja</t>
  </si>
  <si>
    <t>Kirjastosihteeri</t>
  </si>
  <si>
    <t>Kirjastotoimen apulaisjohtaja</t>
  </si>
  <si>
    <t>Kirjastotoimenjohtaja</t>
  </si>
  <si>
    <t>Kirjastotyöntekijä</t>
  </si>
  <si>
    <t>Kirjastovirkailija</t>
  </si>
  <si>
    <t>1 875</t>
  </si>
  <si>
    <t>Kirjastovirkailija-kuljettaja</t>
  </si>
  <si>
    <t>Kirvesmies</t>
  </si>
  <si>
    <t>Kliininen asiantuntija</t>
  </si>
  <si>
    <t>Kliininen opettaja</t>
  </si>
  <si>
    <t>Kliinisen hoitotyön asiantuntija</t>
  </si>
  <si>
    <t>Kliinisesti erikoistunut hoitaja</t>
  </si>
  <si>
    <t>Klinikkaryhmän johtaja (11 KPL)</t>
  </si>
  <si>
    <t>Klinikkasihteeri</t>
  </si>
  <si>
    <t>Kodinhoitaja</t>
  </si>
  <si>
    <t>Kokki</t>
  </si>
  <si>
    <t>1 762</t>
  </si>
  <si>
    <t>Kokki-siivooja</t>
  </si>
  <si>
    <t>Kokoaikainen opettaja</t>
  </si>
  <si>
    <t>Kolmiperhehoitaja</t>
  </si>
  <si>
    <t>Kolmiperhepäivähoitaja</t>
  </si>
  <si>
    <t>Koneasentaja</t>
  </si>
  <si>
    <t>Koneasentaja, vanhempi</t>
  </si>
  <si>
    <t>Koneenhoitaja</t>
  </si>
  <si>
    <t>Konserttimestari</t>
  </si>
  <si>
    <t>Konservaattori</t>
  </si>
  <si>
    <t>Konservatorion lehtori</t>
  </si>
  <si>
    <t>Konsultoiva erityislastentarhanopettaja</t>
  </si>
  <si>
    <t>Konsultoiva varhaiskasvat. erityisopett.</t>
  </si>
  <si>
    <t>Koordinaattori</t>
  </si>
  <si>
    <t>Korjausmies</t>
  </si>
  <si>
    <t>Korjausneuvoja</t>
  </si>
  <si>
    <t>Kotiavustaja</t>
  </si>
  <si>
    <t>Kotihoidon aluevastaava</t>
  </si>
  <si>
    <t>Kotihoidon esimies</t>
  </si>
  <si>
    <t>Kotihoidon johtaja</t>
  </si>
  <si>
    <t>Kotihoidon ohjaaja</t>
  </si>
  <si>
    <t>Kotihoidon palveluesimies</t>
  </si>
  <si>
    <t>Kotihoidon päällikkö</t>
  </si>
  <si>
    <t>Kotihoidonohjaaja</t>
  </si>
  <si>
    <t>Kotihoitaja</t>
  </si>
  <si>
    <t>Kotihoitopäällikkö</t>
  </si>
  <si>
    <t>Kotipalveluapulainen</t>
  </si>
  <si>
    <t>Kotipalveluohjaaja</t>
  </si>
  <si>
    <t>Kotisairaanhoitaja</t>
  </si>
  <si>
    <t>Kotitalouden lehtori</t>
  </si>
  <si>
    <t>Kotitalouden opettaja</t>
  </si>
  <si>
    <t>Kotiutushoitaja</t>
  </si>
  <si>
    <t>Koulu- ja iltapäivätoiminnan ohjaaja</t>
  </si>
  <si>
    <t>Kouluapulainen</t>
  </si>
  <si>
    <t>Kouluavustaja</t>
  </si>
  <si>
    <t>1 893</t>
  </si>
  <si>
    <t>Kouluemäntä</t>
  </si>
  <si>
    <t>Kouluhuoltaja</t>
  </si>
  <si>
    <t>Kouluisäntä</t>
  </si>
  <si>
    <t>Koulujen iltakäytön valvoja</t>
  </si>
  <si>
    <t>Koulukuraattori</t>
  </si>
  <si>
    <t>Koululaisten iltapäivätoiminnan ohjaaja</t>
  </si>
  <si>
    <t>Koulun johtaja</t>
  </si>
  <si>
    <t>Koulunkäynninohjaaja</t>
  </si>
  <si>
    <t>Koulunkäyntiav.-iltapäivätoiminnanohj.</t>
  </si>
  <si>
    <t>Koulunkäyntiavustaja</t>
  </si>
  <si>
    <t>5 284</t>
  </si>
  <si>
    <t>Koulunkäyntiavustaja/kerho-ohjaaja</t>
  </si>
  <si>
    <t>Koulunkäyntiohjaaja</t>
  </si>
  <si>
    <t>Kouluohjaaja</t>
  </si>
  <si>
    <t>Koulupsykologi</t>
  </si>
  <si>
    <t>Koulusihteeri</t>
  </si>
  <si>
    <t>1 114</t>
  </si>
  <si>
    <t>Kouluterveydenhoitaja</t>
  </si>
  <si>
    <t>Koulutoimenjohtaja</t>
  </si>
  <si>
    <t>5 139</t>
  </si>
  <si>
    <t>Kouluttaja</t>
  </si>
  <si>
    <t>Koulutus- ja kehittämispäällikkö</t>
  </si>
  <si>
    <t>Koulutusalan johtaja</t>
  </si>
  <si>
    <t>Koulutusassistentti</t>
  </si>
  <si>
    <t>Koulutusjohtaja</t>
  </si>
  <si>
    <t>Koulutuskoordinaattori</t>
  </si>
  <si>
    <t>Koulutusohjaaja</t>
  </si>
  <si>
    <t>Koulutuspäällikkö</t>
  </si>
  <si>
    <t>Koulutussihteeri</t>
  </si>
  <si>
    <t>Koulutussuunnittelija</t>
  </si>
  <si>
    <t>Koulutustarkastaja</t>
  </si>
  <si>
    <t>Koulutusvastaava</t>
  </si>
  <si>
    <t>Koulutyöntekijä</t>
  </si>
  <si>
    <t>Kriisityöntekijä</t>
  </si>
  <si>
    <t>Kudonnanohjaaja</t>
  </si>
  <si>
    <t>Kuljetuspäällikkö</t>
  </si>
  <si>
    <t>Kuljetussuunnittelija</t>
  </si>
  <si>
    <t>Kuljetustyöntekijä</t>
  </si>
  <si>
    <t>Kulttuurijohtaja</t>
  </si>
  <si>
    <t>Kulttuuriohjaaja</t>
  </si>
  <si>
    <t>Kulttuurisihteeri</t>
  </si>
  <si>
    <t>Kulttuurisuunnittelija</t>
  </si>
  <si>
    <t>Kulttuuritoimenjohtaja</t>
  </si>
  <si>
    <t>Kulttuurituottaja</t>
  </si>
  <si>
    <t>Kunnallistekniikan suunnittelija</t>
  </si>
  <si>
    <t>Kunnallistekniikan työntekijä</t>
  </si>
  <si>
    <t>Kunnaneläinlääkäri</t>
  </si>
  <si>
    <t>Kunnaninsinööri</t>
  </si>
  <si>
    <t>Kunnanjohtaja</t>
  </si>
  <si>
    <t>Kunnankamreeri</t>
  </si>
  <si>
    <t>Kunnanpuutarhuri</t>
  </si>
  <si>
    <t>Kunnanrakennusmestari</t>
  </si>
  <si>
    <t>Kunnansihteeri</t>
  </si>
  <si>
    <t>Kunnossapitoinsinööri</t>
  </si>
  <si>
    <t>Kunnossapitomestari</t>
  </si>
  <si>
    <t>Kunnossapitopäällikkö</t>
  </si>
  <si>
    <t>Kunnossapitosuunnittelija</t>
  </si>
  <si>
    <t>Kunnossapitoteknikko</t>
  </si>
  <si>
    <t>Kunnossapitotyönjohtaja</t>
  </si>
  <si>
    <t>3 341</t>
  </si>
  <si>
    <t>Kunnossapitotyöntekijä</t>
  </si>
  <si>
    <t>Kuntayhtymän johtaja</t>
  </si>
  <si>
    <t>Kuntohoitaja</t>
  </si>
  <si>
    <t>Kuntouttavan työtoiminnan ohjaaja</t>
  </si>
  <si>
    <t>Kuntoutusohjaaja</t>
  </si>
  <si>
    <t>Kuntoutussihteeri</t>
  </si>
  <si>
    <t>Kuntoutussuunnittelija</t>
  </si>
  <si>
    <t>Kuraattori</t>
  </si>
  <si>
    <t>Kurssisihteeri</t>
  </si>
  <si>
    <t>Kustannuslaskija</t>
  </si>
  <si>
    <t>Kuulontutkija</t>
  </si>
  <si>
    <t>Kuvaamataidon lehtori</t>
  </si>
  <si>
    <t>Kuvaamataidonopettaja</t>
  </si>
  <si>
    <t>Kuvataideopettaja</t>
  </si>
  <si>
    <t>Kuvataiteen lehtori</t>
  </si>
  <si>
    <t>Kylvettäjä</t>
  </si>
  <si>
    <t>Kätilö</t>
  </si>
  <si>
    <t>Käyttöinsinööri</t>
  </si>
  <si>
    <t>Käyttömestari</t>
  </si>
  <si>
    <t>Käyttöpäivystäjä</t>
  </si>
  <si>
    <t>Käyttöpäällikkö</t>
  </si>
  <si>
    <t>Käyttöteknikko</t>
  </si>
  <si>
    <t>Käytönvalvoja</t>
  </si>
  <si>
    <t>Kääntäjä</t>
  </si>
  <si>
    <t>L</t>
  </si>
  <si>
    <t>Laatukoordinaattori</t>
  </si>
  <si>
    <t>Laatupäällikkö</t>
  </si>
  <si>
    <t>3 957</t>
  </si>
  <si>
    <t>Laborantti</t>
  </si>
  <si>
    <t>Laboratoriohoitaja</t>
  </si>
  <si>
    <t>2 808</t>
  </si>
  <si>
    <t>Laboratorioinsinööri</t>
  </si>
  <si>
    <t>Laboratoriomestari</t>
  </si>
  <si>
    <t>Laboratorion hoitaja</t>
  </si>
  <si>
    <t>Laboratorioteknikko</t>
  </si>
  <si>
    <t>Laitoksenhoitaja</t>
  </si>
  <si>
    <t>Laitosapulainen</t>
  </si>
  <si>
    <t>1 716</t>
  </si>
  <si>
    <t>Laitosasentaja</t>
  </si>
  <si>
    <t>Laitoshuoltaja</t>
  </si>
  <si>
    <t>5 663</t>
  </si>
  <si>
    <t>3 389</t>
  </si>
  <si>
    <t>Laitoshuoltaja/päiväkoti</t>
  </si>
  <si>
    <t>Laitoshuoltaja-ravitsemustyöntekijä</t>
  </si>
  <si>
    <t>Laitoshuoltoapulainen</t>
  </si>
  <si>
    <t>Laitosmestari</t>
  </si>
  <si>
    <t>Laitosmies</t>
  </si>
  <si>
    <t>Laitospäällikkö</t>
  </si>
  <si>
    <t>Laitossiivooja</t>
  </si>
  <si>
    <t>Laitostyöntekijä</t>
  </si>
  <si>
    <t>Lakimies</t>
  </si>
  <si>
    <t>Lapsiperhetyöntekijä</t>
  </si>
  <si>
    <t>Laskenta-asiantuntija</t>
  </si>
  <si>
    <t>Laskentapäällikkö</t>
  </si>
  <si>
    <t>Laskentasihteeri</t>
  </si>
  <si>
    <t>Laskentasuunnittelija</t>
  </si>
  <si>
    <t>Laskuttaja</t>
  </si>
  <si>
    <t>Laskutussihteeri</t>
  </si>
  <si>
    <t>Lasten erityisohjaaja</t>
  </si>
  <si>
    <t>Lastenhoitaja</t>
  </si>
  <si>
    <t>16 305</t>
  </si>
  <si>
    <t>Lastenhoitaja/varahenkilö</t>
  </si>
  <si>
    <t>Lastenhoitaja-päivähoitaja</t>
  </si>
  <si>
    <t>Lastenhoitoapulainen</t>
  </si>
  <si>
    <t>Lastenkodin johtaja</t>
  </si>
  <si>
    <t>Lastenkodin ohjaaja</t>
  </si>
  <si>
    <t>Lastenohjaaja</t>
  </si>
  <si>
    <t>Lastensuojelun perhetyöntekijä</t>
  </si>
  <si>
    <t>Lastentarhanopettaja</t>
  </si>
  <si>
    <t>12 124</t>
  </si>
  <si>
    <t>Lastentarhanopettaja-sosiaalikasvattaja</t>
  </si>
  <si>
    <t>Lastenvalvoja</t>
  </si>
  <si>
    <t>Lavastevalmistaja</t>
  </si>
  <si>
    <t>Lehtori</t>
  </si>
  <si>
    <t>7 968</t>
  </si>
  <si>
    <t>Lehtori, ammatilliset aineet</t>
  </si>
  <si>
    <t>Lehtori, yhteiset aineet</t>
  </si>
  <si>
    <t>Leikinohjaaja</t>
  </si>
  <si>
    <t>Leikkipuistoapulainen</t>
  </si>
  <si>
    <t>Liikenneinsinööri</t>
  </si>
  <si>
    <t>Liikenneopettaja</t>
  </si>
  <si>
    <t>Liikennesuunnittelija</t>
  </si>
  <si>
    <t>Liikennesuunnitteluinsinööri</t>
  </si>
  <si>
    <t>Liikennetutkija</t>
  </si>
  <si>
    <t>Liikennetyönjohtaja</t>
  </si>
  <si>
    <t>Liikenteen ohjaaja</t>
  </si>
  <si>
    <t>Liikunnan ja terveystiedon lehtori</t>
  </si>
  <si>
    <t>Liikunnan lehtori</t>
  </si>
  <si>
    <t>Liikunnanohjaaja</t>
  </si>
  <si>
    <t>Liikunnanopettaja</t>
  </si>
  <si>
    <t>Liikunta-alueiden hoitaja</t>
  </si>
  <si>
    <t>Liikuntakoordinaattori</t>
  </si>
  <si>
    <t>Liikuntalaitoksen hoitaja</t>
  </si>
  <si>
    <t>Liikuntaneuvoja</t>
  </si>
  <si>
    <t>Liikuntapaikanhoitaja</t>
  </si>
  <si>
    <t>Liikuntapaikkamestari</t>
  </si>
  <si>
    <t>Liikuntapaikkatyöntekijä</t>
  </si>
  <si>
    <t>Liikuntapaikkojen hoitaja</t>
  </si>
  <si>
    <t>Liikuntapaikkojenhoitaja</t>
  </si>
  <si>
    <t>Liikuntapalvelupäällikkö</t>
  </si>
  <si>
    <t>Liikuntapalveluvastaava</t>
  </si>
  <si>
    <t>Liikuntapäällikkö</t>
  </si>
  <si>
    <t>Liikuntaryhmien ohjaaja</t>
  </si>
  <si>
    <t>Liikuntasihteeri</t>
  </si>
  <si>
    <t>Liikuntasuunnittelija</t>
  </si>
  <si>
    <t>Liikuntaterapeutti</t>
  </si>
  <si>
    <t>Liikuntatoimenjohtaja</t>
  </si>
  <si>
    <t>Liinavaatevarastonhoitaja</t>
  </si>
  <si>
    <t>Linja-autonkuljettaja</t>
  </si>
  <si>
    <t>Lippukassanhoitaja</t>
  </si>
  <si>
    <t>Lipunmyyjä</t>
  </si>
  <si>
    <t>Logistiikkakoordinaattori</t>
  </si>
  <si>
    <t>Logistiikkapäällikkö</t>
  </si>
  <si>
    <t>Logistiikkasihteeri</t>
  </si>
  <si>
    <t>Logistiikkatyöntekijä</t>
  </si>
  <si>
    <t>Logistikko</t>
  </si>
  <si>
    <t>Lomasihteeri</t>
  </si>
  <si>
    <t>Lomatoimen ohjaaja</t>
  </si>
  <si>
    <t>Lomituspalvelujen esimies</t>
  </si>
  <si>
    <t>Lomituspalvelujohtaja</t>
  </si>
  <si>
    <t>Lomituspalveluohjaaja</t>
  </si>
  <si>
    <t>Lomituspalvelupäällikkö</t>
  </si>
  <si>
    <t>Lomituspalvelutyöntekijä</t>
  </si>
  <si>
    <t>Lomitustyönjohtaja</t>
  </si>
  <si>
    <t>Lukiokoulutuksen lehtori</t>
  </si>
  <si>
    <t>Lukion ja peruskoulun yht. nuor. lehtori</t>
  </si>
  <si>
    <t>Lukion ja peruskoulun yht. vanh. lehtori</t>
  </si>
  <si>
    <t>Lukion ja peruskoulun yhteinen lehtori</t>
  </si>
  <si>
    <t>Lukion ja peruskoulun yhteinen opettaja</t>
  </si>
  <si>
    <t>Lukion ja perusopetuksen lehtori</t>
  </si>
  <si>
    <t>Lukion ja perusopetuksen yht leht</t>
  </si>
  <si>
    <t>Lukion lehtori</t>
  </si>
  <si>
    <t>Lukion rehtori</t>
  </si>
  <si>
    <t>Lukion vanhempi lehtori</t>
  </si>
  <si>
    <t>Lukiosihteeri</t>
  </si>
  <si>
    <t>Luokanopettaja</t>
  </si>
  <si>
    <t>7 467</t>
  </si>
  <si>
    <t>Luokka-avustaja</t>
  </si>
  <si>
    <t>Lupa-arkkitehti</t>
  </si>
  <si>
    <t>Lupainsinööri</t>
  </si>
  <si>
    <t>Lupasihteeri</t>
  </si>
  <si>
    <t>Lupatarkastaja</t>
  </si>
  <si>
    <t>Lupavalmistelija</t>
  </si>
  <si>
    <t>Lvi-asentaja</t>
  </si>
  <si>
    <t>Lvi-asiantuntija</t>
  </si>
  <si>
    <t>Lvi-insinööri</t>
  </si>
  <si>
    <t>Lvi-tarkastaja</t>
  </si>
  <si>
    <t>Lvi-teknikko</t>
  </si>
  <si>
    <t>Lähetti</t>
  </si>
  <si>
    <t>Lähiavustaja</t>
  </si>
  <si>
    <t>Lähihoitaja</t>
  </si>
  <si>
    <t>31 212</t>
  </si>
  <si>
    <t>Lähihoitaja-kodinhoitaja</t>
  </si>
  <si>
    <t>Lähihoitaja-perushoitaja</t>
  </si>
  <si>
    <t>Lähikasvattaja</t>
  </si>
  <si>
    <t>Lähiohjaaja</t>
  </si>
  <si>
    <t>Lääketyöntekijä</t>
  </si>
  <si>
    <t>Lääkintäesimies</t>
  </si>
  <si>
    <t>Lääkintälaitemekaanikko</t>
  </si>
  <si>
    <t>Lääkintämestari</t>
  </si>
  <si>
    <t>Lääkintävahtimestari</t>
  </si>
  <si>
    <t>Lääkintävahtimestari-sairaankuljettaja</t>
  </si>
  <si>
    <t>Lääkintävoimistelija</t>
  </si>
  <si>
    <t>Lääkäri</t>
  </si>
  <si>
    <t>Lääkärin sihteeri</t>
  </si>
  <si>
    <t>M</t>
  </si>
  <si>
    <t>Maakunta-arkkitehti</t>
  </si>
  <si>
    <t>Maakuntainsinööri</t>
  </si>
  <si>
    <t>Maakuntajohtaja</t>
  </si>
  <si>
    <t>Maalari</t>
  </si>
  <si>
    <t>Maankäyttöinsinööri</t>
  </si>
  <si>
    <t>Maankäyttöpäällikkö</t>
  </si>
  <si>
    <t>Maankäyttösihteeri</t>
  </si>
  <si>
    <t>Maanmittausinsinööri</t>
  </si>
  <si>
    <t>Maanmittausteknikko</t>
  </si>
  <si>
    <t>Maanrakennusammattimies</t>
  </si>
  <si>
    <t>Maanrakennusmestari</t>
  </si>
  <si>
    <t>Maantiedon ja biologian lehtori</t>
  </si>
  <si>
    <t>Maantiedon ja luonnonhistorianlehtori</t>
  </si>
  <si>
    <t>Maarakennusmestari</t>
  </si>
  <si>
    <t>Maaseutuasiamies</t>
  </si>
  <si>
    <t>Maaseutujohtaja</t>
  </si>
  <si>
    <t>Maaseutupäällikkö</t>
  </si>
  <si>
    <t>Maaseutusihteeri</t>
  </si>
  <si>
    <t>Maastokartoittaja</t>
  </si>
  <si>
    <t>Maatalouslomittaja</t>
  </si>
  <si>
    <t>Maataloussihteeri</t>
  </si>
  <si>
    <t>Maataloustyönjohtaja</t>
  </si>
  <si>
    <t>Maataloustyöntekijä</t>
  </si>
  <si>
    <t>Maisema-arkkitehti</t>
  </si>
  <si>
    <t>Maksatustarkastaja</t>
  </si>
  <si>
    <t>Maksuliikennesihteeri</t>
  </si>
  <si>
    <t>Maksuliikenteenhoitaja</t>
  </si>
  <si>
    <t>Maksuliikesihteeri</t>
  </si>
  <si>
    <t>Markkinointiassistentti</t>
  </si>
  <si>
    <t>Markkinointikoordinaattori</t>
  </si>
  <si>
    <t>Markkinointipäällikkö</t>
  </si>
  <si>
    <t>Markkinointisihteeri</t>
  </si>
  <si>
    <t>Markkinointisuunnittelija</t>
  </si>
  <si>
    <t>Matemaattisten aineiden lehtori</t>
  </si>
  <si>
    <t>Matemaattisten aineiden opettaja</t>
  </si>
  <si>
    <t>Matematiikan lehtori</t>
  </si>
  <si>
    <t>Matematiikan,fysiikan ja kemian lehtori</t>
  </si>
  <si>
    <t>Materiaalinhoitaja</t>
  </si>
  <si>
    <t>Matkailuneuvoja</t>
  </si>
  <si>
    <t>Matkailusihteeri</t>
  </si>
  <si>
    <t>Matkailutiedottaja</t>
  </si>
  <si>
    <t>Matkalippujen tarkastaja</t>
  </si>
  <si>
    <t>Media-assistentti</t>
  </si>
  <si>
    <t>Mediasihteeri</t>
  </si>
  <si>
    <t>Mediatuottaja</t>
  </si>
  <si>
    <t>2 846</t>
  </si>
  <si>
    <t>Mekaanikko</t>
  </si>
  <si>
    <t>Metrojunankuljettaja</t>
  </si>
  <si>
    <t>Metsuri</t>
  </si>
  <si>
    <t>Metsä- ja puistotyöntekijä</t>
  </si>
  <si>
    <t>Metsänhoitotyöntekijä</t>
  </si>
  <si>
    <t>Metsätalousinsinööri</t>
  </si>
  <si>
    <t>Mielenterveyshoitaja</t>
  </si>
  <si>
    <t>1 448</t>
  </si>
  <si>
    <t>Mielisairaanhoitaja</t>
  </si>
  <si>
    <t>Mikrobiologi</t>
  </si>
  <si>
    <t>Mikrotukihenkilö</t>
  </si>
  <si>
    <t>Mittamies</t>
  </si>
  <si>
    <t>Mittausetumies</t>
  </si>
  <si>
    <t>Mittausinsinööri</t>
  </si>
  <si>
    <t>Mittausmies</t>
  </si>
  <si>
    <t>Mittausteknikko</t>
  </si>
  <si>
    <t>Mittaustyönjohtaja</t>
  </si>
  <si>
    <t>Monipalvelutyöntekijä</t>
  </si>
  <si>
    <t>Monistaja</t>
  </si>
  <si>
    <t>Monistamonhoitaja</t>
  </si>
  <si>
    <t>Muistihoitaja</t>
  </si>
  <si>
    <t>Muistikoordinaattori</t>
  </si>
  <si>
    <t>Muistineuvoja</t>
  </si>
  <si>
    <t>Museoamanuenssi</t>
  </si>
  <si>
    <t>Museoapulainen</t>
  </si>
  <si>
    <t>Museoassistentti</t>
  </si>
  <si>
    <t>Museoavustaja</t>
  </si>
  <si>
    <t>Museoemäntä</t>
  </si>
  <si>
    <t>Museolehtori</t>
  </si>
  <si>
    <t>Museomestari</t>
  </si>
  <si>
    <t>Museonhoitaja</t>
  </si>
  <si>
    <t>Museonjohtaja</t>
  </si>
  <si>
    <t>Museonvalvoja</t>
  </si>
  <si>
    <t>1 718</t>
  </si>
  <si>
    <t>Museosihteeri</t>
  </si>
  <si>
    <t>Museotoimenjohtaja</t>
  </si>
  <si>
    <t>Museovahtimestari</t>
  </si>
  <si>
    <t>Museovartija</t>
  </si>
  <si>
    <t>Museovirkailija</t>
  </si>
  <si>
    <t>Musiikin lehtori</t>
  </si>
  <si>
    <t>Musiikinopettaja</t>
  </si>
  <si>
    <t>Musiikkikoulun opettaja</t>
  </si>
  <si>
    <t>Musiikkileikkikoulun opettaja</t>
  </si>
  <si>
    <t>Musiikkiopiston lehtori</t>
  </si>
  <si>
    <t>Musiikkiopiston opettaja</t>
  </si>
  <si>
    <t>Musiikkiopiston rehtori</t>
  </si>
  <si>
    <t>Musiikkioppilaitoksen opettaja</t>
  </si>
  <si>
    <t>Musiikkiterapeutti</t>
  </si>
  <si>
    <t>Muusikko</t>
  </si>
  <si>
    <t>Myyjä</t>
  </si>
  <si>
    <t>Myymälänhoitaja</t>
  </si>
  <si>
    <t>Myyntineuvottelija</t>
  </si>
  <si>
    <t>Myyntipäällikkö</t>
  </si>
  <si>
    <t>Myyntisihteeri</t>
  </si>
  <si>
    <t>N</t>
  </si>
  <si>
    <t>Neuropsykologi</t>
  </si>
  <si>
    <t>Neuvoja</t>
  </si>
  <si>
    <t>Nosturinkäyttäjä</t>
  </si>
  <si>
    <t>Nuor ammattimies</t>
  </si>
  <si>
    <t>Nuor lehtori</t>
  </si>
  <si>
    <t>Nuoriso- ja vapaa-ajan ohjaaja</t>
  </si>
  <si>
    <t>Nuorisokodinohjaaja</t>
  </si>
  <si>
    <t>Nuorisonohjaaja</t>
  </si>
  <si>
    <t>Nuoriso-ohjaaja</t>
  </si>
  <si>
    <t>Nuorisosihteeri</t>
  </si>
  <si>
    <t>Nuorisotalon valvoja</t>
  </si>
  <si>
    <t>Nuorisotilan valvoja</t>
  </si>
  <si>
    <t>Nuorisotilaohjaaja</t>
  </si>
  <si>
    <t>Nuorisotoimen ohjaaja</t>
  </si>
  <si>
    <t>Nuorisotoimenjohtaja</t>
  </si>
  <si>
    <t>Nuorisotyöntekijä</t>
  </si>
  <si>
    <t>Näyttelijä</t>
  </si>
  <si>
    <t>Näyttelymestari</t>
  </si>
  <si>
    <t>Näyttelynvalvoja</t>
  </si>
  <si>
    <t>Näyttämömestari</t>
  </si>
  <si>
    <t>Näyttämömies</t>
  </si>
  <si>
    <t>O</t>
  </si>
  <si>
    <t>Obduktiopreparaattori</t>
  </si>
  <si>
    <t>Ohjaaja</t>
  </si>
  <si>
    <t>4 263</t>
  </si>
  <si>
    <t>Ohjaaja (kehitysvammalaitoksessa)</t>
  </si>
  <si>
    <t>1 336</t>
  </si>
  <si>
    <t>Ohjaaja (lastenhuoltolaitoksessa)</t>
  </si>
  <si>
    <t>Ohjaaja (nuorisohuoltolaitoksessa)</t>
  </si>
  <si>
    <t>Ohjaaja-päivystäjä</t>
  </si>
  <si>
    <t>Ohjaaja-valvoja</t>
  </si>
  <si>
    <t>Ohjaustoimitsija</t>
  </si>
  <si>
    <t>Ohjelmakoordinaattori</t>
  </si>
  <si>
    <t>Ohjelmapäällikkö</t>
  </si>
  <si>
    <t>Ohjelmistosuunnittelija</t>
  </si>
  <si>
    <t>Omaishoidon lomittaja</t>
  </si>
  <si>
    <t>Ompelija</t>
  </si>
  <si>
    <t>Operaattori</t>
  </si>
  <si>
    <t>Opettaja</t>
  </si>
  <si>
    <t>Opetusalajohtaja</t>
  </si>
  <si>
    <t>Opetusalapäällikkö</t>
  </si>
  <si>
    <t>Opetushoitaja</t>
  </si>
  <si>
    <t>Opetuskoordinaattori</t>
  </si>
  <si>
    <t>Opetuspäällikkö</t>
  </si>
  <si>
    <t>Opinto- ja toimistosihteeri</t>
  </si>
  <si>
    <t>Opintoasiainsihteeri</t>
  </si>
  <si>
    <t>Opintoavustaja</t>
  </si>
  <si>
    <t>Opinto-ohjaaja</t>
  </si>
  <si>
    <t>Opintosihteeri</t>
  </si>
  <si>
    <t>Opiskelija-assistentti</t>
  </si>
  <si>
    <t>Opiskelijakuraattori</t>
  </si>
  <si>
    <t>Opistoisäntä</t>
  </si>
  <si>
    <t>Opiston sihteeri</t>
  </si>
  <si>
    <t>Opistosihteeri</t>
  </si>
  <si>
    <t>Oppilaanohjauksen lehtori</t>
  </si>
  <si>
    <t>Oppilaiden ohjaaja</t>
  </si>
  <si>
    <t>Oppilashoitaja</t>
  </si>
  <si>
    <t>Oppilasohjaaja</t>
  </si>
  <si>
    <t>Oppisopimusjohtaja</t>
  </si>
  <si>
    <t>Optikko</t>
  </si>
  <si>
    <t>Osa-aikainen opettaja</t>
  </si>
  <si>
    <t>Osastoapulainen</t>
  </si>
  <si>
    <t>Osastoavustaja</t>
  </si>
  <si>
    <t>Osastofarmaseutti</t>
  </si>
  <si>
    <t>Osastonhoitaja</t>
  </si>
  <si>
    <t>Osastonhoitaja, hoitolaitoksessa</t>
  </si>
  <si>
    <t>1 057</t>
  </si>
  <si>
    <t>Osastonhoitaja, huoltolaitoksessa</t>
  </si>
  <si>
    <t>Osastonhoitaja, muu</t>
  </si>
  <si>
    <t>Osastonhoitaja, sairaalassa</t>
  </si>
  <si>
    <t>1 744</t>
  </si>
  <si>
    <t>Osastonjohtaja</t>
  </si>
  <si>
    <t>Osastonlääkäri</t>
  </si>
  <si>
    <t>1 024</t>
  </si>
  <si>
    <t>Osastonsihteeri</t>
  </si>
  <si>
    <t>4 824</t>
  </si>
  <si>
    <t>Osastonylilääkäri</t>
  </si>
  <si>
    <t>Osastopäällikkö</t>
  </si>
  <si>
    <t>Osastoryhmän päällikkö</t>
  </si>
  <si>
    <t>5 259</t>
  </si>
  <si>
    <t>Osastosihteeri</t>
  </si>
  <si>
    <t>Ostaja</t>
  </si>
  <si>
    <t>Ostoreskontranhoitaja</t>
  </si>
  <si>
    <t>Ostosihteeri</t>
  </si>
  <si>
    <t>P</t>
  </si>
  <si>
    <t>Paikkatietoasiantuntija</t>
  </si>
  <si>
    <t>Paikkatietoinsinööri</t>
  </si>
  <si>
    <t>Paikkatietokäsittelijä</t>
  </si>
  <si>
    <t>Paikkatietopäällikkö</t>
  </si>
  <si>
    <t>Paikkatietosuunnittelija</t>
  </si>
  <si>
    <t>Pajaohjaaja</t>
  </si>
  <si>
    <t>Pajatyöntekijä</t>
  </si>
  <si>
    <t>Palkanlaskentasihteeri</t>
  </si>
  <si>
    <t>Palkanlaskija</t>
  </si>
  <si>
    <t>Palkkakirjanpitäjä</t>
  </si>
  <si>
    <t>Palkkapalvelusihteeri</t>
  </si>
  <si>
    <t>Palkkasihteeri</t>
  </si>
  <si>
    <t>Paloesimies</t>
  </si>
  <si>
    <t>Paloinsinööri</t>
  </si>
  <si>
    <t>Palomestari</t>
  </si>
  <si>
    <t>Palomies</t>
  </si>
  <si>
    <t>2 242</t>
  </si>
  <si>
    <t>Palomies-ensihoitaja</t>
  </si>
  <si>
    <t>Palomies-kalustonhoitaja</t>
  </si>
  <si>
    <t>Palomies-sairaankuljettaja</t>
  </si>
  <si>
    <t>Palopäällikkö</t>
  </si>
  <si>
    <t>Palotarkastaja</t>
  </si>
  <si>
    <t>Palvelualuepäällikkö</t>
  </si>
  <si>
    <t>Palveluasiantuntija</t>
  </si>
  <si>
    <t>Palveluassistentti</t>
  </si>
  <si>
    <t>Palveluavustaja</t>
  </si>
  <si>
    <t>Palveluesimies</t>
  </si>
  <si>
    <t>Palvelujohtaja</t>
  </si>
  <si>
    <t>Palvelukeskuksen johtaja</t>
  </si>
  <si>
    <t>Palvelukeskustyöntekijä</t>
  </si>
  <si>
    <t>Palvelukodin johtaja</t>
  </si>
  <si>
    <t>Palvelukoordinaattori</t>
  </si>
  <si>
    <t>Palveluneuvoja</t>
  </si>
  <si>
    <t>Palveluohjaaja</t>
  </si>
  <si>
    <t>Palvelupäällikkö</t>
  </si>
  <si>
    <t>Palvelusihteeri</t>
  </si>
  <si>
    <t>Palvelussuhdeasiantuntija</t>
  </si>
  <si>
    <t>Palvelussuhdepäällikkö</t>
  </si>
  <si>
    <t>Palvelussuhdesihteeri</t>
  </si>
  <si>
    <t>Palvelusuunnittelija</t>
  </si>
  <si>
    <t>Palvelutalon johtaja</t>
  </si>
  <si>
    <t>Palvelutyöntekijä</t>
  </si>
  <si>
    <t>Palveluvastaava</t>
  </si>
  <si>
    <t>Palveluvirkailija</t>
  </si>
  <si>
    <t>Palveluyksikön esimies</t>
  </si>
  <si>
    <t>Pedagoginen informaatikko</t>
  </si>
  <si>
    <t>Pelastusjohtaja</t>
  </si>
  <si>
    <t>Pelastuspäällikkö</t>
  </si>
  <si>
    <t>Perheneuvoja</t>
  </si>
  <si>
    <t>Perheohjaaja</t>
  </si>
  <si>
    <t>Perhepäivähoidon ohjaaja</t>
  </si>
  <si>
    <t>Perhepäivähoitaja</t>
  </si>
  <si>
    <t>6 963</t>
  </si>
  <si>
    <t>Perheryhmän hoitaja</t>
  </si>
  <si>
    <t>Perheterapeutti</t>
  </si>
  <si>
    <t>Perhetukikeskuksen johtaja</t>
  </si>
  <si>
    <t>Perhetukikodinohjaaja</t>
  </si>
  <si>
    <t>Perhetyön ohjaaja</t>
  </si>
  <si>
    <t>Perhetyöntekijä</t>
  </si>
  <si>
    <t>Perintäsihteeri</t>
  </si>
  <si>
    <t>Perushoitaja</t>
  </si>
  <si>
    <t>8 010</t>
  </si>
  <si>
    <t>Perushoitaja-yöhoitaja</t>
  </si>
  <si>
    <t>Peruskoulujen ja lukion yhteinen lehtori</t>
  </si>
  <si>
    <t>Peruskoulun aineenopettaja</t>
  </si>
  <si>
    <t>Peruskoulun ala-asteen johtaja</t>
  </si>
  <si>
    <t>Peruskoulun ala-asteen opettaja</t>
  </si>
  <si>
    <t>Peruskoulun ala-asteen rehtori</t>
  </si>
  <si>
    <t>Peruskoulun ja lukion yht. lehtori</t>
  </si>
  <si>
    <t>Peruskoulun johtaja</t>
  </si>
  <si>
    <t>Peruskoulun johtaja-opettaja</t>
  </si>
  <si>
    <t>Peruskoulun lehtori</t>
  </si>
  <si>
    <t>Peruskoulun luokanopettaja</t>
  </si>
  <si>
    <t>7 284</t>
  </si>
  <si>
    <t>Peruskoulun opettaja</t>
  </si>
  <si>
    <t>Peruskoulun rehtori</t>
  </si>
  <si>
    <t>Peruskoulun yläasteen rehtori</t>
  </si>
  <si>
    <t>Perusopetuksen erityisluokanopettaja</t>
  </si>
  <si>
    <t>Perusopetuksen erityisopettaja</t>
  </si>
  <si>
    <t>Perusopetuksen ja lukion lehtori</t>
  </si>
  <si>
    <t>Perusopetuksen lehtori</t>
  </si>
  <si>
    <t>Perusopetuksen lukion yhteinen lehtori</t>
  </si>
  <si>
    <t>Perusopetuksen luokanopettaja</t>
  </si>
  <si>
    <t>Perusopetuksen päätoiminen tuntiopettaja</t>
  </si>
  <si>
    <t>Perusopetuksen rehtori</t>
  </si>
  <si>
    <t>Perusturvajohtaja</t>
  </si>
  <si>
    <t>Pesula-apulainen</t>
  </si>
  <si>
    <t>Pesulanhoitaja</t>
  </si>
  <si>
    <t>Pesulatyöntekijä</t>
  </si>
  <si>
    <t>Pianonsoitonlehtori</t>
  </si>
  <si>
    <t>Pianonsoitonopettaja</t>
  </si>
  <si>
    <t>Pieneläinhoitaja</t>
  </si>
  <si>
    <t>Piiripuutarhuri</t>
  </si>
  <si>
    <t>Piirtäjä</t>
  </si>
  <si>
    <t>Potilasasiamies</t>
  </si>
  <si>
    <t>Potilaskuljettaja</t>
  </si>
  <si>
    <t>Praktikkoeläinlääkäri</t>
  </si>
  <si>
    <t>Projektiarkkitehti</t>
  </si>
  <si>
    <t>Projektiasiantuntija</t>
  </si>
  <si>
    <t>Projektiassistentti</t>
  </si>
  <si>
    <t>Projekti-insinööri</t>
  </si>
  <si>
    <t>Projektijohtaja</t>
  </si>
  <si>
    <t>Projektikoordinaattori</t>
  </si>
  <si>
    <t>Projektinjohtaja</t>
  </si>
  <si>
    <t>Projektipäällikkö</t>
  </si>
  <si>
    <t>Projektisihteeri</t>
  </si>
  <si>
    <t>Projektisuunnittelija</t>
  </si>
  <si>
    <t>Projektitutkija</t>
  </si>
  <si>
    <t>Projektityöntekijä</t>
  </si>
  <si>
    <t>Projektivastaava</t>
  </si>
  <si>
    <t>Prosessinhoitaja</t>
  </si>
  <si>
    <t>Proviisori</t>
  </si>
  <si>
    <t>Psykiatri</t>
  </si>
  <si>
    <t>Psykiatrian sairaanhoitaja</t>
  </si>
  <si>
    <t>Psykiatrinen sairaanhoitaja</t>
  </si>
  <si>
    <t>Psykologi</t>
  </si>
  <si>
    <t>Psykoterapeutti</t>
  </si>
  <si>
    <t>Puhdistamon hoitaja</t>
  </si>
  <si>
    <t>Puhdistamonhoitaja</t>
  </si>
  <si>
    <t>Puhdistuspalvelutyöntekijä</t>
  </si>
  <si>
    <t>Puhelinkeskuksen hoitaja</t>
  </si>
  <si>
    <t>Puhelinvaihteenhoitaja</t>
  </si>
  <si>
    <t>Puhelunvälittäjä</t>
  </si>
  <si>
    <t>Puhelupalvelusihteeri</t>
  </si>
  <si>
    <t>Puheterapeutti</t>
  </si>
  <si>
    <t>Puhevammaisten tulkki</t>
  </si>
  <si>
    <t>Puhtaanapitovastaava</t>
  </si>
  <si>
    <t>Puhtauspalveluesimies</t>
  </si>
  <si>
    <t>Puhtauspalveluohjaaja</t>
  </si>
  <si>
    <t>Puisto- ja puutarhatyöntekijä</t>
  </si>
  <si>
    <t>Puistomestari</t>
  </si>
  <si>
    <t>Puistopuutarhuri</t>
  </si>
  <si>
    <t>Puistotyönjohtaja</t>
  </si>
  <si>
    <t>Puistotyöntekijä</t>
  </si>
  <si>
    <t>Putkiasentaja</t>
  </si>
  <si>
    <t>Putkiasentaja, vanhempi</t>
  </si>
  <si>
    <t>Putkimestari</t>
  </si>
  <si>
    <t>Puuseppä</t>
  </si>
  <si>
    <t>Puutarhuri</t>
  </si>
  <si>
    <t>Pysäköinnintarkastaja</t>
  </si>
  <si>
    <t>Pysäköinninvalvoja</t>
  </si>
  <si>
    <t>Päihdehuollon ohjaaja</t>
  </si>
  <si>
    <t>Päihdetyöntekijä</t>
  </si>
  <si>
    <t>Päivystäjä</t>
  </si>
  <si>
    <t>Päivystävä sairaanhoitaja</t>
  </si>
  <si>
    <t>Päivähoidon aluejohtaja</t>
  </si>
  <si>
    <t>Päivähoidon aluevastaava</t>
  </si>
  <si>
    <t>Päivähoidon avustaja</t>
  </si>
  <si>
    <t>Päivähoidon johtaja</t>
  </si>
  <si>
    <t>Päivähoidon ohjaaja</t>
  </si>
  <si>
    <t>Päivähoitaja</t>
  </si>
  <si>
    <t>Päivähoitoapulainen</t>
  </si>
  <si>
    <t>Päivähoitoavustaja</t>
  </si>
  <si>
    <t>1 800</t>
  </si>
  <si>
    <t>Päivähoitotyöntekijä</t>
  </si>
  <si>
    <t>Päiväkeskusohjaaja</t>
  </si>
  <si>
    <t>Päiväkeskustyöntekijä</t>
  </si>
  <si>
    <t>Päiväkodin avustaja</t>
  </si>
  <si>
    <t>Päiväkodin erityisopettaja</t>
  </si>
  <si>
    <t>Päiväkodin johtaja</t>
  </si>
  <si>
    <t>1 569</t>
  </si>
  <si>
    <t>Päiväkodin johtaja-opettaja</t>
  </si>
  <si>
    <t>Päiväkodin lastenhoitaja</t>
  </si>
  <si>
    <t>Päiväkodin opettaja</t>
  </si>
  <si>
    <t>Päiväkotiapulainen</t>
  </si>
  <si>
    <t>1 023</t>
  </si>
  <si>
    <t>Päiväkotiavustaja</t>
  </si>
  <si>
    <t>Päiväkotihuoltaja</t>
  </si>
  <si>
    <t>Päiväkotityöntekijä</t>
  </si>
  <si>
    <t>Päivätoiminnan ohjaaja</t>
  </si>
  <si>
    <t>Pääkassanhoitaja</t>
  </si>
  <si>
    <t>Pääkirjanpitäjä</t>
  </si>
  <si>
    <t>Pääkäyttäjä</t>
  </si>
  <si>
    <t>Päällikkö</t>
  </si>
  <si>
    <t>Pääluottamusmies</t>
  </si>
  <si>
    <t>Pääluottamusmies (päätoiminen)</t>
  </si>
  <si>
    <t>Pääsuunnittelija</t>
  </si>
  <si>
    <t>R</t>
  </si>
  <si>
    <t>Rahoituspäällikkö</t>
  </si>
  <si>
    <t>Rahoitussihteeri</t>
  </si>
  <si>
    <t>Rahoitussuunnittelija</t>
  </si>
  <si>
    <t>Raitiovaununkuljettaja</t>
  </si>
  <si>
    <t>Rakenneinsinööri</t>
  </si>
  <si>
    <t>Rakennusalan ammattimies</t>
  </si>
  <si>
    <t>Rakennusammattimies</t>
  </si>
  <si>
    <t>Rakennusarkkitehti</t>
  </si>
  <si>
    <t>Rakennusinsinööri</t>
  </si>
  <si>
    <t>Rakennusmestari</t>
  </si>
  <si>
    <t>Rakennusmies</t>
  </si>
  <si>
    <t>Rakennuspäällikkö</t>
  </si>
  <si>
    <t>Rakennustarkastaja</t>
  </si>
  <si>
    <t>3 162</t>
  </si>
  <si>
    <t>Rakennustyömies</t>
  </si>
  <si>
    <t>Rakennustöiden valvoja</t>
  </si>
  <si>
    <t>Rakennuttaja</t>
  </si>
  <si>
    <t>Rakennuttajainsinööri</t>
  </si>
  <si>
    <t>Rakennuttajapäällikkö</t>
  </si>
  <si>
    <t>Rakennuttajavalvoja</t>
  </si>
  <si>
    <t>Ratkaisuasiantuntija</t>
  </si>
  <si>
    <t>Ravintolapäällikkö</t>
  </si>
  <si>
    <t>Ravintolatyöntekijä</t>
  </si>
  <si>
    <t>Ravintotyönjohtaja</t>
  </si>
  <si>
    <t>Ravintotyöntekijä</t>
  </si>
  <si>
    <t>Ravitsemisesimies</t>
  </si>
  <si>
    <t>Ravitsemishuoltaja</t>
  </si>
  <si>
    <t>Ravitsemispäällikkö</t>
  </si>
  <si>
    <t>Ravitsemistyönjohtaja</t>
  </si>
  <si>
    <t>Ravitsemistyöntekijä</t>
  </si>
  <si>
    <t>Ravitsemistyöntekijä, siivooja</t>
  </si>
  <si>
    <t>Ravitsemistyöntekijä/laitoshuoltaja</t>
  </si>
  <si>
    <t>Ravitsemistyöohjaaja</t>
  </si>
  <si>
    <t>Ravitsemuspäällikkö</t>
  </si>
  <si>
    <t>Ravitsemussuunnittelija</t>
  </si>
  <si>
    <t>Ravitsemusterapeutti</t>
  </si>
  <si>
    <t>Ravitsemustyönjohtaja</t>
  </si>
  <si>
    <t>Ravitsemustyöntekijä</t>
  </si>
  <si>
    <t>Rehtori</t>
  </si>
  <si>
    <t>Rekrytoija</t>
  </si>
  <si>
    <t>Rekrytointiasiantuntija</t>
  </si>
  <si>
    <t>Rekrytointiassistentti</t>
  </si>
  <si>
    <t>Rekrytointipäällikkö</t>
  </si>
  <si>
    <t>Rekrytointisihteeri</t>
  </si>
  <si>
    <t>Reskontrakirjanpitäjä</t>
  </si>
  <si>
    <t>Reskontranhoitaja</t>
  </si>
  <si>
    <t>Riskienhallintapäällikkö</t>
  </si>
  <si>
    <t>Ruiskumestari</t>
  </si>
  <si>
    <t>Ruoanjakaja</t>
  </si>
  <si>
    <t>Ruoanjakaja-siivooja</t>
  </si>
  <si>
    <t>Ruoka- ja puhdistuspalvelutyöntekijä</t>
  </si>
  <si>
    <t>Ruoka- ja siivouspalvelupäällikkö</t>
  </si>
  <si>
    <t>Ruoka- ja siivoustyöntekijä</t>
  </si>
  <si>
    <t>Ruokahuoltopäällikkö</t>
  </si>
  <si>
    <t>Ruokapalveluesimies</t>
  </si>
  <si>
    <t>Ruokapalvelujohtaja</t>
  </si>
  <si>
    <t>Ruokapalvelunhoitaja</t>
  </si>
  <si>
    <t>Ruokapalveluohjaaja</t>
  </si>
  <si>
    <t>Ruokapalvelupisteen hoitaja</t>
  </si>
  <si>
    <t>Ruokapalvelupäällikkö</t>
  </si>
  <si>
    <t>Ruokapalvelutyönjohtaja</t>
  </si>
  <si>
    <t>Ruokapalvelutyöntekijä</t>
  </si>
  <si>
    <t>3 431</t>
  </si>
  <si>
    <t>Ruokapalvelutyöntekijä-siivooja</t>
  </si>
  <si>
    <t>Ruokapalveluvastaava</t>
  </si>
  <si>
    <t>Ruokapalveluvastaava-siivooja</t>
  </si>
  <si>
    <t>Ruotsin- ja englanninkielen lehtori</t>
  </si>
  <si>
    <t>Ruotsin- ja saksankielen lehtori</t>
  </si>
  <si>
    <t>Ruotsinkielen lehtori</t>
  </si>
  <si>
    <t>Ryhmäassistentti</t>
  </si>
  <si>
    <t>Ryhmäavustaja</t>
  </si>
  <si>
    <t>Ryhmäesimies</t>
  </si>
  <si>
    <t>Ryhmäperhepäivähoitaja</t>
  </si>
  <si>
    <t>1 708</t>
  </si>
  <si>
    <t>Ryhmäpäällikkö</t>
  </si>
  <si>
    <t>Röntgenhoitaja</t>
  </si>
  <si>
    <t>S</t>
  </si>
  <si>
    <t>Sairaala-apulainen</t>
  </si>
  <si>
    <t>Sairaalafyysikko</t>
  </si>
  <si>
    <t>Sairaalageneetikko</t>
  </si>
  <si>
    <t>Sairaalahuoltaja</t>
  </si>
  <si>
    <t>1 711</t>
  </si>
  <si>
    <t>Sairaalainsinööri</t>
  </si>
  <si>
    <t>Sairaalakemisti</t>
  </si>
  <si>
    <t>Sairaalalaborantti</t>
  </si>
  <si>
    <t>Sairaalalääkäri</t>
  </si>
  <si>
    <t>Sairaalamikrobiologi</t>
  </si>
  <si>
    <t>Sairaalasolubiologi</t>
  </si>
  <si>
    <t>Sairaanhoitaja</t>
  </si>
  <si>
    <t>39 624</t>
  </si>
  <si>
    <t>Sairaanhoitaja-terveydenhoitaja</t>
  </si>
  <si>
    <t>Sairaanhoitopiirinjohtaja</t>
  </si>
  <si>
    <t>Sairaankuljettaja</t>
  </si>
  <si>
    <t>Satamajohtaja</t>
  </si>
  <si>
    <t>Satamavalvoja</t>
  </si>
  <si>
    <t>Satamavalvoja/monitoimihenkilö</t>
  </si>
  <si>
    <t>Seka- ja aputyöntekijä</t>
  </si>
  <si>
    <t>Sihteeri</t>
  </si>
  <si>
    <t>Siistijä</t>
  </si>
  <si>
    <t>Siivooja</t>
  </si>
  <si>
    <t>Siivooja-keittiöapulainen</t>
  </si>
  <si>
    <t>Siivooja-ruoanjakaja</t>
  </si>
  <si>
    <t>Siivooja-ruokapalvelutyöntekijä</t>
  </si>
  <si>
    <t>Siivooja-talonmies</t>
  </si>
  <si>
    <t>Siivooja-vahtimestari</t>
  </si>
  <si>
    <t>Siivooja-valvoja</t>
  </si>
  <si>
    <t>Siivouspalveluesimies</t>
  </si>
  <si>
    <t>Siivouspäällikkö</t>
  </si>
  <si>
    <t>Siivoustyönjohtaja</t>
  </si>
  <si>
    <t>Siivoustyönohjaaja</t>
  </si>
  <si>
    <t>Siivoustyöntekijä</t>
  </si>
  <si>
    <t>Sisäinen tarkastaja</t>
  </si>
  <si>
    <t>Sivistysjohtaja</t>
  </si>
  <si>
    <t>Sivistystoimen hallinnollinen johtaja</t>
  </si>
  <si>
    <t>Sivistystoimen johtaja</t>
  </si>
  <si>
    <t>Soittaja</t>
  </si>
  <si>
    <t>Soolosellisti</t>
  </si>
  <si>
    <t>Sosiaali- ja terveysjohtaja</t>
  </si>
  <si>
    <t>Sosiaaliasiamies</t>
  </si>
  <si>
    <t>Sosiaalietuuskäsittelijä</t>
  </si>
  <si>
    <t>Sosiaalijohtaja</t>
  </si>
  <si>
    <t>Sosiaalikasvattaja</t>
  </si>
  <si>
    <t>Sosiaalikuraattori</t>
  </si>
  <si>
    <t>Sosiaaliohjaaja</t>
  </si>
  <si>
    <t>Sosiaalipalveluohjaaja</t>
  </si>
  <si>
    <t>Sosiaalipalvelupäällikkö</t>
  </si>
  <si>
    <t>Sosiaalisihteeri</t>
  </si>
  <si>
    <t>Sosiaalitarkastaja</t>
  </si>
  <si>
    <t>Sosiaaliterapeutti</t>
  </si>
  <si>
    <t>Sosiaalityön johtaja</t>
  </si>
  <si>
    <t>Sosiaalityön päällikkö</t>
  </si>
  <si>
    <t>Sosiaalityöntekijä</t>
  </si>
  <si>
    <t>Sosiaalityöntekijä-lastenvalvoja</t>
  </si>
  <si>
    <t>Sovellusasiantuntija</t>
  </si>
  <si>
    <t>Sovelluskoordinaattori</t>
  </si>
  <si>
    <t>Sovellusneuvoja</t>
  </si>
  <si>
    <t>Sovellussuunnittelija</t>
  </si>
  <si>
    <t>Sovellustukihenkilö</t>
  </si>
  <si>
    <t>Sovellusvastaava</t>
  </si>
  <si>
    <t>Sovittelunohjaaja</t>
  </si>
  <si>
    <t>Sovitteluohjaaja</t>
  </si>
  <si>
    <t>Suojatyökeskuksen ohjaaja</t>
  </si>
  <si>
    <t>Suomenkielen lehtori</t>
  </si>
  <si>
    <t>Suuhygienisti</t>
  </si>
  <si>
    <t>Suunnittelija</t>
  </si>
  <si>
    <t>Suunnittelijaopettaja</t>
  </si>
  <si>
    <t>Suunnittelija-opettaja</t>
  </si>
  <si>
    <t>Suunnitteluarkkitehti</t>
  </si>
  <si>
    <t>Suunnitteluassistentti</t>
  </si>
  <si>
    <t>Suunnitteluavustaja</t>
  </si>
  <si>
    <t>Suunnitteluhortonomi</t>
  </si>
  <si>
    <t>Suunnitteluinsinööri</t>
  </si>
  <si>
    <t>Suunnittelujohtaja</t>
  </si>
  <si>
    <t>Suunnittelupäällikkö</t>
  </si>
  <si>
    <t>Suunnittelurakennusmestari</t>
  </si>
  <si>
    <t>Suunnittelusihteeri</t>
  </si>
  <si>
    <t>Suurtalousesimies</t>
  </si>
  <si>
    <t>Suurtalouskokki</t>
  </si>
  <si>
    <t>Sähköasentaja</t>
  </si>
  <si>
    <t>Sähköasentaja, vanhempi</t>
  </si>
  <si>
    <t>Sähköasentaja-erikoisammattimies</t>
  </si>
  <si>
    <t>Sähköinsinööri</t>
  </si>
  <si>
    <t>Sähkömestari</t>
  </si>
  <si>
    <t>Sähköteknikko</t>
  </si>
  <si>
    <t>T</t>
  </si>
  <si>
    <t>Taideaineiden opettaja</t>
  </si>
  <si>
    <t>Tallimestari</t>
  </si>
  <si>
    <t>Talonmies</t>
  </si>
  <si>
    <t>Talonmies-kiinteistönhoitaja</t>
  </si>
  <si>
    <t>Talonmies-siivooja</t>
  </si>
  <si>
    <t>Talonmies-vahtimestari</t>
  </si>
  <si>
    <t>Talonrakennusmestari</t>
  </si>
  <si>
    <t>Taloudenhoitaja</t>
  </si>
  <si>
    <t>Talous- ja hallintojohtaja</t>
  </si>
  <si>
    <t>Talous- ja hallintopäällikkö</t>
  </si>
  <si>
    <t>Talous- ja velkaneuvoja</t>
  </si>
  <si>
    <t>Talousapulainen</t>
  </si>
  <si>
    <t>Talousasiantuntija</t>
  </si>
  <si>
    <t>Talousassistentti</t>
  </si>
  <si>
    <t>Talousjohtaja</t>
  </si>
  <si>
    <t>Talouspalvelusihteeri</t>
  </si>
  <si>
    <t>Talouspäällikkö</t>
  </si>
  <si>
    <t>Taloussihteeri</t>
  </si>
  <si>
    <t>Taloussuunnittelija</t>
  </si>
  <si>
    <t>Taloussuunnittelupäällikkö</t>
  </si>
  <si>
    <t>Tapahtumasihteeri</t>
  </si>
  <si>
    <t>Tarjoilija</t>
  </si>
  <si>
    <t>Tarkastaja</t>
  </si>
  <si>
    <t>Tarkastusinsinööri</t>
  </si>
  <si>
    <t>Tarkastuspäällikkö</t>
  </si>
  <si>
    <t>Tarkastusrakennusmestari</t>
  </si>
  <si>
    <t>Tarkastussihteeri</t>
  </si>
  <si>
    <t>Teatterin ohjaaja</t>
  </si>
  <si>
    <t>Teatterinjohtaja</t>
  </si>
  <si>
    <t>Teknikko</t>
  </si>
  <si>
    <t>Tekninen asiantuntija</t>
  </si>
  <si>
    <t>Tekninen assistentti</t>
  </si>
  <si>
    <t>Tekninen avustaja</t>
  </si>
  <si>
    <t>Tekninen isännöitsijä</t>
  </si>
  <si>
    <t>Tekninen johtaja</t>
  </si>
  <si>
    <t>Tekninen päällikkö</t>
  </si>
  <si>
    <t>Tekninen sihteeri</t>
  </si>
  <si>
    <t>Tekninen suunnittelija</t>
  </si>
  <si>
    <t>Teknisen työn lehtori</t>
  </si>
  <si>
    <t>Teknisenkäsityönopettaja</t>
  </si>
  <si>
    <t>Teknisten aineiden opettaja</t>
  </si>
  <si>
    <t>Tekstiilihuoltaja</t>
  </si>
  <si>
    <t>Tekstiilikäsityönopettaja</t>
  </si>
  <si>
    <t>Tekstiilityön lehtori</t>
  </si>
  <si>
    <t>Tekstiilityönopettaja</t>
  </si>
  <si>
    <t>Tekstinkäsittelijä</t>
  </si>
  <si>
    <t>Terminaalimies</t>
  </si>
  <si>
    <t>Terveydenhoitaja</t>
  </si>
  <si>
    <t>Terveydenhoitaja/sairaanhoitaja</t>
  </si>
  <si>
    <t>Terveydenhuoltosihteeri</t>
  </si>
  <si>
    <t>Terveydensuojelutarkastaja</t>
  </si>
  <si>
    <t>Terveysinsinööri</t>
  </si>
  <si>
    <t>Terveyskeskuksen hammaslääkäri</t>
  </si>
  <si>
    <t>Terveyskeskusavustaja</t>
  </si>
  <si>
    <t>Terveyskeskusavustaja vastaanottoapul.</t>
  </si>
  <si>
    <t>Terveyskeskushammaslääkäri</t>
  </si>
  <si>
    <t>1 511</t>
  </si>
  <si>
    <t>Terveyskeskuslääkäri</t>
  </si>
  <si>
    <t>Terveyskeskuspsykologi</t>
  </si>
  <si>
    <t>Terveystarkastaja</t>
  </si>
  <si>
    <t>Terveysvalvonnan johtaja</t>
  </si>
  <si>
    <t>Tiedonhallintasihteeri</t>
  </si>
  <si>
    <t>Tiedottaja</t>
  </si>
  <si>
    <t>Tiedotuspäällikkö</t>
  </si>
  <si>
    <t>Tiedotussihteeri</t>
  </si>
  <si>
    <t>Tiemestari</t>
  </si>
  <si>
    <t>Tietohallintoasiantuntija</t>
  </si>
  <si>
    <t>Tietohallintojohtaja</t>
  </si>
  <si>
    <t>Tietohallintokoordinaattori</t>
  </si>
  <si>
    <t>Tietohallintopäällikkö</t>
  </si>
  <si>
    <t>Tietohallintosihteeri</t>
  </si>
  <si>
    <t>Tietohallintosuunnittelija</t>
  </si>
  <si>
    <t>Tietojärjestelmäasiantuntija</t>
  </si>
  <si>
    <t>Tietojärjestelmäpäällikkö</t>
  </si>
  <si>
    <t>Tietojärjestelmäsuunnittelija</t>
  </si>
  <si>
    <t>Tietoliikenneasiantuntija</t>
  </si>
  <si>
    <t>Tietoliikennesuunnittelija</t>
  </si>
  <si>
    <t>Tietopalvelupäällikkö</t>
  </si>
  <si>
    <t>Tietopalvelusihteeri</t>
  </si>
  <si>
    <t>Tietopalveluvirkailija</t>
  </si>
  <si>
    <t>Tietotekniikkasuunnittelija</t>
  </si>
  <si>
    <t>Tietotekniikkavirkailija</t>
  </si>
  <si>
    <t>Tiimiesimies</t>
  </si>
  <si>
    <t>Tiiminvetäjä</t>
  </si>
  <si>
    <t>Tiiminvetäjä-sairaanhoitaja</t>
  </si>
  <si>
    <t>Tilaajajohtaja</t>
  </si>
  <si>
    <t>Tilaajapäällikkö</t>
  </si>
  <si>
    <t>Tilahuoltaja</t>
  </si>
  <si>
    <t>Tilapalvelupäällikkö</t>
  </si>
  <si>
    <t>Toimeentulotukisihteeri</t>
  </si>
  <si>
    <t>Toimialajohtaja</t>
  </si>
  <si>
    <t>Toimialasihteeri</t>
  </si>
  <si>
    <t>Toiminnanjohtaja</t>
  </si>
  <si>
    <t>Toiminnanohjaaja</t>
  </si>
  <si>
    <t>Toiminnansuunnittelija</t>
  </si>
  <si>
    <t>Toimintakeskuksen johtaja</t>
  </si>
  <si>
    <t>Toimintaterapeutti</t>
  </si>
  <si>
    <t>Toimintayksikön esimies</t>
  </si>
  <si>
    <t>Toimistoapulainen</t>
  </si>
  <si>
    <t>Toimistoarkkitehti</t>
  </si>
  <si>
    <t>Toimistoavustaja</t>
  </si>
  <si>
    <t>Toimistoesimies</t>
  </si>
  <si>
    <t>Toimistoinsinööri</t>
  </si>
  <si>
    <t>Toimistonhoitaja</t>
  </si>
  <si>
    <t>Toimistopäällikkö</t>
  </si>
  <si>
    <t>Toimistorakennusmestari</t>
  </si>
  <si>
    <t>Toimistosihteeri</t>
  </si>
  <si>
    <t>6 165</t>
  </si>
  <si>
    <t>Toimistotyöntekijä</t>
  </si>
  <si>
    <t>Toimistovahtimestari</t>
  </si>
  <si>
    <t>Toimistovastaava</t>
  </si>
  <si>
    <t>Toimistovirkailija</t>
  </si>
  <si>
    <t>Toimitilahuoltaja</t>
  </si>
  <si>
    <t>Toimitilapäällikkö</t>
  </si>
  <si>
    <t>Toimittaja</t>
  </si>
  <si>
    <t>Toimitusinsinööri</t>
  </si>
  <si>
    <t>Toimitusjohtaja</t>
  </si>
  <si>
    <t>Toimitusvalmistelija</t>
  </si>
  <si>
    <t>Tontti-insinööri</t>
  </si>
  <si>
    <t>Torinvalvoja</t>
  </si>
  <si>
    <t>Traktorinkuljettaja</t>
  </si>
  <si>
    <t>Tulkki</t>
  </si>
  <si>
    <t>Tulkki/kääntäjä</t>
  </si>
  <si>
    <t>Tulkkikoordinaattori</t>
  </si>
  <si>
    <t>Tulosaluejohtaja</t>
  </si>
  <si>
    <t>Tulosaluesihteeri</t>
  </si>
  <si>
    <t>Tuntiopettaja</t>
  </si>
  <si>
    <t>6 477</t>
  </si>
  <si>
    <t>Tuntiopettaja (päätoiminen)</t>
  </si>
  <si>
    <t>5 606</t>
  </si>
  <si>
    <t>Tuntiopettaja (sivutoiminen)</t>
  </si>
  <si>
    <t>Tuotantoassistentti</t>
  </si>
  <si>
    <t>Tuotantopäällikkö</t>
  </si>
  <si>
    <t>Tuotepäällikkö</t>
  </si>
  <si>
    <t>Tuotesuunnittelija</t>
  </si>
  <si>
    <t>Tuottaja</t>
  </si>
  <si>
    <t>Turvalaiteasentaja</t>
  </si>
  <si>
    <t>Turvallisuuskouluttaja</t>
  </si>
  <si>
    <t>Turvallisuuspäällikkö</t>
  </si>
  <si>
    <t>Turvallisuussuunnittelija</t>
  </si>
  <si>
    <t>Turvallisuusvalvoja</t>
  </si>
  <si>
    <t>Tutkija</t>
  </si>
  <si>
    <t>Tutkijayliopettaja</t>
  </si>
  <si>
    <t>Tutkimusapulainen</t>
  </si>
  <si>
    <t>Tutkimusassistentti</t>
  </si>
  <si>
    <t>Tutkimusavustaja</t>
  </si>
  <si>
    <t>Tutkimushoitaja</t>
  </si>
  <si>
    <t>Tutkimusinsinööri</t>
  </si>
  <si>
    <t>Tutkimuskoordinaattori</t>
  </si>
  <si>
    <t>Tutkimuslaborantti</t>
  </si>
  <si>
    <t>Tutkimuspäällikkö</t>
  </si>
  <si>
    <t>Tutkimussihteeri</t>
  </si>
  <si>
    <t>Työfysioterapeutti</t>
  </si>
  <si>
    <t>Työhyvinvointikoordinaattori</t>
  </si>
  <si>
    <t>Työhyvinvointipäällikkö</t>
  </si>
  <si>
    <t>Työhönottaja</t>
  </si>
  <si>
    <t>Työhönvalmentaja</t>
  </si>
  <si>
    <t>Työkeskuksen työntekijä</t>
  </si>
  <si>
    <t>Työllisyyskoordinaattori</t>
  </si>
  <si>
    <t>Työllisyyssihteeri</t>
  </si>
  <si>
    <t>Työmaapäällikkö</t>
  </si>
  <si>
    <t>Työmaarakennusmestari</t>
  </si>
  <si>
    <t>Työmaavalvoja</t>
  </si>
  <si>
    <t>Työmarkkina-asiamies</t>
  </si>
  <si>
    <t>Työmarkkinalakimies</t>
  </si>
  <si>
    <t>Työmestari</t>
  </si>
  <si>
    <t>Työn- ja askartelunohjaaja</t>
  </si>
  <si>
    <t>Työnjohtaja</t>
  </si>
  <si>
    <t>Työnjohtaja sairaalahuollossa</t>
  </si>
  <si>
    <t>Työnohjaaja</t>
  </si>
  <si>
    <t>Työnohjaaja, sairaalassa ja huoltolait</t>
  </si>
  <si>
    <t>Työnohjaaja, siivoustoimessa</t>
  </si>
  <si>
    <t>Työnopastaja</t>
  </si>
  <si>
    <t>Työnsuunnittelija</t>
  </si>
  <si>
    <t>Työpajan ohjaaja</t>
  </si>
  <si>
    <t>Työpajan työntekijä</t>
  </si>
  <si>
    <t>Työpajaohjaaja</t>
  </si>
  <si>
    <t>Työpajapäällikkö</t>
  </si>
  <si>
    <t>Työpäällikkö</t>
  </si>
  <si>
    <t>Työsuojelupäällikkö</t>
  </si>
  <si>
    <t>Työsuojeluvaltuutettu</t>
  </si>
  <si>
    <t>Työsuojeluvaltuutettu (päätoiminen)</t>
  </si>
  <si>
    <t>Työterveyshoitaja</t>
  </si>
  <si>
    <t>Työterveyshuollon sihteeri</t>
  </si>
  <si>
    <t>Työterveyslääkäri</t>
  </si>
  <si>
    <t>Työterveyspsykologi</t>
  </si>
  <si>
    <t>Työterveyssihteeri</t>
  </si>
  <si>
    <t>Työtoiminnan ohjaaja</t>
  </si>
  <si>
    <t>Työvalmentaja</t>
  </si>
  <si>
    <t>Työvoimasuunnittelija</t>
  </si>
  <si>
    <t>Työväenopiston opettaja</t>
  </si>
  <si>
    <t>Työväenopiston rehtori</t>
  </si>
  <si>
    <t>U</t>
  </si>
  <si>
    <t>Uimahallityöntekijä</t>
  </si>
  <si>
    <t>Uimaopettaja</t>
  </si>
  <si>
    <t>Uimaopettaja-valvoja</t>
  </si>
  <si>
    <t>Uinnin valvoja</t>
  </si>
  <si>
    <t>Uinninvalvoja</t>
  </si>
  <si>
    <t>Uinninvalvoja-kassa</t>
  </si>
  <si>
    <t>Uinninvalvoja-liikunnanohjaaja</t>
  </si>
  <si>
    <t>Uinninvalvoja-ohjaaja</t>
  </si>
  <si>
    <t>Ulkoaluetyöntekijä</t>
  </si>
  <si>
    <t>Ulkoilualueen työntekijä</t>
  </si>
  <si>
    <t>Ulkoilualueiden hoitaja</t>
  </si>
  <si>
    <t>Ulkoilupaikkojen hoitaja</t>
  </si>
  <si>
    <t>Ulkotyöntekijä</t>
  </si>
  <si>
    <t>Uraohjaaja</t>
  </si>
  <si>
    <t>Urasuunnittelija</t>
  </si>
  <si>
    <t>Uravalmentaja</t>
  </si>
  <si>
    <t>Urheilualueiden hoitaja</t>
  </si>
  <si>
    <t>Urheiluhallin hoitaja</t>
  </si>
  <si>
    <t>Urheilukentän hoitaja</t>
  </si>
  <si>
    <t>Urheilulaitoksen hoitaja</t>
  </si>
  <si>
    <t>Uskonnon lehtori</t>
  </si>
  <si>
    <t>V</t>
  </si>
  <si>
    <t>Vaatehuoltaja</t>
  </si>
  <si>
    <t>Vaatteistonhoitaja</t>
  </si>
  <si>
    <t>Vahtimestari</t>
  </si>
  <si>
    <t>1 049</t>
  </si>
  <si>
    <t>Vahtimestari-autonkuljettaja</t>
  </si>
  <si>
    <t>Vahtimestari-talonmies</t>
  </si>
  <si>
    <t>Vaihetyöntekijä</t>
  </si>
  <si>
    <t>Vaikeimmin vammaisten avustaja</t>
  </si>
  <si>
    <t>Valaistusmestari</t>
  </si>
  <si>
    <t>Valmentaja</t>
  </si>
  <si>
    <t>Valmistelija</t>
  </si>
  <si>
    <t>Valmistelusihteeri</t>
  </si>
  <si>
    <t>Valmiuspäällikkö</t>
  </si>
  <si>
    <t>Valokuvaaja</t>
  </si>
  <si>
    <t>Valomies</t>
  </si>
  <si>
    <t>Valvoja</t>
  </si>
  <si>
    <t>Valvomonhoitaja</t>
  </si>
  <si>
    <t>Valvontaeläinlääkäri</t>
  </si>
  <si>
    <t>Valvontainsinööri</t>
  </si>
  <si>
    <t>Vammaishoitaja</t>
  </si>
  <si>
    <t>Vammaispalvelunohjaaja</t>
  </si>
  <si>
    <t>Vammaisten avustaja/ohjaaja</t>
  </si>
  <si>
    <t>Vanh ammattimies</t>
  </si>
  <si>
    <t>Vanh lehtori</t>
  </si>
  <si>
    <t>Vanhainkodin johtaja</t>
  </si>
  <si>
    <t>Vanhempi erikoissuunnittelija</t>
  </si>
  <si>
    <t>Vanhuspalveluiden esimies</t>
  </si>
  <si>
    <t>Vanhuspalvelujohtaja</t>
  </si>
  <si>
    <t>Vanhusten huollon ohjaaja</t>
  </si>
  <si>
    <t>Vanhustyön avustaja</t>
  </si>
  <si>
    <t>Vanhustyön johtaja</t>
  </si>
  <si>
    <t>Vanhustyönjohtaja</t>
  </si>
  <si>
    <t>Vanhustyönohjaaja</t>
  </si>
  <si>
    <t>Vanhustyöntekijä</t>
  </si>
  <si>
    <t>Vapaa-aikaohjaaja</t>
  </si>
  <si>
    <t>Vapaa-aikapäällikkö</t>
  </si>
  <si>
    <t>Vapaa-aikasihteeri</t>
  </si>
  <si>
    <t>Vapaa-aikatoimen johtaja</t>
  </si>
  <si>
    <t>Vapaa-ajan ohjaaja</t>
  </si>
  <si>
    <t>Varahoitaja</t>
  </si>
  <si>
    <t>Varapalveluvastaava</t>
  </si>
  <si>
    <t>Vararehtori</t>
  </si>
  <si>
    <t>Varastoapulainen</t>
  </si>
  <si>
    <t>Varastomies</t>
  </si>
  <si>
    <t>Varastonhoitaja</t>
  </si>
  <si>
    <t>Varastopäällikkö</t>
  </si>
  <si>
    <t>Varastotyöntekijä</t>
  </si>
  <si>
    <t>Varaäänenjohtaja</t>
  </si>
  <si>
    <t>Varhaiskasvatuksen aluejohtaja</t>
  </si>
  <si>
    <t>Varhaiskasvatuksen aluepäällikkö</t>
  </si>
  <si>
    <t>Varhaiskasvatuksen asiantuntija</t>
  </si>
  <si>
    <t>Varhaiskasvatuksen erityisopettaja</t>
  </si>
  <si>
    <t>Varhaiskasvatuksen esimies</t>
  </si>
  <si>
    <t>Varhaiskasvatuksen johtaja</t>
  </si>
  <si>
    <t>Varhaiskasvatuksen ohjaaja</t>
  </si>
  <si>
    <t>Varhaiskasvatuksen päällikkö</t>
  </si>
  <si>
    <t>Varhaiskasvatuksen vastaava</t>
  </si>
  <si>
    <t>Varhaiskasvatusjohtaja</t>
  </si>
  <si>
    <t>Varhaiskasvatuskeskuksen johtaja</t>
  </si>
  <si>
    <t>Varhaiskasvatuspäällikkö</t>
  </si>
  <si>
    <t>Varhaiskasvatusyksikön johtaja</t>
  </si>
  <si>
    <t>Varhaiskasvatusyksikön lähin esimies</t>
  </si>
  <si>
    <t>Vartija</t>
  </si>
  <si>
    <t>Vastaanoton hoitaja</t>
  </si>
  <si>
    <t>Vastaanottoavustaja</t>
  </si>
  <si>
    <t>Vastaanottohoitaja</t>
  </si>
  <si>
    <t>Vastaanottokeskuksen ohjaaja</t>
  </si>
  <si>
    <t>Vastaanottosihteeri</t>
  </si>
  <si>
    <t>Vastaava aamu-ja iltapv.toimin.ohjaaja</t>
  </si>
  <si>
    <t>Vastaava ensihoitaja</t>
  </si>
  <si>
    <t>Vastaava farmaseutti</t>
  </si>
  <si>
    <t>Vastaava fysioterapeutti</t>
  </si>
  <si>
    <t>Vastaava hammashoitaja</t>
  </si>
  <si>
    <t>Vastaava hammaslääkäri</t>
  </si>
  <si>
    <t>Vastaava hoitaja</t>
  </si>
  <si>
    <t>Vastaava kartoittaja</t>
  </si>
  <si>
    <t>Vastaava kiinteistönhoitaja</t>
  </si>
  <si>
    <t>Vastaava kirjastonhoitaja</t>
  </si>
  <si>
    <t>Vastaava kirjastovirkailija</t>
  </si>
  <si>
    <t>Vastaava kokki</t>
  </si>
  <si>
    <t>Vastaava lastentarhanopettaja</t>
  </si>
  <si>
    <t>Vastaava liikunnanohjaaja</t>
  </si>
  <si>
    <t>Vastaava mestari</t>
  </si>
  <si>
    <t>Vastaava nuoriso-ohjaaja</t>
  </si>
  <si>
    <t>Vastaava ohjaaja</t>
  </si>
  <si>
    <t>Vastaava osastonhoitaja</t>
  </si>
  <si>
    <t>Vastaava palveluneuvoja</t>
  </si>
  <si>
    <t>Vastaava psykologi</t>
  </si>
  <si>
    <t>Vastaava putkimestari</t>
  </si>
  <si>
    <t>Vastaava päiväkodinopettaja</t>
  </si>
  <si>
    <t>Vastaava rakennusmestari</t>
  </si>
  <si>
    <t>Vastaava rakennustarkastaja</t>
  </si>
  <si>
    <t>Vastaava rakennuttaja</t>
  </si>
  <si>
    <t>Vastaava ravitsemistyöntekijä</t>
  </si>
  <si>
    <t>Vastaava ruoanjakaja</t>
  </si>
  <si>
    <t>Vastaava ruokapalvelutyöntekijä</t>
  </si>
  <si>
    <t>Vastaava ryhmäperhepäivähoitaja</t>
  </si>
  <si>
    <t>Vastaava sairaanhoitaja</t>
  </si>
  <si>
    <t>Vastaava sosiaalityöntekijä</t>
  </si>
  <si>
    <t>Vastaava suuhygienisti</t>
  </si>
  <si>
    <t>Vastaava terveydenhoitaja</t>
  </si>
  <si>
    <t>Vastaava terveyskeskushammaslääkäri</t>
  </si>
  <si>
    <t>Vastaava toimintaterapeutti</t>
  </si>
  <si>
    <t>Vastaava työnjohtaja</t>
  </si>
  <si>
    <t>Vastaava työterveyshoitaja</t>
  </si>
  <si>
    <t>Vastaava työvalmentaja</t>
  </si>
  <si>
    <t>Vastaava vahtimestari</t>
  </si>
  <si>
    <t>Vastuualuejohtaja</t>
  </si>
  <si>
    <t>Websuunnittelija</t>
  </si>
  <si>
    <t>Velkaneuvoja</t>
  </si>
  <si>
    <t>Verkkotiedottaja</t>
  </si>
  <si>
    <t>Verkkotoimittaja</t>
  </si>
  <si>
    <t>Verkostoinsinööri</t>
  </si>
  <si>
    <t>Verkostomestari</t>
  </si>
  <si>
    <t>Verkostopäällikkö</t>
  </si>
  <si>
    <t>Vesi- ja viemärilaitoksen hoitaja</t>
  </si>
  <si>
    <t>Vesihuoltoinsinööri</t>
  </si>
  <si>
    <t>Vesihuoltolaitoksen hoitaja</t>
  </si>
  <si>
    <t>Vesihuoltopäällikkö</t>
  </si>
  <si>
    <t>Vesihuoltoteknikko</t>
  </si>
  <si>
    <t>Vesilaitoksen hoitaja</t>
  </si>
  <si>
    <t>Viestintäassistentti</t>
  </si>
  <si>
    <t>Viestintäkoordinaattori</t>
  </si>
  <si>
    <t>Viestintäpäällikkö</t>
  </si>
  <si>
    <t>Viestintäsihteeri</t>
  </si>
  <si>
    <t>Viestintäsuunnittelija</t>
  </si>
  <si>
    <t>Viheraluehoitaja</t>
  </si>
  <si>
    <t>Virastomestari</t>
  </si>
  <si>
    <t>Virikeohjaaja</t>
  </si>
  <si>
    <t>Viriketoiminnan ohjaaja</t>
  </si>
  <si>
    <t>Viulunsoiton opettaja</t>
  </si>
  <si>
    <t>Viulunsoitonlehtori</t>
  </si>
  <si>
    <t>Vuorokonemestari</t>
  </si>
  <si>
    <t>Vuoromestari</t>
  </si>
  <si>
    <t>Vuoroteknikko</t>
  </si>
  <si>
    <t>Välinehuoltaja</t>
  </si>
  <si>
    <t>1 619</t>
  </si>
  <si>
    <t>Y</t>
  </si>
  <si>
    <t>Yhdistelmätyöntekijä</t>
  </si>
  <si>
    <t>Yhdyskuntatekniikan päällikkö</t>
  </si>
  <si>
    <t>Yhteinen opettaja</t>
  </si>
  <si>
    <t>Yhteispalvelutyöntekijä</t>
  </si>
  <si>
    <t>Yhtenäiskoulun rehtori</t>
  </si>
  <si>
    <t>Yhteysjohtaja</t>
  </si>
  <si>
    <t>Yhteyspäällikkö</t>
  </si>
  <si>
    <t>Yksikköjohtaja</t>
  </si>
  <si>
    <t>Yksikön esimies</t>
  </si>
  <si>
    <t>Yksikön johtaja</t>
  </si>
  <si>
    <t>Yksikön päällikkö</t>
  </si>
  <si>
    <t>Yksikön sihteeri</t>
  </si>
  <si>
    <t>Yksilövalmentaja</t>
  </si>
  <si>
    <t>Yksilövalmentaja (nuorten työpaja)</t>
  </si>
  <si>
    <t>Yleiskaavasuunnittelija</t>
  </si>
  <si>
    <t>Yliasentaja</t>
  </si>
  <si>
    <t>Ylifyysikko</t>
  </si>
  <si>
    <t>Ylihammaslääkäri</t>
  </si>
  <si>
    <t>Ylihoitaja</t>
  </si>
  <si>
    <t>Ylikemisti</t>
  </si>
  <si>
    <t>Ylilääkäri</t>
  </si>
  <si>
    <t>1 303</t>
  </si>
  <si>
    <t>Yliopettaja</t>
  </si>
  <si>
    <t>Ylipalomies</t>
  </si>
  <si>
    <t>Ylivartija</t>
  </si>
  <si>
    <t>Yläasteen ja lukion yhteinen lehtori</t>
  </si>
  <si>
    <t>Yläasteen koulun rehtori</t>
  </si>
  <si>
    <t>Ympäristö- ja terveystarkastaja</t>
  </si>
  <si>
    <t>Ympäristöasiantuntija</t>
  </si>
  <si>
    <t>Ympäristöinsinööri</t>
  </si>
  <si>
    <t>Ympäristöjohtaja</t>
  </si>
  <si>
    <t>Ympäristönhoitaja</t>
  </si>
  <si>
    <t>Ympäristönsuojelupäällikkö</t>
  </si>
  <si>
    <t>Ympäristönsuojelusihteeri</t>
  </si>
  <si>
    <t>Ympäristönsuojelusuunnittelija</t>
  </si>
  <si>
    <t>Ympäristönsuojelutarkastaja</t>
  </si>
  <si>
    <t>Ympäristöpäällikkö</t>
  </si>
  <si>
    <t>Ympäristörakentaja</t>
  </si>
  <si>
    <t>Ympäristösihteeri</t>
  </si>
  <si>
    <t>Ympäristösuunnittelija</t>
  </si>
  <si>
    <t>Ympäristötarkastaja</t>
  </si>
  <si>
    <t>Ympäristöterveyspäällikkö</t>
  </si>
  <si>
    <t>Ympäristöterveystarkastaja</t>
  </si>
  <si>
    <t>Ympäristötyöntekijä</t>
  </si>
  <si>
    <t>Yritysasiamies</t>
  </si>
  <si>
    <t>Yrityskoordinaattori</t>
  </si>
  <si>
    <t>Yritysneuvoja</t>
  </si>
  <si>
    <t>Yöhoitaja</t>
  </si>
  <si>
    <t>Yövalvoja</t>
  </si>
  <si>
    <t>Äidinkielen ja kirjallisuuden lehtori</t>
  </si>
  <si>
    <t>Äidinkielen lehtori</t>
  </si>
  <si>
    <t>Äidinkielen,historian,yhteisk.op lehtori</t>
  </si>
  <si>
    <t>Äänenjohtaja</t>
  </si>
  <si>
    <t>Äänimestari</t>
  </si>
  <si>
    <t>Tietolähteitä kustannusvaikutusten arvioinnin tueksi</t>
  </si>
  <si>
    <t>Henkilöstö</t>
  </si>
  <si>
    <t>http://www.kuntatyonantajat.fi/fi/kunta-tyonantajana/palkat-ammatit-ja-tutkinnot/palkat-2013/Sivut/default.aspx</t>
  </si>
  <si>
    <t>www.kunnat.net/sotekust</t>
  </si>
  <si>
    <t>www.kuusikkokunnat.fi</t>
  </si>
  <si>
    <t>Arvio volyymista</t>
  </si>
  <si>
    <t>Mihin arvio perustuu</t>
  </si>
  <si>
    <t>mihin arvio perustuu</t>
  </si>
  <si>
    <t>Yhteensä</t>
  </si>
  <si>
    <t>Palvelujen ostot</t>
  </si>
  <si>
    <t>Aineet</t>
  </si>
  <si>
    <t>Muut</t>
  </si>
  <si>
    <t>Opetus- ja kulttuuri:</t>
  </si>
  <si>
    <t>Muut:</t>
  </si>
  <si>
    <t>www.sotkanet.fi</t>
  </si>
  <si>
    <t>Koulut</t>
  </si>
  <si>
    <t>Päiväkodit</t>
  </si>
  <si>
    <t>Sosiaalitoimen tilat</t>
  </si>
  <si>
    <t>Terveydenhuollon tilat</t>
  </si>
  <si>
    <t>Liikuntatilat</t>
  </si>
  <si>
    <t>Keittiö- ja ruokailutilat</t>
  </si>
  <si>
    <t>Työ-, varasto- ja huoltotilat</t>
  </si>
  <si>
    <t>Muut tilat</t>
  </si>
  <si>
    <t>Toimisto ja hallintotilat</t>
  </si>
  <si>
    <t>Keskimääräinen sisäinen vuokra</t>
  </si>
  <si>
    <t>Henkilöstökustannukset</t>
  </si>
  <si>
    <t>Pykälä</t>
  </si>
  <si>
    <t>Aineet, tavarat, tarvikkeet</t>
  </si>
  <si>
    <t>Mitä aineita, tarvikkeita tms. tarvitaan</t>
  </si>
  <si>
    <t>Kiinteistökustannukset</t>
  </si>
  <si>
    <t>Arvio volyymista, esim. neliömäärä</t>
  </si>
  <si>
    <t>Arvio yksikkö-kustannuksesta, esim. neliövuokra / vuosi</t>
  </si>
  <si>
    <t>Mitä palveluja ostetaan</t>
  </si>
  <si>
    <t>Mitä tiloja tarvitaan</t>
  </si>
  <si>
    <t>Sisäisen vuokran neliöhinta vuodelta 2014</t>
  </si>
  <si>
    <t>Asuinrakennukset</t>
  </si>
  <si>
    <t>m2/työntekijä</t>
  </si>
  <si>
    <t>m2/asiakas</t>
  </si>
  <si>
    <t>Neliöt per toimipaikka</t>
  </si>
  <si>
    <t>yhteensä</t>
  </si>
  <si>
    <t>ylläpitovuokra</t>
  </si>
  <si>
    <t>Lasten päivähoito</t>
  </si>
  <si>
    <t>Lastensuojelu</t>
  </si>
  <si>
    <t>Aikuissosiaalityö ja toimeentulotuki</t>
  </si>
  <si>
    <t>Sosiaalityö</t>
  </si>
  <si>
    <t>Päihdehuolto</t>
  </si>
  <si>
    <t>Vammaispalvelulain mukaiset palvelut</t>
  </si>
  <si>
    <t>Kehitysvammahuolto</t>
  </si>
  <si>
    <t>Vanhuspalvelut</t>
  </si>
  <si>
    <t>http://www.oph.fi/rahoitus/valtionosuudet/raportit</t>
  </si>
  <si>
    <t>Kiinteistö</t>
  </si>
  <si>
    <t>ICT</t>
  </si>
  <si>
    <t>Valitse</t>
  </si>
  <si>
    <t>po-vuokra (ka.)</t>
  </si>
  <si>
    <t>numero</t>
  </si>
  <si>
    <t>vaikutusta?</t>
  </si>
  <si>
    <t>Palvelujen</t>
  </si>
  <si>
    <t>ostot</t>
  </si>
  <si>
    <t>kustannus-</t>
  </si>
  <si>
    <t>Onko pykälällä</t>
  </si>
  <si>
    <t>Lainsäädäntömuutoksen pykäläkohtainen kustannusvaikutus</t>
  </si>
  <si>
    <t>Kiinteistöt</t>
  </si>
  <si>
    <t>pykälän</t>
  </si>
  <si>
    <t>Muutettavan</t>
  </si>
  <si>
    <t>Henkilöstötarpeen arviointi</t>
  </si>
  <si>
    <t>Työntantajakulut (%)</t>
  </si>
  <si>
    <t>Kyllä</t>
  </si>
  <si>
    <t>Ä</t>
  </si>
  <si>
    <t>Investointityyppiset kustannukset</t>
  </si>
  <si>
    <t>Käytön aikaiset kustannukset</t>
  </si>
  <si>
    <t>Kuntahenkilöstön ajankäyttö*</t>
  </si>
  <si>
    <t>ICT-toimittajien käytön aikainen tarve (esim. päivitykset)***</t>
  </si>
  <si>
    <t>http://www.kunnat.net/fi/asiantuntijapalvelut/soster/hallinto-jarjestaminen-tuottaminen/hallinto/sotehallinto2014/Sivut/default.aspx</t>
  </si>
  <si>
    <t>Uutta järjestelmää käyttävien henkilöiden liittyvä koulutus*</t>
  </si>
  <si>
    <t>X</t>
  </si>
  <si>
    <t>ATK-ohjelmien poistot (yleisohje: 2-5 vuotta)</t>
  </si>
  <si>
    <t>Neliömäärä</t>
  </si>
  <si>
    <t>Käyttökustannukset</t>
  </si>
  <si>
    <t>Yksikkökustannus</t>
  </si>
  <si>
    <t>Volyymi</t>
  </si>
  <si>
    <t>Mitä muita kustannuksia muutos aiheuttaa</t>
  </si>
  <si>
    <t>Lainsäädäntömuutoksen kustannusvaikutus kustannuslajeittain (käyttökustannukset)</t>
  </si>
  <si>
    <t>Lisäksi lainsäädäntö aiheuttaa kertaluonteisia kustannuksia (investoinnit)</t>
  </si>
  <si>
    <t>KÄYTTÖKUSTANNUKSET</t>
  </si>
  <si>
    <t>syötä ansio</t>
  </si>
  <si>
    <t>syötä ammattinimike</t>
  </si>
  <si>
    <t>Vuodessa päiviä</t>
  </si>
  <si>
    <t>Keskimäärin lomapäiviä</t>
  </si>
  <si>
    <t>Keskimäärin arkipyhiä</t>
  </si>
  <si>
    <t>Koulutuspäivät</t>
  </si>
  <si>
    <t>Keskimääräinen työpäivämäärä</t>
  </si>
  <si>
    <t>Työtunteja päivässä</t>
  </si>
  <si>
    <t>Teoreettinen työtuntimäärä vuodessa</t>
  </si>
  <si>
    <t>HTV lisäys (kokonaislisäys)</t>
  </si>
  <si>
    <t>Työpäiviä vuodessa?</t>
  </si>
  <si>
    <t>Työntuntien kokonaislisäys?</t>
  </si>
  <si>
    <t>Työpäivien kokonaislisäys?</t>
  </si>
  <si>
    <t>€/m2/kk*</t>
  </si>
  <si>
    <t>€/m2/vuosi*</t>
  </si>
  <si>
    <t>As. per toimipaikka</t>
  </si>
  <si>
    <t>Lisätiedot</t>
  </si>
  <si>
    <t>Lisätiedoissa vain peruskoulut</t>
  </si>
  <si>
    <t>Investointitarpeet</t>
  </si>
  <si>
    <t>Laskurin versio:</t>
  </si>
  <si>
    <t>1.0</t>
  </si>
  <si>
    <t>Valitse ammattinimikkeet alasvetovalikosta</t>
  </si>
  <si>
    <t>Yhteensä, euroa</t>
  </si>
  <si>
    <t>Yksikkökustannus työnantajalle, euroa/htv</t>
  </si>
  <si>
    <t>Taustaoletukset</t>
  </si>
  <si>
    <t>Lomaraha (kk)</t>
  </si>
  <si>
    <t>Työtunteja päivässä?</t>
  </si>
  <si>
    <t>Työtuntimäärä vuodessa?</t>
  </si>
  <si>
    <t>HTV apulaskuri</t>
  </si>
  <si>
    <t>Lainsäädännön muutos aiheuttaa muutoksia seuraavissa henkilöstöryhmissä</t>
  </si>
  <si>
    <t>Taloudellisten vaikutusten arviointi</t>
  </si>
  <si>
    <t>Muutoksen kohteena oleva laki ja muutettavat pykälät</t>
  </si>
  <si>
    <t>Muutettava laki</t>
  </si>
  <si>
    <t>Laissa muutettavat pykälät</t>
  </si>
  <si>
    <t>Lainsäädäntömuutoksen pykäläkohtainen vaikutus</t>
  </si>
  <si>
    <t>HTV-laskelmien tueksi (oletukset)</t>
  </si>
  <si>
    <t xml:space="preserve"> - joista lauantai- tai sunnuntaipäiviä</t>
  </si>
  <si>
    <t>Muutos koko 
maan tasolla</t>
  </si>
  <si>
    <t>per työntekijä</t>
  </si>
  <si>
    <t>HTV lisäys 
(per työntekijä)</t>
  </si>
  <si>
    <t>Arvio yksikkö-kustannuksesta</t>
  </si>
  <si>
    <t>Työtilaa oheislaskennalle ja muistiinpanoille</t>
  </si>
  <si>
    <t>*Lähde: Trellum, tilaraportti</t>
  </si>
  <si>
    <t>Keskiarvo, 17 suurta kaupunkia, tilatyypeittäin:</t>
  </si>
  <si>
    <t>Kirjasto-, kerho-, nuoriso- ja kulttuuritilat</t>
  </si>
  <si>
    <t>Neliökohtaiset rakennus-kustannukset</t>
  </si>
  <si>
    <t>ICT-kustannukset</t>
  </si>
  <si>
    <t>ICT-laite- ja ohjelmistohankinnat</t>
  </si>
  <si>
    <t xml:space="preserve"> - johon liittyvät henkilöstömenot*</t>
  </si>
  <si>
    <t>Vanhan ohjelmiston/järjestelmän alasajon kustannukset**</t>
  </si>
  <si>
    <t>Lisenssit ym maksut***</t>
  </si>
  <si>
    <t>Muu, mikä?</t>
  </si>
  <si>
    <t>Muut kustannukset</t>
  </si>
  <si>
    <t>Työnantaja-kustannus 
(huomioi sivukulut)</t>
  </si>
  <si>
    <t>Kokonais-ansio, euroa/kk (10/2013)</t>
  </si>
  <si>
    <t>Tehtävä-kohtainen palkka euroa/kk (10/2013)</t>
  </si>
  <si>
    <t>Nimikkeellä työsken-televiä, kpl</t>
  </si>
  <si>
    <t>Sosiaali- ja terveys</t>
  </si>
  <si>
    <t>Terveyden ja hyvinvoinnin laitos, THL</t>
  </si>
  <si>
    <t>Kapiainen, Väisänen, Haula (2014): Sosiaali- ja terveydenhuollon yksikkökustannukset Suomessa vuonna 2011, Raportti 3/2014 (linkki)</t>
  </si>
  <si>
    <t>Tilasto- ja indikaattoripankki SOTKAnet</t>
  </si>
  <si>
    <t>Kuntien sosiaali- ja terveydenhuollon järjestelmä (järjestäjien määrätietoja ym.)</t>
  </si>
  <si>
    <t>Sote-kustannusvertailut: Ikäryhmiin suhteutettua kustannustietoa terveydenhuollosta ja eräistä sosiaalihuollon palveluista</t>
  </si>
  <si>
    <t>Kuusikkokuntien kustannusvertailut: kustannus- ja suoritetietoa kuudesta suurimmasta kaupungista</t>
  </si>
  <si>
    <t>Opetushallitus, opetus- ja kulttuuritoimen rahoitusjärjestelmä</t>
  </si>
  <si>
    <t>http://vos.uta.fi/rap/</t>
  </si>
  <si>
    <t>Kouluikkuna - perusopetuksen ja lukiokoulutuksen vertailutietokanta</t>
  </si>
  <si>
    <t>http://www.kunnat.net/fi/asiantuntijapalvelut/opeku/opetus/perusopetus/vertailutieto/Sivut/default.aspx</t>
  </si>
  <si>
    <t>KT Kuntatyönantajat</t>
  </si>
  <si>
    <t>Kuntiin kohdistuvien kustannusvaikutusten laskentakehikko</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</si>
</sst>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
    <numFmt numFmtId="165" formatCode="&quot;Kyllä&quot;;&quot;Kyllä&quot;;&quot;Ei&quot;"/>
    <numFmt numFmtId="166" formatCode="&quot;Tosi&quot;;&quot;Tosi&quot;;&quot;Epätosi&quot;"/>
    <numFmt numFmtId="167" formatCode="&quot;Käytössä&quot;;&quot;Käytössä&quot;;&quot;Ei käytössä&quot;"/>
    <numFmt numFmtId="168" formatCode="[$€-2]\ #\ ##,000_);[Red]\([$€-2]\ #\ ##,000\)"/>
    <numFmt numFmtId="169" formatCode="0.0"/>
    <numFmt numFmtId="170" formatCode="0.0000"/>
    <numFmt numFmtId="171" formatCode="0.000"/>
    <numFmt numFmtId="172" formatCode="0.0\ %"/>
    <numFmt numFmtId="173" formatCode="0.0000000"/>
    <numFmt numFmtId="174" formatCode="0.000000"/>
    <numFmt numFmtId="175" formatCode="0.00000"/>
    <numFmt numFmtId="176" formatCode="#,##0.0\ &quot;€&quot;"/>
    <numFmt numFmtId="177" formatCode="#,##0.00\ &quot;€&quot;"/>
    <numFmt numFmtId="178" formatCode="#,##0_ \k\€;\-#,##0_ \k\€"/>
    <numFmt numFmtId="179" formatCode="#,##0.0"/>
    <numFmt numFmtId="180" formatCode="#,##0.000"/>
    <numFmt numFmtId="181" formatCode="#,##0_ ;[Red]\-#,##0\ "/>
  </numFmts>
  <fonts count="94">
    <font>
      <sz val="11"/>
      <color theme="1"/>
      <name val="Verdana"/>
      <family val="2"/>
    </font>
    <font>
      <sz val="11"/>
      <color indexed="56"/>
      <name val="Verdana"/>
      <family val="2"/>
    </font>
    <font>
      <sz val="14"/>
      <name val="Arial"/>
      <family val="2"/>
    </font>
    <font>
      <sz val="11"/>
      <name val="Arial"/>
      <family val="2"/>
    </font>
    <font>
      <sz val="9"/>
      <name val="Arial"/>
      <family val="2"/>
    </font>
    <font>
      <i/>
      <sz val="11"/>
      <name val="Arial"/>
      <family val="2"/>
    </font>
    <font>
      <b/>
      <i/>
      <sz val="11"/>
      <name val="Arial"/>
      <family val="2"/>
    </font>
    <font>
      <sz val="10"/>
      <name val="Arial"/>
      <family val="2"/>
    </font>
    <font>
      <b/>
      <sz val="10"/>
      <name val="Arial"/>
      <family val="2"/>
    </font>
    <font>
      <b/>
      <sz val="9"/>
      <name val="Arial"/>
      <family val="2"/>
    </font>
    <font>
      <sz val="15"/>
      <name val="Arial"/>
      <family val="2"/>
    </font>
    <font>
      <i/>
      <sz val="9"/>
      <name val="Arial"/>
      <family val="2"/>
    </font>
    <font>
      <b/>
      <sz val="11"/>
      <name val="Arial"/>
      <family val="2"/>
    </font>
    <font>
      <sz val="10"/>
      <name val="Verdana"/>
      <family val="2"/>
    </font>
    <font>
      <sz val="20"/>
      <name val="Arial"/>
      <family val="2"/>
    </font>
    <font>
      <b/>
      <sz val="14"/>
      <name val="Arial"/>
      <family val="2"/>
    </font>
    <font>
      <b/>
      <sz val="12"/>
      <name val="Arial"/>
      <family val="2"/>
    </font>
    <font>
      <i/>
      <sz val="10"/>
      <name val="Arial"/>
      <family val="2"/>
    </font>
    <font>
      <sz val="9"/>
      <name val="Tahoma"/>
      <family val="2"/>
    </font>
    <font>
      <b/>
      <u val="single"/>
      <sz val="10"/>
      <name val="Arial"/>
      <family val="2"/>
    </font>
    <font>
      <b/>
      <i/>
      <sz val="10"/>
      <name val="Arial"/>
      <family val="2"/>
    </font>
    <font>
      <u val="single"/>
      <sz val="11"/>
      <name val="Arial"/>
      <family val="2"/>
    </font>
    <font>
      <b/>
      <u val="single"/>
      <sz val="11"/>
      <name val="Arial"/>
      <family val="2"/>
    </font>
    <font>
      <sz val="11"/>
      <color indexed="9"/>
      <name val="Verdana"/>
      <family val="2"/>
    </font>
    <font>
      <u val="single"/>
      <sz val="11"/>
      <color indexed="20"/>
      <name val="Verdana"/>
      <family val="2"/>
    </font>
    <font>
      <sz val="11"/>
      <color indexed="20"/>
      <name val="Verdana"/>
      <family val="2"/>
    </font>
    <font>
      <u val="single"/>
      <sz val="11"/>
      <color indexed="12"/>
      <name val="Verdana"/>
      <family val="2"/>
    </font>
    <font>
      <sz val="11"/>
      <color indexed="17"/>
      <name val="Verdana"/>
      <family val="2"/>
    </font>
    <font>
      <b/>
      <sz val="11"/>
      <color indexed="52"/>
      <name val="Verdana"/>
      <family val="2"/>
    </font>
    <font>
      <sz val="11"/>
      <color indexed="52"/>
      <name val="Verdana"/>
      <family val="2"/>
    </font>
    <font>
      <sz val="11"/>
      <color indexed="60"/>
      <name val="Verdana"/>
      <family val="2"/>
    </font>
    <font>
      <b/>
      <sz val="18"/>
      <color indexed="8"/>
      <name val="Verdana"/>
      <family val="2"/>
    </font>
    <font>
      <b/>
      <sz val="15"/>
      <color indexed="8"/>
      <name val="Verdana"/>
      <family val="2"/>
    </font>
    <font>
      <b/>
      <sz val="13"/>
      <color indexed="8"/>
      <name val="Verdana"/>
      <family val="2"/>
    </font>
    <font>
      <b/>
      <sz val="11"/>
      <color indexed="8"/>
      <name val="Verdana"/>
      <family val="2"/>
    </font>
    <font>
      <i/>
      <sz val="11"/>
      <color indexed="23"/>
      <name val="Verdana"/>
      <family val="2"/>
    </font>
    <font>
      <b/>
      <sz val="11"/>
      <color indexed="56"/>
      <name val="Verdana"/>
      <family val="2"/>
    </font>
    <font>
      <sz val="11"/>
      <color indexed="62"/>
      <name val="Verdana"/>
      <family val="2"/>
    </font>
    <font>
      <b/>
      <sz val="11"/>
      <color indexed="9"/>
      <name val="Verdana"/>
      <family val="2"/>
    </font>
    <font>
      <b/>
      <sz val="11"/>
      <color indexed="63"/>
      <name val="Verdana"/>
      <family val="2"/>
    </font>
    <font>
      <sz val="11"/>
      <color indexed="10"/>
      <name val="Verdana"/>
      <family val="2"/>
    </font>
    <font>
      <b/>
      <sz val="11"/>
      <color indexed="36"/>
      <name val="Arial"/>
      <family val="2"/>
    </font>
    <font>
      <sz val="11"/>
      <color indexed="10"/>
      <name val="Arial"/>
      <family val="2"/>
    </font>
    <font>
      <b/>
      <sz val="11"/>
      <color indexed="10"/>
      <name val="Arial"/>
      <family val="2"/>
    </font>
    <font>
      <b/>
      <sz val="10"/>
      <color indexed="10"/>
      <name val="Arial"/>
      <family val="2"/>
    </font>
    <font>
      <sz val="10"/>
      <color indexed="36"/>
      <name val="Arial"/>
      <family val="2"/>
    </font>
    <font>
      <b/>
      <sz val="10"/>
      <color indexed="36"/>
      <name val="Arial"/>
      <family val="2"/>
    </font>
    <font>
      <sz val="11"/>
      <color indexed="36"/>
      <name val="Verdana"/>
      <family val="2"/>
    </font>
    <font>
      <sz val="10.5"/>
      <color indexed="8"/>
      <name val="Arial"/>
      <family val="2"/>
    </font>
    <font>
      <sz val="11"/>
      <color indexed="56"/>
      <name val="Arial"/>
      <family val="2"/>
    </font>
    <font>
      <b/>
      <sz val="11"/>
      <color indexed="56"/>
      <name val="Arial"/>
      <family val="2"/>
    </font>
    <font>
      <sz val="11"/>
      <color indexed="8"/>
      <name val="Arial"/>
      <family val="2"/>
    </font>
    <font>
      <sz val="5"/>
      <color indexed="8"/>
      <name val="Arial"/>
      <family val="2"/>
    </font>
    <font>
      <b/>
      <sz val="11"/>
      <color indexed="8"/>
      <name val="Arial"/>
      <family val="2"/>
    </font>
    <font>
      <b/>
      <sz val="14"/>
      <color indexed="8"/>
      <name val="Arial"/>
      <family val="2"/>
    </font>
    <font>
      <i/>
      <sz val="11"/>
      <color indexed="23"/>
      <name val="Arial"/>
      <family val="2"/>
    </font>
    <font>
      <b/>
      <u val="single"/>
      <sz val="10.5"/>
      <color indexed="8"/>
      <name val="Arial"/>
      <family val="2"/>
    </font>
    <font>
      <u val="single"/>
      <sz val="5"/>
      <color indexed="8"/>
      <name val="Arial"/>
      <family val="2"/>
    </font>
    <font>
      <b/>
      <sz val="10.5"/>
      <color indexed="8"/>
      <name val="Arial"/>
      <family val="2"/>
    </font>
    <font>
      <i/>
      <sz val="10.5"/>
      <color indexed="8"/>
      <name val="Arial"/>
      <family val="2"/>
    </font>
    <font>
      <i/>
      <sz val="9"/>
      <color indexed="8"/>
      <name val="Arial"/>
      <family val="2"/>
    </font>
    <font>
      <sz val="10.5"/>
      <color indexed="10"/>
      <name val="Arial"/>
      <family val="2"/>
    </font>
    <font>
      <b/>
      <sz val="10.5"/>
      <color indexed="56"/>
      <name val="Arial"/>
      <family val="2"/>
    </font>
    <font>
      <sz val="10.5"/>
      <color indexed="56"/>
      <name val="Arial"/>
      <family val="2"/>
    </font>
    <font>
      <i/>
      <sz val="8"/>
      <color indexed="8"/>
      <name val="Arial"/>
      <family val="2"/>
    </font>
    <font>
      <sz val="11"/>
      <color theme="0"/>
      <name val="Verdana"/>
      <family val="2"/>
    </font>
    <font>
      <u val="single"/>
      <sz val="11"/>
      <color theme="11"/>
      <name val="Verdana"/>
      <family val="2"/>
    </font>
    <font>
      <sz val="11"/>
      <color rgb="FF9C0006"/>
      <name val="Verdana"/>
      <family val="2"/>
    </font>
    <font>
      <u val="single"/>
      <sz val="11"/>
      <color theme="10"/>
      <name val="Verdana"/>
      <family val="2"/>
    </font>
    <font>
      <sz val="11"/>
      <color rgb="FF006100"/>
      <name val="Verdana"/>
      <family val="2"/>
    </font>
    <font>
      <b/>
      <sz val="11"/>
      <color rgb="FFFA7D00"/>
      <name val="Verdana"/>
      <family val="2"/>
    </font>
    <font>
      <sz val="11"/>
      <color rgb="FFFA7D00"/>
      <name val="Verdana"/>
      <family val="2"/>
    </font>
    <font>
      <sz val="11"/>
      <color rgb="FF9C6500"/>
      <name val="Verdana"/>
      <family val="2"/>
    </font>
    <font>
      <b/>
      <sz val="18"/>
      <color theme="3"/>
      <name val="Verdana"/>
      <family val="2"/>
    </font>
    <font>
      <b/>
      <sz val="15"/>
      <color theme="3"/>
      <name val="Verdana"/>
      <family val="2"/>
    </font>
    <font>
      <b/>
      <sz val="13"/>
      <color theme="3"/>
      <name val="Verdana"/>
      <family val="2"/>
    </font>
    <font>
      <b/>
      <sz val="11"/>
      <color theme="3"/>
      <name val="Verdana"/>
      <family val="2"/>
    </font>
    <font>
      <i/>
      <sz val="11"/>
      <color rgb="FF7F7F7F"/>
      <name val="Verdana"/>
      <family val="2"/>
    </font>
    <font>
      <b/>
      <sz val="11"/>
      <color theme="1"/>
      <name val="Verdana"/>
      <family val="2"/>
    </font>
    <font>
      <sz val="11"/>
      <color rgb="FF3F3F76"/>
      <name val="Verdana"/>
      <family val="2"/>
    </font>
    <font>
      <b/>
      <sz val="11"/>
      <color theme="0"/>
      <name val="Verdana"/>
      <family val="2"/>
    </font>
    <font>
      <b/>
      <sz val="11"/>
      <color rgb="FF3F3F3F"/>
      <name val="Verdana"/>
      <family val="2"/>
    </font>
    <font>
      <sz val="11"/>
      <color rgb="FFFF0000"/>
      <name val="Verdana"/>
      <family val="2"/>
    </font>
    <font>
      <b/>
      <sz val="11"/>
      <color rgb="FF7030A0"/>
      <name val="Arial"/>
      <family val="2"/>
    </font>
    <font>
      <sz val="11"/>
      <color rgb="FFFF0000"/>
      <name val="Arial"/>
      <family val="2"/>
    </font>
    <font>
      <b/>
      <sz val="11"/>
      <color rgb="FFFF0000"/>
      <name val="Arial"/>
      <family val="2"/>
    </font>
    <font>
      <b/>
      <sz val="10"/>
      <color rgb="FFFF0000"/>
      <name val="Arial"/>
      <family val="2"/>
    </font>
    <font>
      <sz val="10"/>
      <color rgb="FF7030A0"/>
      <name val="Arial"/>
      <family val="2"/>
    </font>
    <font>
      <b/>
      <sz val="10"/>
      <color rgb="FF7030A0"/>
      <name val="Arial"/>
      <family val="2"/>
    </font>
    <font>
      <sz val="11"/>
      <color rgb="FF7030A0"/>
      <name val="Verdana"/>
      <family val="2"/>
    </font>
    <font>
      <sz val="10.5"/>
      <color rgb="FF000000"/>
      <name val="Arial"/>
      <family val="2"/>
    </font>
    <font>
      <sz val="11"/>
      <color theme="1"/>
      <name val="Arial"/>
      <family val="2"/>
    </font>
    <font>
      <b/>
      <sz val="11"/>
      <color theme="1"/>
      <name val="Arial"/>
      <family val="2"/>
    </font>
    <font>
      <b/>
      <sz val="8"/>
      <name val="Verdana"/>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CC99"/>
        <bgColor indexed="64"/>
      </patternFill>
    </fill>
    <fill>
      <patternFill patternType="solid">
        <fgColor rgb="FFA5A5A5"/>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3499799966812134"/>
        <bgColor indexed="64"/>
      </patternFill>
    </fill>
    <fill>
      <patternFill patternType="solid">
        <fgColor theme="0" tint="-0.1499900072813034"/>
        <bgColor indexed="64"/>
      </patternFill>
    </fill>
    <fill>
      <patternFill patternType="solid">
        <fgColor rgb="FFDDDDDD"/>
        <bgColor indexed="64"/>
      </patternFill>
    </fill>
    <fill>
      <patternFill patternType="solid">
        <fgColor rgb="FFEEEEEE"/>
        <bgColor indexed="64"/>
      </patternFill>
    </fill>
  </fills>
  <borders count="4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color indexed="63"/>
      </right>
      <top>
        <color indexed="63"/>
      </top>
      <bottom>
        <color indexed="63"/>
      </bottom>
    </border>
    <border>
      <left/>
      <right/>
      <top/>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color indexed="63"/>
      </bottom>
    </border>
    <border>
      <left>
        <color indexed="63"/>
      </left>
      <right style="thin"/>
      <top>
        <color indexed="63"/>
      </top>
      <bottom style="double"/>
    </border>
    <border>
      <left style="thin"/>
      <right>
        <color indexed="63"/>
      </right>
      <top style="thin"/>
      <bottom>
        <color indexed="63"/>
      </bottom>
    </border>
    <border>
      <left>
        <color indexed="63"/>
      </left>
      <right style="thin"/>
      <top style="thin"/>
      <bottom>
        <color indexed="63"/>
      </bottom>
    </border>
    <border>
      <left style="thin"/>
      <right style="thin"/>
      <top style="double"/>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style="double"/>
    </border>
    <border>
      <left style="thin"/>
      <right style="thin"/>
      <top>
        <color indexed="63"/>
      </top>
      <bottom>
        <color indexed="63"/>
      </bottom>
    </border>
    <border>
      <left>
        <color indexed="63"/>
      </left>
      <right>
        <color indexed="63"/>
      </right>
      <top style="thin"/>
      <bottom style="thin"/>
    </border>
    <border>
      <left style="thin"/>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style="thin"/>
      <top style="double"/>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43" fontId="0" fillId="0" borderId="0" applyFont="0" applyFill="0" applyBorder="0" applyAlignment="0" applyProtection="0"/>
    <xf numFmtId="0" fontId="0" fillId="26" borderId="1" applyNumberFormat="0" applyFont="0" applyAlignment="0" applyProtection="0"/>
    <xf numFmtId="0" fontId="67" fillId="27" borderId="0" applyNumberFormat="0" applyBorder="0" applyAlignment="0" applyProtection="0"/>
    <xf numFmtId="0" fontId="68" fillId="0" borderId="0" applyNumberFormat="0" applyFill="0" applyBorder="0" applyAlignment="0" applyProtection="0"/>
    <xf numFmtId="0" fontId="69" fillId="28" borderId="0" applyNumberFormat="0" applyBorder="0" applyAlignment="0" applyProtection="0"/>
    <xf numFmtId="0" fontId="70" fillId="29" borderId="2" applyNumberFormat="0" applyAlignment="0" applyProtection="0"/>
    <xf numFmtId="0" fontId="71" fillId="0" borderId="3" applyNumberFormat="0" applyFill="0" applyAlignment="0" applyProtection="0"/>
    <xf numFmtId="0" fontId="72" fillId="30" borderId="0" applyNumberFormat="0" applyBorder="0" applyAlignment="0" applyProtection="0"/>
    <xf numFmtId="0" fontId="13" fillId="0" borderId="0">
      <alignment/>
      <protection/>
    </xf>
    <xf numFmtId="0" fontId="73" fillId="0" borderId="0" applyNumberFormat="0" applyFill="0" applyBorder="0" applyAlignment="0" applyProtection="0"/>
    <xf numFmtId="0" fontId="74" fillId="0" borderId="4" applyNumberFormat="0" applyFill="0" applyAlignment="0" applyProtection="0"/>
    <xf numFmtId="0" fontId="75" fillId="0" borderId="5" applyNumberFormat="0" applyFill="0" applyAlignment="0" applyProtection="0"/>
    <xf numFmtId="0" fontId="76" fillId="0" borderId="6" applyNumberFormat="0" applyFill="0" applyAlignment="0" applyProtection="0"/>
    <xf numFmtId="0" fontId="76" fillId="0" borderId="0" applyNumberForma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77" fillId="0" borderId="0" applyNumberFormat="0" applyFill="0" applyBorder="0" applyAlignment="0" applyProtection="0"/>
    <xf numFmtId="0" fontId="78" fillId="0" borderId="7" applyNumberFormat="0" applyFill="0" applyAlignment="0" applyProtection="0"/>
    <xf numFmtId="0" fontId="79" fillId="31" borderId="2" applyNumberFormat="0" applyAlignment="0" applyProtection="0"/>
    <xf numFmtId="0" fontId="80" fillId="32" borderId="8" applyNumberFormat="0" applyAlignment="0" applyProtection="0"/>
    <xf numFmtId="0" fontId="81" fillId="29" borderId="9" applyNumberFormat="0" applyAlignment="0" applyProtection="0"/>
    <xf numFmtId="44" fontId="0" fillId="0" borderId="0" applyFont="0" applyFill="0" applyBorder="0" applyAlignment="0" applyProtection="0"/>
    <xf numFmtId="0" fontId="82" fillId="0" borderId="0" applyNumberFormat="0" applyFill="0" applyBorder="0" applyAlignment="0" applyProtection="0"/>
  </cellStyleXfs>
  <cellXfs count="286">
    <xf numFmtId="0" fontId="0" fillId="0" borderId="0" xfId="0" applyFont="1" applyAlignment="1">
      <alignment/>
    </xf>
    <xf numFmtId="0" fontId="3" fillId="0" borderId="0" xfId="0" applyFont="1" applyAlignment="1">
      <alignment/>
    </xf>
    <xf numFmtId="0" fontId="7" fillId="0" borderId="0" xfId="0" applyFont="1" applyAlignment="1">
      <alignment/>
    </xf>
    <xf numFmtId="0" fontId="8" fillId="0" borderId="0" xfId="0" applyFont="1" applyAlignment="1">
      <alignment/>
    </xf>
    <xf numFmtId="0" fontId="10" fillId="0" borderId="0" xfId="0" applyFont="1" applyAlignment="1">
      <alignment/>
    </xf>
    <xf numFmtId="0" fontId="3" fillId="33" borderId="10" xfId="0" applyFont="1" applyFill="1" applyBorder="1" applyAlignment="1">
      <alignment/>
    </xf>
    <xf numFmtId="0" fontId="3" fillId="33" borderId="0" xfId="0" applyFont="1" applyFill="1" applyBorder="1" applyAlignment="1">
      <alignment/>
    </xf>
    <xf numFmtId="0" fontId="3" fillId="33" borderId="11" xfId="0" applyFont="1" applyFill="1" applyBorder="1" applyAlignment="1">
      <alignment/>
    </xf>
    <xf numFmtId="0" fontId="3" fillId="33" borderId="12" xfId="0" applyFont="1" applyFill="1" applyBorder="1" applyAlignment="1">
      <alignment/>
    </xf>
    <xf numFmtId="0" fontId="3" fillId="33" borderId="13" xfId="0" applyFont="1" applyFill="1" applyBorder="1" applyAlignment="1">
      <alignment/>
    </xf>
    <xf numFmtId="0" fontId="11" fillId="33" borderId="14" xfId="0" applyFont="1" applyFill="1" applyBorder="1" applyAlignment="1">
      <alignment/>
    </xf>
    <xf numFmtId="0" fontId="3" fillId="33" borderId="15" xfId="0" applyFont="1" applyFill="1" applyBorder="1" applyAlignment="1">
      <alignment/>
    </xf>
    <xf numFmtId="0" fontId="3" fillId="33" borderId="16" xfId="0" applyFont="1" applyFill="1" applyBorder="1" applyAlignment="1">
      <alignment/>
    </xf>
    <xf numFmtId="0" fontId="3" fillId="33" borderId="17" xfId="0" applyFont="1" applyFill="1" applyBorder="1" applyAlignment="1">
      <alignment horizontal="center"/>
    </xf>
    <xf numFmtId="0" fontId="3" fillId="33" borderId="18" xfId="0" applyFont="1" applyFill="1" applyBorder="1" applyAlignment="1">
      <alignment horizontal="center"/>
    </xf>
    <xf numFmtId="0" fontId="12" fillId="33" borderId="13" xfId="0" applyFont="1" applyFill="1" applyBorder="1" applyAlignment="1">
      <alignment horizontal="center"/>
    </xf>
    <xf numFmtId="0" fontId="5" fillId="33" borderId="19" xfId="0" applyFont="1" applyFill="1" applyBorder="1" applyAlignment="1">
      <alignment/>
    </xf>
    <xf numFmtId="0" fontId="6" fillId="33" borderId="20" xfId="0" applyFont="1" applyFill="1" applyBorder="1" applyAlignment="1">
      <alignment horizontal="center"/>
    </xf>
    <xf numFmtId="0" fontId="12" fillId="33" borderId="14" xfId="0" applyFont="1" applyFill="1" applyBorder="1" applyAlignment="1">
      <alignment/>
    </xf>
    <xf numFmtId="0" fontId="12" fillId="33" borderId="12" xfId="0" applyFont="1" applyFill="1" applyBorder="1" applyAlignment="1">
      <alignment/>
    </xf>
    <xf numFmtId="1" fontId="3" fillId="33" borderId="17" xfId="0" applyNumberFormat="1" applyFont="1" applyFill="1" applyBorder="1" applyAlignment="1">
      <alignment horizontal="center"/>
    </xf>
    <xf numFmtId="1" fontId="3" fillId="33" borderId="18" xfId="0" applyNumberFormat="1" applyFont="1" applyFill="1" applyBorder="1" applyAlignment="1">
      <alignment horizontal="center"/>
    </xf>
    <xf numFmtId="0" fontId="3" fillId="33" borderId="14" xfId="0" applyFont="1" applyFill="1" applyBorder="1" applyAlignment="1">
      <alignment/>
    </xf>
    <xf numFmtId="0" fontId="5" fillId="33" borderId="11" xfId="0" applyFont="1" applyFill="1" applyBorder="1" applyAlignment="1">
      <alignment/>
    </xf>
    <xf numFmtId="0" fontId="6" fillId="33" borderId="17" xfId="0" applyFont="1" applyFill="1" applyBorder="1" applyAlignment="1">
      <alignment horizontal="center"/>
    </xf>
    <xf numFmtId="0" fontId="12" fillId="33" borderId="0" xfId="0" applyFont="1" applyFill="1" applyBorder="1" applyAlignment="1">
      <alignment/>
    </xf>
    <xf numFmtId="0" fontId="6" fillId="33" borderId="10" xfId="0" applyFont="1" applyFill="1" applyBorder="1" applyAlignment="1">
      <alignment horizontal="center"/>
    </xf>
    <xf numFmtId="0" fontId="6" fillId="33" borderId="0" xfId="0" applyFont="1" applyFill="1" applyBorder="1" applyAlignment="1">
      <alignment horizontal="center"/>
    </xf>
    <xf numFmtId="0" fontId="12" fillId="33" borderId="21" xfId="0" applyFont="1" applyFill="1" applyBorder="1" applyAlignment="1">
      <alignment horizontal="center"/>
    </xf>
    <xf numFmtId="2" fontId="3" fillId="33" borderId="17" xfId="0" applyNumberFormat="1" applyFont="1" applyFill="1" applyBorder="1" applyAlignment="1">
      <alignment horizontal="center"/>
    </xf>
    <xf numFmtId="0" fontId="5" fillId="34" borderId="0" xfId="0" applyFont="1" applyFill="1" applyAlignment="1" applyProtection="1">
      <alignment/>
      <protection/>
    </xf>
    <xf numFmtId="0" fontId="16" fillId="5" borderId="22" xfId="0" applyFont="1" applyFill="1" applyBorder="1" applyAlignment="1" applyProtection="1">
      <alignment horizontal="center"/>
      <protection locked="0"/>
    </xf>
    <xf numFmtId="0" fontId="3" fillId="34" borderId="0" xfId="0" applyFont="1" applyFill="1" applyAlignment="1" applyProtection="1">
      <alignment/>
      <protection/>
    </xf>
    <xf numFmtId="14" fontId="3" fillId="34" borderId="0" xfId="0" applyNumberFormat="1" applyFont="1" applyFill="1" applyAlignment="1" applyProtection="1">
      <alignment/>
      <protection/>
    </xf>
    <xf numFmtId="0" fontId="14" fillId="34" borderId="0" xfId="0" applyFont="1" applyFill="1" applyAlignment="1" applyProtection="1">
      <alignment/>
      <protection/>
    </xf>
    <xf numFmtId="0" fontId="2" fillId="34" borderId="0" xfId="0" applyFont="1" applyFill="1" applyAlignment="1" applyProtection="1">
      <alignment/>
      <protection/>
    </xf>
    <xf numFmtId="0" fontId="83" fillId="34" borderId="0" xfId="0" applyFont="1" applyFill="1" applyAlignment="1" applyProtection="1">
      <alignment/>
      <protection/>
    </xf>
    <xf numFmtId="0" fontId="15" fillId="34" borderId="0" xfId="0" applyFont="1" applyFill="1" applyAlignment="1" applyProtection="1">
      <alignment/>
      <protection/>
    </xf>
    <xf numFmtId="0" fontId="84" fillId="34" borderId="0" xfId="0" applyFont="1" applyFill="1" applyAlignment="1" applyProtection="1">
      <alignment/>
      <protection/>
    </xf>
    <xf numFmtId="0" fontId="85" fillId="34" borderId="0" xfId="0" applyFont="1" applyFill="1" applyAlignment="1" applyProtection="1">
      <alignment/>
      <protection/>
    </xf>
    <xf numFmtId="0" fontId="12" fillId="34" borderId="0" xfId="0" applyFont="1" applyFill="1" applyAlignment="1" applyProtection="1">
      <alignment/>
      <protection/>
    </xf>
    <xf numFmtId="0" fontId="6" fillId="34" borderId="0" xfId="0" applyFont="1" applyFill="1" applyAlignment="1" applyProtection="1">
      <alignment/>
      <protection/>
    </xf>
    <xf numFmtId="0" fontId="5" fillId="34" borderId="0" xfId="0" applyFont="1" applyFill="1" applyAlignment="1" applyProtection="1">
      <alignment horizontal="right"/>
      <protection/>
    </xf>
    <xf numFmtId="0" fontId="3" fillId="34" borderId="0" xfId="0" applyFont="1" applyFill="1" applyAlignment="1" applyProtection="1">
      <alignment horizontal="right"/>
      <protection/>
    </xf>
    <xf numFmtId="0" fontId="17" fillId="34" borderId="0" xfId="0" applyFont="1" applyFill="1" applyAlignment="1" applyProtection="1">
      <alignment/>
      <protection/>
    </xf>
    <xf numFmtId="3" fontId="3" fillId="34" borderId="0" xfId="0" applyNumberFormat="1" applyFont="1" applyFill="1" applyAlignment="1" applyProtection="1">
      <alignment/>
      <protection/>
    </xf>
    <xf numFmtId="0" fontId="9" fillId="34" borderId="0" xfId="0" applyFont="1" applyFill="1" applyAlignment="1" applyProtection="1">
      <alignment horizontal="center" wrapText="1"/>
      <protection/>
    </xf>
    <xf numFmtId="0" fontId="8" fillId="34" borderId="0" xfId="0" applyFont="1" applyFill="1" applyAlignment="1" applyProtection="1">
      <alignment horizontal="center" wrapText="1"/>
      <protection/>
    </xf>
    <xf numFmtId="0" fontId="86" fillId="34" borderId="0" xfId="0" applyFont="1" applyFill="1" applyAlignment="1" applyProtection="1">
      <alignment horizontal="center" wrapText="1"/>
      <protection/>
    </xf>
    <xf numFmtId="0" fontId="12" fillId="34" borderId="0" xfId="0" applyFont="1" applyFill="1" applyAlignment="1" applyProtection="1">
      <alignment vertical="top"/>
      <protection/>
    </xf>
    <xf numFmtId="0" fontId="7" fillId="34" borderId="0" xfId="0" applyFont="1" applyFill="1" applyAlignment="1" applyProtection="1">
      <alignment/>
      <protection/>
    </xf>
    <xf numFmtId="0" fontId="87" fillId="34" borderId="0" xfId="0" applyFont="1" applyFill="1" applyAlignment="1" applyProtection="1">
      <alignment/>
      <protection/>
    </xf>
    <xf numFmtId="0" fontId="84" fillId="0" borderId="0" xfId="0" applyFont="1" applyAlignment="1" applyProtection="1">
      <alignment/>
      <protection/>
    </xf>
    <xf numFmtId="0" fontId="87" fillId="34" borderId="0" xfId="0" applyFont="1" applyFill="1" applyBorder="1" applyAlignment="1" applyProtection="1">
      <alignment/>
      <protection/>
    </xf>
    <xf numFmtId="0" fontId="88" fillId="34" borderId="0" xfId="0" applyFont="1" applyFill="1" applyBorder="1" applyAlignment="1" applyProtection="1">
      <alignment/>
      <protection/>
    </xf>
    <xf numFmtId="0" fontId="88" fillId="34" borderId="0" xfId="0" applyFont="1" applyFill="1" applyBorder="1" applyAlignment="1" applyProtection="1">
      <alignment/>
      <protection/>
    </xf>
    <xf numFmtId="0" fontId="89" fillId="34" borderId="0" xfId="0" applyFont="1" applyFill="1" applyBorder="1" applyAlignment="1" applyProtection="1">
      <alignment/>
      <protection/>
    </xf>
    <xf numFmtId="3" fontId="8" fillId="34" borderId="0" xfId="0" applyNumberFormat="1" applyFont="1" applyFill="1" applyAlignment="1" applyProtection="1">
      <alignment/>
      <protection/>
    </xf>
    <xf numFmtId="3" fontId="4" fillId="33" borderId="22" xfId="0" applyNumberFormat="1" applyFont="1" applyFill="1" applyBorder="1" applyAlignment="1" applyProtection="1">
      <alignment/>
      <protection/>
    </xf>
    <xf numFmtId="3" fontId="4" fillId="33" borderId="23" xfId="0" applyNumberFormat="1" applyFont="1" applyFill="1" applyBorder="1" applyAlignment="1" applyProtection="1">
      <alignment/>
      <protection/>
    </xf>
    <xf numFmtId="3" fontId="4" fillId="33" borderId="24" xfId="0" applyNumberFormat="1" applyFont="1" applyFill="1" applyBorder="1" applyAlignment="1" applyProtection="1">
      <alignment/>
      <protection/>
    </xf>
    <xf numFmtId="0" fontId="8" fillId="34" borderId="0" xfId="0" applyFont="1" applyFill="1" applyAlignment="1" applyProtection="1">
      <alignment/>
      <protection/>
    </xf>
    <xf numFmtId="0" fontId="8" fillId="34" borderId="0" xfId="0" applyFont="1" applyFill="1" applyBorder="1" applyAlignment="1" applyProtection="1">
      <alignment/>
      <protection/>
    </xf>
    <xf numFmtId="3" fontId="8" fillId="34" borderId="0" xfId="0" applyNumberFormat="1" applyFont="1" applyFill="1" applyBorder="1" applyAlignment="1" applyProtection="1">
      <alignment horizontal="center" wrapText="1"/>
      <protection/>
    </xf>
    <xf numFmtId="0" fontId="4" fillId="33" borderId="22" xfId="0" applyFont="1" applyFill="1" applyBorder="1" applyAlignment="1" applyProtection="1">
      <alignment horizontal="center"/>
      <protection/>
    </xf>
    <xf numFmtId="3" fontId="4" fillId="35" borderId="22" xfId="0" applyNumberFormat="1" applyFont="1" applyFill="1" applyBorder="1" applyAlignment="1" applyProtection="1">
      <alignment/>
      <protection/>
    </xf>
    <xf numFmtId="0" fontId="7" fillId="34" borderId="0" xfId="0" applyFont="1" applyFill="1" applyBorder="1" applyAlignment="1" applyProtection="1">
      <alignment/>
      <protection/>
    </xf>
    <xf numFmtId="3" fontId="8" fillId="34" borderId="0" xfId="0" applyNumberFormat="1" applyFont="1" applyFill="1" applyBorder="1" applyAlignment="1" applyProtection="1">
      <alignment/>
      <protection/>
    </xf>
    <xf numFmtId="0" fontId="0" fillId="0" borderId="0" xfId="0" applyAlignment="1" applyProtection="1">
      <alignment/>
      <protection/>
    </xf>
    <xf numFmtId="0" fontId="7" fillId="5" borderId="24" xfId="0" applyFont="1" applyFill="1" applyBorder="1" applyAlignment="1" applyProtection="1">
      <alignment horizontal="center" wrapText="1"/>
      <protection locked="0"/>
    </xf>
    <xf numFmtId="0" fontId="7" fillId="5" borderId="13" xfId="0" applyFont="1" applyFill="1" applyBorder="1" applyAlignment="1" applyProtection="1">
      <alignment horizontal="center" wrapText="1"/>
      <protection locked="0"/>
    </xf>
    <xf numFmtId="0" fontId="7" fillId="5" borderId="25" xfId="0" applyFont="1" applyFill="1" applyBorder="1" applyAlignment="1" applyProtection="1">
      <alignment horizontal="center" wrapText="1"/>
      <protection locked="0"/>
    </xf>
    <xf numFmtId="0" fontId="4" fillId="5" borderId="22" xfId="0" applyFont="1" applyFill="1" applyBorder="1" applyAlignment="1" applyProtection="1">
      <alignment/>
      <protection locked="0"/>
    </xf>
    <xf numFmtId="3" fontId="4" fillId="5" borderId="22" xfId="0" applyNumberFormat="1" applyFont="1" applyFill="1" applyBorder="1" applyAlignment="1" applyProtection="1">
      <alignment/>
      <protection locked="0"/>
    </xf>
    <xf numFmtId="0" fontId="4" fillId="36" borderId="22" xfId="0" applyFont="1" applyFill="1" applyBorder="1" applyAlignment="1" applyProtection="1">
      <alignment horizontal="center"/>
      <protection/>
    </xf>
    <xf numFmtId="2" fontId="3" fillId="33" borderId="0" xfId="0" applyNumberFormat="1" applyFont="1" applyFill="1" applyBorder="1" applyAlignment="1">
      <alignment horizontal="center"/>
    </xf>
    <xf numFmtId="0" fontId="3" fillId="34" borderId="0" xfId="0" applyFont="1" applyFill="1" applyAlignment="1" applyProtection="1">
      <alignment vertical="top"/>
      <protection/>
    </xf>
    <xf numFmtId="0" fontId="7" fillId="5" borderId="22" xfId="0" applyFont="1" applyFill="1" applyBorder="1" applyAlignment="1" applyProtection="1">
      <alignment horizontal="center" wrapText="1"/>
      <protection locked="0"/>
    </xf>
    <xf numFmtId="4" fontId="4" fillId="33" borderId="22" xfId="0" applyNumberFormat="1" applyFont="1" applyFill="1" applyBorder="1" applyAlignment="1" applyProtection="1">
      <alignment/>
      <protection/>
    </xf>
    <xf numFmtId="3" fontId="8" fillId="0" borderId="26" xfId="0" applyNumberFormat="1" applyFont="1" applyFill="1" applyBorder="1" applyAlignment="1" applyProtection="1">
      <alignment/>
      <protection locked="0"/>
    </xf>
    <xf numFmtId="3" fontId="8" fillId="0" borderId="27" xfId="0" applyNumberFormat="1" applyFont="1" applyFill="1" applyBorder="1" applyAlignment="1" applyProtection="1">
      <alignment/>
      <protection locked="0"/>
    </xf>
    <xf numFmtId="3" fontId="8" fillId="0" borderId="28" xfId="0" applyNumberFormat="1" applyFont="1" applyFill="1" applyBorder="1" applyAlignment="1" applyProtection="1">
      <alignment/>
      <protection locked="0"/>
    </xf>
    <xf numFmtId="3" fontId="8" fillId="0" borderId="29" xfId="0" applyNumberFormat="1" applyFont="1" applyFill="1" applyBorder="1" applyAlignment="1" applyProtection="1">
      <alignment/>
      <protection locked="0"/>
    </xf>
    <xf numFmtId="3" fontId="8" fillId="0" borderId="0" xfId="0" applyNumberFormat="1" applyFont="1" applyFill="1" applyBorder="1" applyAlignment="1" applyProtection="1">
      <alignment/>
      <protection locked="0"/>
    </xf>
    <xf numFmtId="3" fontId="8" fillId="0" borderId="30" xfId="0" applyNumberFormat="1" applyFont="1" applyFill="1" applyBorder="1" applyAlignment="1" applyProtection="1">
      <alignment/>
      <protection locked="0"/>
    </xf>
    <xf numFmtId="0" fontId="82" fillId="0" borderId="29" xfId="0" applyFont="1" applyFill="1" applyBorder="1" applyAlignment="1" applyProtection="1">
      <alignment/>
      <protection locked="0"/>
    </xf>
    <xf numFmtId="0" fontId="82" fillId="0" borderId="0" xfId="0" applyFont="1" applyFill="1" applyBorder="1" applyAlignment="1" applyProtection="1">
      <alignment/>
      <protection locked="0"/>
    </xf>
    <xf numFmtId="0" fontId="0" fillId="0" borderId="0" xfId="0" applyFill="1" applyBorder="1" applyAlignment="1" applyProtection="1">
      <alignment/>
      <protection locked="0"/>
    </xf>
    <xf numFmtId="0" fontId="0" fillId="0" borderId="30" xfId="0" applyFill="1" applyBorder="1" applyAlignment="1" applyProtection="1">
      <alignment/>
      <protection locked="0"/>
    </xf>
    <xf numFmtId="0" fontId="0" fillId="0" borderId="29" xfId="0" applyFill="1" applyBorder="1" applyAlignment="1" applyProtection="1">
      <alignment/>
      <protection locked="0"/>
    </xf>
    <xf numFmtId="164" fontId="0" fillId="0" borderId="29" xfId="0" applyNumberFormat="1" applyFill="1" applyBorder="1" applyAlignment="1" applyProtection="1">
      <alignment/>
      <protection locked="0"/>
    </xf>
    <xf numFmtId="164" fontId="0" fillId="0" borderId="0" xfId="0" applyNumberFormat="1" applyFill="1" applyBorder="1" applyAlignment="1" applyProtection="1">
      <alignment/>
      <protection locked="0"/>
    </xf>
    <xf numFmtId="0" fontId="0" fillId="0" borderId="0" xfId="0" applyFill="1" applyBorder="1" applyAlignment="1" applyProtection="1" quotePrefix="1">
      <alignment/>
      <protection locked="0"/>
    </xf>
    <xf numFmtId="1" fontId="82" fillId="0" borderId="31" xfId="0" applyNumberFormat="1" applyFont="1" applyFill="1" applyBorder="1" applyAlignment="1" applyProtection="1">
      <alignment/>
      <protection locked="0"/>
    </xf>
    <xf numFmtId="164" fontId="0" fillId="0" borderId="32" xfId="0" applyNumberFormat="1" applyFill="1" applyBorder="1" applyAlignment="1" applyProtection="1">
      <alignment/>
      <protection locked="0"/>
    </xf>
    <xf numFmtId="0" fontId="0" fillId="0" borderId="32" xfId="0" applyFill="1" applyBorder="1" applyAlignment="1" applyProtection="1">
      <alignment/>
      <protection locked="0"/>
    </xf>
    <xf numFmtId="42" fontId="0" fillId="0" borderId="32" xfId="0" applyNumberFormat="1" applyFill="1" applyBorder="1" applyAlignment="1" applyProtection="1">
      <alignment/>
      <protection locked="0"/>
    </xf>
    <xf numFmtId="0" fontId="0" fillId="0" borderId="33" xfId="0" applyFill="1" applyBorder="1" applyAlignment="1" applyProtection="1">
      <alignment/>
      <protection locked="0"/>
    </xf>
    <xf numFmtId="0" fontId="17" fillId="34" borderId="0" xfId="0" applyFont="1" applyFill="1" applyBorder="1" applyAlignment="1" applyProtection="1">
      <alignment/>
      <protection/>
    </xf>
    <xf numFmtId="3" fontId="17" fillId="34" borderId="0" xfId="0" applyNumberFormat="1" applyFont="1" applyFill="1" applyAlignment="1" applyProtection="1">
      <alignment/>
      <protection/>
    </xf>
    <xf numFmtId="0" fontId="7" fillId="34" borderId="0" xfId="0" applyFont="1" applyFill="1" applyAlignment="1">
      <alignment/>
    </xf>
    <xf numFmtId="0" fontId="3" fillId="34" borderId="0" xfId="0" applyFont="1" applyFill="1" applyAlignment="1">
      <alignment/>
    </xf>
    <xf numFmtId="0" fontId="8" fillId="34" borderId="0" xfId="0" applyFont="1" applyFill="1" applyAlignment="1">
      <alignment/>
    </xf>
    <xf numFmtId="0" fontId="8" fillId="34" borderId="0" xfId="0" applyFont="1" applyFill="1" applyAlignment="1">
      <alignment horizontal="right" wrapText="1"/>
    </xf>
    <xf numFmtId="0" fontId="10" fillId="34" borderId="0" xfId="0" applyFont="1" applyFill="1" applyAlignment="1">
      <alignment/>
    </xf>
    <xf numFmtId="3" fontId="8" fillId="34" borderId="0" xfId="0" applyNumberFormat="1" applyFont="1" applyFill="1" applyAlignment="1">
      <alignment/>
    </xf>
    <xf numFmtId="0" fontId="12" fillId="34" borderId="0" xfId="0" applyFont="1" applyFill="1" applyAlignment="1">
      <alignment/>
    </xf>
    <xf numFmtId="3" fontId="3" fillId="34" borderId="0" xfId="0" applyNumberFormat="1" applyFont="1" applyFill="1" applyAlignment="1">
      <alignment/>
    </xf>
    <xf numFmtId="0" fontId="12" fillId="34" borderId="0" xfId="0" applyFont="1" applyFill="1" applyAlignment="1">
      <alignment horizontal="center"/>
    </xf>
    <xf numFmtId="0" fontId="12" fillId="34" borderId="0" xfId="0" applyFont="1" applyFill="1" applyAlignment="1">
      <alignment horizontal="center" wrapText="1"/>
    </xf>
    <xf numFmtId="0" fontId="85" fillId="34" borderId="0" xfId="0" applyFont="1" applyFill="1" applyAlignment="1">
      <alignment/>
    </xf>
    <xf numFmtId="0" fontId="4" fillId="34" borderId="0" xfId="0" applyFont="1" applyFill="1" applyAlignment="1">
      <alignment/>
    </xf>
    <xf numFmtId="0" fontId="0" fillId="34" borderId="0" xfId="0" applyFill="1" applyAlignment="1" applyProtection="1">
      <alignment/>
      <protection/>
    </xf>
    <xf numFmtId="0" fontId="8" fillId="34" borderId="0" xfId="0" applyFont="1" applyFill="1" applyAlignment="1" applyProtection="1">
      <alignment horizontal="center"/>
      <protection/>
    </xf>
    <xf numFmtId="3" fontId="20" fillId="0" borderId="26" xfId="0" applyNumberFormat="1" applyFont="1" applyFill="1" applyBorder="1" applyAlignment="1" applyProtection="1">
      <alignment/>
      <protection locked="0"/>
    </xf>
    <xf numFmtId="0" fontId="3" fillId="34" borderId="0" xfId="0" applyFont="1" applyFill="1" applyAlignment="1" applyProtection="1">
      <alignment horizontal="left"/>
      <protection/>
    </xf>
    <xf numFmtId="0" fontId="12" fillId="34" borderId="0" xfId="0" applyFont="1" applyFill="1" applyAlignment="1" applyProtection="1">
      <alignment horizontal="center"/>
      <protection/>
    </xf>
    <xf numFmtId="0" fontId="12" fillId="34" borderId="0" xfId="0" applyFont="1" applyFill="1" applyAlignment="1" applyProtection="1">
      <alignment horizontal="center" wrapText="1"/>
      <protection/>
    </xf>
    <xf numFmtId="0" fontId="8" fillId="34" borderId="0" xfId="0" applyFont="1" applyFill="1" applyAlignment="1" applyProtection="1">
      <alignment horizontal="right" wrapText="1"/>
      <protection/>
    </xf>
    <xf numFmtId="3" fontId="17" fillId="34" borderId="0" xfId="0" applyNumberFormat="1" applyFont="1" applyFill="1" applyAlignment="1" applyProtection="1">
      <alignment horizontal="right" wrapText="1"/>
      <protection/>
    </xf>
    <xf numFmtId="3" fontId="19" fillId="34" borderId="0" xfId="0" applyNumberFormat="1" applyFont="1" applyFill="1" applyBorder="1" applyAlignment="1" applyProtection="1">
      <alignment/>
      <protection/>
    </xf>
    <xf numFmtId="0" fontId="7" fillId="34" borderId="0" xfId="0" applyFont="1" applyFill="1" applyBorder="1" applyAlignment="1" applyProtection="1">
      <alignment/>
      <protection locked="0"/>
    </xf>
    <xf numFmtId="3" fontId="7" fillId="34" borderId="0" xfId="0" applyNumberFormat="1" applyFont="1" applyFill="1" applyBorder="1" applyAlignment="1" applyProtection="1">
      <alignment/>
      <protection/>
    </xf>
    <xf numFmtId="3" fontId="7" fillId="34" borderId="0" xfId="0" applyNumberFormat="1" applyFont="1" applyFill="1" applyBorder="1" applyAlignment="1" applyProtection="1">
      <alignment horizontal="left"/>
      <protection locked="0"/>
    </xf>
    <xf numFmtId="4" fontId="7" fillId="34" borderId="0" xfId="0" applyNumberFormat="1" applyFont="1" applyFill="1" applyBorder="1" applyAlignment="1" applyProtection="1">
      <alignment horizontal="left"/>
      <protection locked="0"/>
    </xf>
    <xf numFmtId="3" fontId="7" fillId="5" borderId="22" xfId="0" applyNumberFormat="1" applyFont="1" applyFill="1" applyBorder="1" applyAlignment="1" applyProtection="1">
      <alignment horizontal="center" wrapText="1"/>
      <protection locked="0"/>
    </xf>
    <xf numFmtId="3" fontId="7" fillId="5" borderId="25" xfId="0" applyNumberFormat="1" applyFont="1" applyFill="1" applyBorder="1" applyAlignment="1" applyProtection="1">
      <alignment horizontal="center" wrapText="1"/>
      <protection locked="0"/>
    </xf>
    <xf numFmtId="0" fontId="19" fillId="34" borderId="0" xfId="0" applyFont="1" applyFill="1" applyBorder="1" applyAlignment="1" applyProtection="1">
      <alignment/>
      <protection/>
    </xf>
    <xf numFmtId="3" fontId="8" fillId="34" borderId="0" xfId="0" applyNumberFormat="1" applyFont="1" applyFill="1" applyAlignment="1" applyProtection="1">
      <alignment vertical="center"/>
      <protection/>
    </xf>
    <xf numFmtId="0" fontId="6" fillId="34" borderId="0" xfId="0" applyFont="1" applyFill="1" applyBorder="1" applyAlignment="1" applyProtection="1">
      <alignment/>
      <protection/>
    </xf>
    <xf numFmtId="0" fontId="3" fillId="34" borderId="0" xfId="0" applyFont="1" applyFill="1" applyBorder="1" applyAlignment="1" applyProtection="1">
      <alignment/>
      <protection/>
    </xf>
    <xf numFmtId="0" fontId="90" fillId="0" borderId="0" xfId="0" applyFont="1" applyBorder="1" applyAlignment="1">
      <alignment horizontal="center"/>
    </xf>
    <xf numFmtId="14" fontId="3" fillId="34" borderId="0" xfId="0" applyNumberFormat="1" applyFont="1" applyFill="1" applyBorder="1" applyAlignment="1" applyProtection="1">
      <alignment horizontal="center"/>
      <protection/>
    </xf>
    <xf numFmtId="3" fontId="7" fillId="34" borderId="17" xfId="0" applyNumberFormat="1" applyFont="1" applyFill="1" applyBorder="1" applyAlignment="1" applyProtection="1">
      <alignment/>
      <protection/>
    </xf>
    <xf numFmtId="3" fontId="7" fillId="34" borderId="0" xfId="0" applyNumberFormat="1" applyFont="1" applyFill="1" applyBorder="1" applyAlignment="1" applyProtection="1" quotePrefix="1">
      <alignment/>
      <protection/>
    </xf>
    <xf numFmtId="3" fontId="7" fillId="34" borderId="0" xfId="0" applyNumberFormat="1" applyFont="1" applyFill="1" applyBorder="1" applyAlignment="1" applyProtection="1">
      <alignment vertical="center"/>
      <protection/>
    </xf>
    <xf numFmtId="3" fontId="7" fillId="34" borderId="0" xfId="0" applyNumberFormat="1" applyFont="1" applyFill="1" applyBorder="1" applyAlignment="1" applyProtection="1">
      <alignment horizontal="left" vertical="center"/>
      <protection locked="0"/>
    </xf>
    <xf numFmtId="0" fontId="17" fillId="34" borderId="0" xfId="0" applyFont="1" applyFill="1" applyBorder="1" applyAlignment="1" applyProtection="1">
      <alignment horizontal="right"/>
      <protection/>
    </xf>
    <xf numFmtId="0" fontId="84" fillId="34" borderId="0" xfId="0" applyFont="1" applyFill="1" applyAlignment="1">
      <alignment/>
    </xf>
    <xf numFmtId="3" fontId="5" fillId="34" borderId="0" xfId="0" applyNumberFormat="1" applyFont="1" applyFill="1" applyAlignment="1">
      <alignment/>
    </xf>
    <xf numFmtId="0" fontId="5" fillId="34" borderId="0" xfId="0" applyFont="1" applyFill="1" applyAlignment="1">
      <alignment/>
    </xf>
    <xf numFmtId="0" fontId="12" fillId="33" borderId="12" xfId="0" applyFont="1" applyFill="1" applyBorder="1" applyAlignment="1">
      <alignment horizontal="center" wrapText="1"/>
    </xf>
    <xf numFmtId="0" fontId="6" fillId="33" borderId="13" xfId="0" applyFont="1" applyFill="1" applyBorder="1" applyAlignment="1">
      <alignment horizontal="center" vertical="center"/>
    </xf>
    <xf numFmtId="0" fontId="12" fillId="33" borderId="14" xfId="0" applyFont="1" applyFill="1" applyBorder="1" applyAlignment="1">
      <alignment horizontal="center" vertical="center"/>
    </xf>
    <xf numFmtId="0" fontId="12" fillId="33" borderId="12" xfId="0" applyFont="1" applyFill="1" applyBorder="1" applyAlignment="1">
      <alignment horizontal="center" vertical="center"/>
    </xf>
    <xf numFmtId="0" fontId="12" fillId="33" borderId="13" xfId="0" applyFont="1" applyFill="1" applyBorder="1" applyAlignment="1">
      <alignment horizontal="center" wrapText="1"/>
    </xf>
    <xf numFmtId="0" fontId="12" fillId="34" borderId="11" xfId="0" applyFont="1" applyFill="1" applyBorder="1" applyAlignment="1">
      <alignment/>
    </xf>
    <xf numFmtId="0" fontId="6" fillId="33" borderId="11" xfId="0" applyFont="1" applyFill="1" applyBorder="1" applyAlignment="1">
      <alignment horizontal="center"/>
    </xf>
    <xf numFmtId="0" fontId="5" fillId="34" borderId="11" xfId="0" applyFont="1" applyFill="1" applyBorder="1" applyAlignment="1">
      <alignment/>
    </xf>
    <xf numFmtId="0" fontId="5" fillId="34" borderId="11" xfId="0" applyFont="1" applyFill="1" applyBorder="1" applyAlignment="1">
      <alignment horizontal="center"/>
    </xf>
    <xf numFmtId="3" fontId="3" fillId="33" borderId="11" xfId="0" applyNumberFormat="1" applyFont="1" applyFill="1" applyBorder="1" applyAlignment="1">
      <alignment/>
    </xf>
    <xf numFmtId="3" fontId="3" fillId="33" borderId="0" xfId="0" applyNumberFormat="1" applyFont="1" applyFill="1" applyBorder="1" applyAlignment="1">
      <alignment/>
    </xf>
    <xf numFmtId="3" fontId="3" fillId="33" borderId="17" xfId="0" applyNumberFormat="1" applyFont="1" applyFill="1" applyBorder="1" applyAlignment="1">
      <alignment/>
    </xf>
    <xf numFmtId="3" fontId="3" fillId="33" borderId="11" xfId="0" applyNumberFormat="1" applyFont="1" applyFill="1" applyBorder="1" applyAlignment="1">
      <alignment horizontal="center"/>
    </xf>
    <xf numFmtId="3" fontId="3" fillId="33" borderId="0" xfId="0" applyNumberFormat="1" applyFont="1" applyFill="1" applyBorder="1" applyAlignment="1">
      <alignment horizontal="center"/>
    </xf>
    <xf numFmtId="3" fontId="3" fillId="33" borderId="17" xfId="0" applyNumberFormat="1" applyFont="1" applyFill="1" applyBorder="1" applyAlignment="1">
      <alignment horizontal="center"/>
    </xf>
    <xf numFmtId="3" fontId="3" fillId="33" borderId="15" xfId="0" applyNumberFormat="1" applyFont="1" applyFill="1" applyBorder="1" applyAlignment="1">
      <alignment/>
    </xf>
    <xf numFmtId="3" fontId="3" fillId="33" borderId="16" xfId="0" applyNumberFormat="1" applyFont="1" applyFill="1" applyBorder="1" applyAlignment="1">
      <alignment/>
    </xf>
    <xf numFmtId="3" fontId="3" fillId="33" borderId="18" xfId="0" applyNumberFormat="1" applyFont="1" applyFill="1" applyBorder="1" applyAlignment="1">
      <alignment/>
    </xf>
    <xf numFmtId="0" fontId="16" fillId="34" borderId="0" xfId="0" applyFont="1" applyFill="1" applyAlignment="1">
      <alignment/>
    </xf>
    <xf numFmtId="0" fontId="91" fillId="34" borderId="0" xfId="0" applyFont="1" applyFill="1" applyAlignment="1">
      <alignment/>
    </xf>
    <xf numFmtId="0" fontId="91" fillId="0" borderId="0" xfId="0" applyFont="1" applyAlignment="1">
      <alignment/>
    </xf>
    <xf numFmtId="0" fontId="92" fillId="34" borderId="0" xfId="0" applyFont="1" applyFill="1" applyAlignment="1">
      <alignment/>
    </xf>
    <xf numFmtId="0" fontId="84" fillId="0" borderId="29" xfId="0" applyFont="1" applyFill="1" applyBorder="1" applyAlignment="1" applyProtection="1">
      <alignment/>
      <protection locked="0"/>
    </xf>
    <xf numFmtId="0" fontId="84" fillId="0" borderId="0" xfId="0" applyFont="1" applyFill="1" applyBorder="1" applyAlignment="1" applyProtection="1">
      <alignment/>
      <protection locked="0"/>
    </xf>
    <xf numFmtId="0" fontId="91" fillId="0" borderId="0" xfId="0" applyFont="1" applyFill="1" applyBorder="1" applyAlignment="1" applyProtection="1">
      <alignment/>
      <protection locked="0"/>
    </xf>
    <xf numFmtId="0" fontId="91" fillId="0" borderId="30" xfId="0" applyFont="1" applyFill="1" applyBorder="1" applyAlignment="1" applyProtection="1">
      <alignment/>
      <protection locked="0"/>
    </xf>
    <xf numFmtId="0" fontId="91" fillId="0" borderId="29" xfId="0" applyFont="1" applyFill="1" applyBorder="1" applyAlignment="1" applyProtection="1">
      <alignment/>
      <protection locked="0"/>
    </xf>
    <xf numFmtId="164" fontId="91" fillId="0" borderId="29" xfId="0" applyNumberFormat="1" applyFont="1" applyFill="1" applyBorder="1" applyAlignment="1" applyProtection="1">
      <alignment/>
      <protection locked="0"/>
    </xf>
    <xf numFmtId="164" fontId="91" fillId="0" borderId="0" xfId="0" applyNumberFormat="1" applyFont="1" applyFill="1" applyBorder="1" applyAlignment="1" applyProtection="1">
      <alignment/>
      <protection locked="0"/>
    </xf>
    <xf numFmtId="0" fontId="91" fillId="0" borderId="0" xfId="0" applyFont="1" applyFill="1" applyBorder="1" applyAlignment="1" applyProtection="1" quotePrefix="1">
      <alignment/>
      <protection locked="0"/>
    </xf>
    <xf numFmtId="1" fontId="84" fillId="0" borderId="31" xfId="0" applyNumberFormat="1" applyFont="1" applyFill="1" applyBorder="1" applyAlignment="1" applyProtection="1">
      <alignment/>
      <protection locked="0"/>
    </xf>
    <xf numFmtId="164" fontId="91" fillId="0" borderId="32" xfId="0" applyNumberFormat="1" applyFont="1" applyFill="1" applyBorder="1" applyAlignment="1" applyProtection="1">
      <alignment/>
      <protection locked="0"/>
    </xf>
    <xf numFmtId="0" fontId="91" fillId="0" borderId="32" xfId="0" applyFont="1" applyFill="1" applyBorder="1" applyAlignment="1" applyProtection="1">
      <alignment/>
      <protection locked="0"/>
    </xf>
    <xf numFmtId="42" fontId="91" fillId="0" borderId="32" xfId="0" applyNumberFormat="1" applyFont="1" applyFill="1" applyBorder="1" applyAlignment="1" applyProtection="1">
      <alignment/>
      <protection locked="0"/>
    </xf>
    <xf numFmtId="0" fontId="91" fillId="0" borderId="33" xfId="0" applyFont="1" applyFill="1" applyBorder="1" applyAlignment="1" applyProtection="1">
      <alignment/>
      <protection locked="0"/>
    </xf>
    <xf numFmtId="0" fontId="12" fillId="34" borderId="0" xfId="48" applyFont="1" applyFill="1" applyBorder="1">
      <alignment/>
      <protection/>
    </xf>
    <xf numFmtId="0" fontId="3" fillId="34" borderId="0" xfId="48" applyFont="1" applyFill="1" applyBorder="1">
      <alignment/>
      <protection/>
    </xf>
    <xf numFmtId="0" fontId="3" fillId="5" borderId="22" xfId="48" applyFont="1" applyFill="1" applyBorder="1" applyProtection="1">
      <alignment/>
      <protection locked="0"/>
    </xf>
    <xf numFmtId="3" fontId="3" fillId="5" borderId="22" xfId="48" applyNumberFormat="1" applyFont="1" applyFill="1" applyBorder="1" applyProtection="1">
      <alignment/>
      <protection locked="0"/>
    </xf>
    <xf numFmtId="0" fontId="3" fillId="34" borderId="0" xfId="48" applyFont="1" applyFill="1">
      <alignment/>
      <protection/>
    </xf>
    <xf numFmtId="6" fontId="3" fillId="5" borderId="22" xfId="48" applyNumberFormat="1" applyFont="1" applyFill="1" applyBorder="1" applyProtection="1">
      <alignment/>
      <protection locked="0"/>
    </xf>
    <xf numFmtId="0" fontId="3" fillId="34" borderId="0" xfId="48" applyFont="1" applyFill="1" quotePrefix="1">
      <alignment/>
      <protection/>
    </xf>
    <xf numFmtId="3" fontId="3" fillId="36" borderId="22" xfId="48" applyNumberFormat="1" applyFont="1" applyFill="1" applyBorder="1" applyProtection="1">
      <alignment/>
      <protection/>
    </xf>
    <xf numFmtId="3" fontId="6" fillId="0" borderId="26" xfId="0" applyNumberFormat="1" applyFont="1" applyFill="1" applyBorder="1" applyAlignment="1" applyProtection="1">
      <alignment/>
      <protection locked="0"/>
    </xf>
    <xf numFmtId="3" fontId="12" fillId="0" borderId="27" xfId="0" applyNumberFormat="1" applyFont="1" applyFill="1" applyBorder="1" applyAlignment="1" applyProtection="1">
      <alignment/>
      <protection locked="0"/>
    </xf>
    <xf numFmtId="3" fontId="12" fillId="0" borderId="28" xfId="0" applyNumberFormat="1" applyFont="1" applyFill="1" applyBorder="1" applyAlignment="1" applyProtection="1">
      <alignment/>
      <protection locked="0"/>
    </xf>
    <xf numFmtId="3" fontId="12" fillId="0" borderId="29" xfId="0" applyNumberFormat="1" applyFont="1" applyFill="1" applyBorder="1" applyAlignment="1" applyProtection="1">
      <alignment/>
      <protection locked="0"/>
    </xf>
    <xf numFmtId="3" fontId="12" fillId="0" borderId="0" xfId="0" applyNumberFormat="1" applyFont="1" applyFill="1" applyBorder="1" applyAlignment="1" applyProtection="1">
      <alignment/>
      <protection locked="0"/>
    </xf>
    <xf numFmtId="3" fontId="12" fillId="0" borderId="30" xfId="0" applyNumberFormat="1" applyFont="1" applyFill="1" applyBorder="1" applyAlignment="1" applyProtection="1">
      <alignment/>
      <protection locked="0"/>
    </xf>
    <xf numFmtId="0" fontId="3" fillId="5" borderId="22" xfId="48" applyFont="1" applyFill="1" applyBorder="1" applyAlignment="1" applyProtection="1" quotePrefix="1">
      <alignment horizontal="left" indent="1"/>
      <protection locked="0"/>
    </xf>
    <xf numFmtId="0" fontId="91" fillId="34" borderId="0" xfId="0" applyFont="1" applyFill="1" applyAlignment="1" applyProtection="1">
      <alignment/>
      <protection/>
    </xf>
    <xf numFmtId="0" fontId="91" fillId="0" borderId="0" xfId="0" applyFont="1" applyAlignment="1" applyProtection="1">
      <alignment/>
      <protection/>
    </xf>
    <xf numFmtId="0" fontId="3" fillId="34" borderId="0" xfId="48" applyFont="1" applyFill="1" applyBorder="1" applyProtection="1">
      <alignment/>
      <protection/>
    </xf>
    <xf numFmtId="0" fontId="3" fillId="36" borderId="22" xfId="48" applyFont="1" applyFill="1" applyBorder="1" applyProtection="1">
      <alignment/>
      <protection/>
    </xf>
    <xf numFmtId="0" fontId="5" fillId="5" borderId="19" xfId="0" applyFont="1" applyFill="1" applyBorder="1" applyAlignment="1" applyProtection="1">
      <alignment horizontal="center"/>
      <protection locked="0"/>
    </xf>
    <xf numFmtId="0" fontId="5" fillId="5" borderId="11" xfId="0" applyFont="1" applyFill="1" applyBorder="1" applyAlignment="1" applyProtection="1">
      <alignment horizontal="center"/>
      <protection locked="0"/>
    </xf>
    <xf numFmtId="0" fontId="5" fillId="5" borderId="14" xfId="0" applyFont="1" applyFill="1" applyBorder="1" applyAlignment="1" applyProtection="1">
      <alignment horizontal="center"/>
      <protection locked="0"/>
    </xf>
    <xf numFmtId="0" fontId="3" fillId="0" borderId="0" xfId="0" applyFont="1" applyAlignment="1" applyProtection="1">
      <alignment vertical="center" wrapText="1"/>
      <protection/>
    </xf>
    <xf numFmtId="0" fontId="3" fillId="0" borderId="0" xfId="0" applyFont="1" applyAlignment="1" applyProtection="1">
      <alignment/>
      <protection/>
    </xf>
    <xf numFmtId="0" fontId="3" fillId="37" borderId="10" xfId="0" applyFont="1" applyFill="1" applyBorder="1" applyAlignment="1" applyProtection="1">
      <alignment vertical="top" wrapText="1"/>
      <protection/>
    </xf>
    <xf numFmtId="0" fontId="3" fillId="37" borderId="0" xfId="0" applyFont="1" applyFill="1" applyBorder="1" applyAlignment="1" applyProtection="1">
      <alignment vertical="top" wrapText="1"/>
      <protection/>
    </xf>
    <xf numFmtId="0" fontId="3" fillId="37" borderId="12" xfId="0" applyFont="1" applyFill="1" applyBorder="1" applyAlignment="1" applyProtection="1">
      <alignment vertical="top" wrapText="1"/>
      <protection/>
    </xf>
    <xf numFmtId="0" fontId="3" fillId="38" borderId="0" xfId="0" applyFont="1" applyFill="1" applyAlignment="1" applyProtection="1">
      <alignment vertical="top" wrapText="1"/>
      <protection/>
    </xf>
    <xf numFmtId="0" fontId="3" fillId="0" borderId="0" xfId="0" applyFont="1" applyAlignment="1" applyProtection="1">
      <alignment/>
      <protection/>
    </xf>
    <xf numFmtId="0" fontId="3" fillId="0" borderId="0" xfId="0" applyFont="1" applyAlignment="1" applyProtection="1">
      <alignment vertical="center"/>
      <protection/>
    </xf>
    <xf numFmtId="1" fontId="3" fillId="34" borderId="0" xfId="0" applyNumberFormat="1" applyFont="1" applyFill="1" applyAlignment="1" applyProtection="1">
      <alignment/>
      <protection/>
    </xf>
    <xf numFmtId="0" fontId="3" fillId="34" borderId="0" xfId="43" applyFont="1" applyFill="1" applyAlignment="1">
      <alignment horizontal="left" vertical="center"/>
    </xf>
    <xf numFmtId="0" fontId="3" fillId="34" borderId="0" xfId="43" applyFont="1" applyFill="1" applyAlignment="1">
      <alignment/>
    </xf>
    <xf numFmtId="0" fontId="3" fillId="34" borderId="0" xfId="0" applyFont="1" applyFill="1" applyAlignment="1">
      <alignment/>
    </xf>
    <xf numFmtId="0" fontId="22" fillId="34" borderId="0" xfId="0" applyFont="1" applyFill="1" applyAlignment="1">
      <alignment/>
    </xf>
    <xf numFmtId="0" fontId="16" fillId="5" borderId="34" xfId="0" applyFont="1" applyFill="1" applyBorder="1" applyAlignment="1" applyProtection="1">
      <alignment horizontal="center"/>
      <protection locked="0"/>
    </xf>
    <xf numFmtId="0" fontId="8" fillId="34" borderId="0" xfId="0" applyFont="1" applyFill="1" applyAlignment="1" applyProtection="1">
      <alignment horizontal="left" wrapText="1"/>
      <protection/>
    </xf>
    <xf numFmtId="0" fontId="7" fillId="5" borderId="22" xfId="0" applyFont="1" applyFill="1" applyBorder="1" applyAlignment="1" applyProtection="1">
      <alignment horizontal="left" wrapText="1"/>
      <protection locked="0"/>
    </xf>
    <xf numFmtId="0" fontId="7" fillId="5" borderId="25" xfId="0" applyFont="1" applyFill="1" applyBorder="1" applyAlignment="1" applyProtection="1">
      <alignment horizontal="left" wrapText="1"/>
      <protection locked="0"/>
    </xf>
    <xf numFmtId="0" fontId="7" fillId="34" borderId="12" xfId="0" applyFont="1" applyFill="1" applyBorder="1" applyAlignment="1" applyProtection="1">
      <alignment horizontal="center"/>
      <protection/>
    </xf>
    <xf numFmtId="3" fontId="7" fillId="33" borderId="22" xfId="0" applyNumberFormat="1" applyFont="1" applyFill="1" applyBorder="1" applyAlignment="1">
      <alignment/>
    </xf>
    <xf numFmtId="4" fontId="4" fillId="5" borderId="22" xfId="0" applyNumberFormat="1" applyFont="1" applyFill="1" applyBorder="1" applyAlignment="1" applyProtection="1">
      <alignment/>
      <protection locked="0"/>
    </xf>
    <xf numFmtId="3" fontId="3" fillId="38" borderId="20" xfId="0" applyNumberFormat="1" applyFont="1" applyFill="1" applyBorder="1" applyAlignment="1" applyProtection="1">
      <alignment horizontal="right" vertical="top" wrapText="1"/>
      <protection/>
    </xf>
    <xf numFmtId="3" fontId="3" fillId="37" borderId="17" xfId="0" applyNumberFormat="1" applyFont="1" applyFill="1" applyBorder="1" applyAlignment="1" applyProtection="1">
      <alignment horizontal="right" vertical="top" wrapText="1"/>
      <protection/>
    </xf>
    <xf numFmtId="3" fontId="3" fillId="38" borderId="17" xfId="0" applyNumberFormat="1" applyFont="1" applyFill="1" applyBorder="1" applyAlignment="1" applyProtection="1">
      <alignment horizontal="right" vertical="top" wrapText="1"/>
      <protection/>
    </xf>
    <xf numFmtId="3" fontId="3" fillId="38" borderId="13" xfId="0" applyNumberFormat="1" applyFont="1" applyFill="1" applyBorder="1" applyAlignment="1" applyProtection="1">
      <alignment horizontal="right" vertical="top" wrapText="1"/>
      <protection/>
    </xf>
    <xf numFmtId="3" fontId="5" fillId="5" borderId="10" xfId="0" applyNumberFormat="1" applyFont="1" applyFill="1" applyBorder="1" applyAlignment="1" applyProtection="1">
      <alignment horizontal="center"/>
      <protection locked="0"/>
    </xf>
    <xf numFmtId="3" fontId="5" fillId="5" borderId="0" xfId="0" applyNumberFormat="1" applyFont="1" applyFill="1" applyBorder="1" applyAlignment="1" applyProtection="1">
      <alignment horizontal="center"/>
      <protection locked="0"/>
    </xf>
    <xf numFmtId="3" fontId="5" fillId="5" borderId="12" xfId="0" applyNumberFormat="1" applyFont="1" applyFill="1" applyBorder="1" applyAlignment="1" applyProtection="1">
      <alignment horizontal="center"/>
      <protection locked="0"/>
    </xf>
    <xf numFmtId="3" fontId="8" fillId="33" borderId="22" xfId="0" applyNumberFormat="1" applyFont="1" applyFill="1" applyBorder="1" applyAlignment="1" applyProtection="1">
      <alignment horizontal="right"/>
      <protection/>
    </xf>
    <xf numFmtId="3" fontId="8" fillId="33" borderId="35" xfId="0" applyNumberFormat="1" applyFont="1" applyFill="1" applyBorder="1" applyAlignment="1" applyProtection="1">
      <alignment horizontal="right"/>
      <protection/>
    </xf>
    <xf numFmtId="3" fontId="8" fillId="33" borderId="21" xfId="0" applyNumberFormat="1" applyFont="1" applyFill="1" applyBorder="1" applyAlignment="1" applyProtection="1">
      <alignment horizontal="right"/>
      <protection/>
    </xf>
    <xf numFmtId="3" fontId="7" fillId="33" borderId="22" xfId="0" applyNumberFormat="1" applyFont="1" applyFill="1" applyBorder="1" applyAlignment="1" applyProtection="1">
      <alignment horizontal="right"/>
      <protection/>
    </xf>
    <xf numFmtId="3" fontId="7" fillId="33" borderId="35" xfId="0" applyNumberFormat="1" applyFont="1" applyFill="1" applyBorder="1" applyAlignment="1" applyProtection="1">
      <alignment horizontal="right"/>
      <protection/>
    </xf>
    <xf numFmtId="3" fontId="7" fillId="33" borderId="34" xfId="0" applyNumberFormat="1" applyFont="1" applyFill="1" applyBorder="1" applyAlignment="1" applyProtection="1">
      <alignment horizontal="right"/>
      <protection/>
    </xf>
    <xf numFmtId="3" fontId="8" fillId="33" borderId="25" xfId="0" applyNumberFormat="1" applyFont="1" applyFill="1" applyBorder="1" applyAlignment="1" applyProtection="1">
      <alignment horizontal="right"/>
      <protection/>
    </xf>
    <xf numFmtId="0" fontId="12" fillId="0" borderId="19" xfId="0" applyFont="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0" fontId="3" fillId="0" borderId="20" xfId="0" applyFont="1" applyBorder="1" applyAlignment="1" applyProtection="1">
      <alignment horizontal="center" vertical="center" wrapText="1"/>
      <protection/>
    </xf>
    <xf numFmtId="0" fontId="12" fillId="37" borderId="11" xfId="0" applyFont="1" applyFill="1" applyBorder="1" applyAlignment="1" applyProtection="1">
      <alignment vertical="top" wrapText="1"/>
      <protection/>
    </xf>
    <xf numFmtId="1" fontId="3" fillId="37" borderId="17" xfId="0" applyNumberFormat="1" applyFont="1" applyFill="1" applyBorder="1" applyAlignment="1" applyProtection="1">
      <alignment vertical="top" wrapText="1"/>
      <protection/>
    </xf>
    <xf numFmtId="0" fontId="3" fillId="38" borderId="11" xfId="0" applyFont="1" applyFill="1" applyBorder="1" applyAlignment="1" applyProtection="1">
      <alignment vertical="top" wrapText="1"/>
      <protection/>
    </xf>
    <xf numFmtId="3" fontId="3" fillId="38" borderId="0" xfId="0" applyNumberFormat="1" applyFont="1" applyFill="1" applyBorder="1" applyAlignment="1" applyProtection="1">
      <alignment horizontal="center" vertical="top" wrapText="1"/>
      <protection/>
    </xf>
    <xf numFmtId="3" fontId="3" fillId="38" borderId="0" xfId="0" applyNumberFormat="1" applyFont="1" applyFill="1" applyBorder="1" applyAlignment="1" applyProtection="1">
      <alignment horizontal="right" vertical="top" wrapText="1"/>
      <protection/>
    </xf>
    <xf numFmtId="3" fontId="3" fillId="38" borderId="0" xfId="0" applyNumberFormat="1" applyFont="1" applyFill="1" applyBorder="1" applyAlignment="1" applyProtection="1">
      <alignment vertical="top" wrapText="1"/>
      <protection/>
    </xf>
    <xf numFmtId="3" fontId="3" fillId="38" borderId="17" xfId="0" applyNumberFormat="1" applyFont="1" applyFill="1" applyBorder="1" applyAlignment="1" applyProtection="1">
      <alignment vertical="top" wrapText="1"/>
      <protection/>
    </xf>
    <xf numFmtId="0" fontId="3" fillId="37" borderId="11" xfId="0" applyFont="1" applyFill="1" applyBorder="1" applyAlignment="1" applyProtection="1">
      <alignment vertical="top" wrapText="1"/>
      <protection/>
    </xf>
    <xf numFmtId="3" fontId="3" fillId="37" borderId="0" xfId="0" applyNumberFormat="1" applyFont="1" applyFill="1" applyBorder="1" applyAlignment="1" applyProtection="1">
      <alignment horizontal="center" vertical="top" wrapText="1"/>
      <protection/>
    </xf>
    <xf numFmtId="3" fontId="3" fillId="37" borderId="0" xfId="0" applyNumberFormat="1" applyFont="1" applyFill="1" applyBorder="1" applyAlignment="1" applyProtection="1">
      <alignment horizontal="right" vertical="top" wrapText="1"/>
      <protection/>
    </xf>
    <xf numFmtId="3" fontId="3" fillId="37" borderId="0" xfId="0" applyNumberFormat="1" applyFont="1" applyFill="1" applyBorder="1" applyAlignment="1" applyProtection="1">
      <alignment vertical="top" wrapText="1"/>
      <protection/>
    </xf>
    <xf numFmtId="3" fontId="3" fillId="37" borderId="17" xfId="0" applyNumberFormat="1" applyFont="1" applyFill="1" applyBorder="1" applyAlignment="1" applyProtection="1">
      <alignment vertical="top" wrapText="1"/>
      <protection/>
    </xf>
    <xf numFmtId="0" fontId="3" fillId="37" borderId="14" xfId="0" applyFont="1" applyFill="1" applyBorder="1" applyAlignment="1" applyProtection="1">
      <alignment vertical="top" wrapText="1"/>
      <protection/>
    </xf>
    <xf numFmtId="3" fontId="3" fillId="37" borderId="12" xfId="0" applyNumberFormat="1" applyFont="1" applyFill="1" applyBorder="1" applyAlignment="1" applyProtection="1">
      <alignment horizontal="center" vertical="top" wrapText="1"/>
      <protection/>
    </xf>
    <xf numFmtId="3" fontId="3" fillId="37" borderId="12" xfId="0" applyNumberFormat="1" applyFont="1" applyFill="1" applyBorder="1" applyAlignment="1" applyProtection="1">
      <alignment horizontal="right" vertical="top" wrapText="1"/>
      <protection/>
    </xf>
    <xf numFmtId="3" fontId="3" fillId="37" borderId="12" xfId="0" applyNumberFormat="1" applyFont="1" applyFill="1" applyBorder="1" applyAlignment="1" applyProtection="1">
      <alignment vertical="top" wrapText="1"/>
      <protection/>
    </xf>
    <xf numFmtId="3" fontId="3" fillId="37" borderId="13" xfId="0" applyNumberFormat="1" applyFont="1" applyFill="1" applyBorder="1" applyAlignment="1" applyProtection="1">
      <alignment vertical="top" wrapText="1"/>
      <protection/>
    </xf>
    <xf numFmtId="0" fontId="3" fillId="34" borderId="0" xfId="0" applyFont="1" applyFill="1" applyAlignment="1" applyProtection="1">
      <alignment/>
      <protection/>
    </xf>
    <xf numFmtId="0" fontId="21" fillId="34" borderId="0" xfId="43" applyFont="1" applyFill="1" applyAlignment="1" applyProtection="1">
      <alignment/>
      <protection/>
    </xf>
    <xf numFmtId="0" fontId="3" fillId="34" borderId="0" xfId="0" applyFont="1" applyFill="1" applyAlignment="1" applyProtection="1">
      <alignment horizontal="left" vertical="center" indent="1"/>
      <protection/>
    </xf>
    <xf numFmtId="0" fontId="21" fillId="34" borderId="0" xfId="43" applyFont="1" applyFill="1" applyAlignment="1" applyProtection="1">
      <alignment horizontal="left" vertical="center" indent="1"/>
      <protection/>
    </xf>
    <xf numFmtId="0" fontId="12" fillId="34" borderId="10" xfId="48" applyFont="1" applyFill="1" applyBorder="1" applyProtection="1">
      <alignment/>
      <protection/>
    </xf>
    <xf numFmtId="181" fontId="12" fillId="34" borderId="10" xfId="48" applyNumberFormat="1" applyFont="1" applyFill="1" applyBorder="1" applyAlignment="1" applyProtection="1">
      <alignment/>
      <protection/>
    </xf>
    <xf numFmtId="0" fontId="12" fillId="34" borderId="10" xfId="48" applyFont="1" applyFill="1" applyBorder="1">
      <alignment/>
      <protection/>
    </xf>
    <xf numFmtId="181" fontId="12" fillId="34" borderId="10" xfId="48" applyNumberFormat="1" applyFont="1" applyFill="1" applyBorder="1">
      <alignment/>
      <protection/>
    </xf>
    <xf numFmtId="0" fontId="3" fillId="34" borderId="10" xfId="48" applyFont="1" applyFill="1" applyBorder="1">
      <alignment/>
      <protection/>
    </xf>
    <xf numFmtId="0" fontId="16" fillId="5" borderId="23" xfId="0" applyFont="1" applyFill="1" applyBorder="1" applyAlignment="1" applyProtection="1">
      <alignment horizontal="left" vertical="center"/>
      <protection locked="0"/>
    </xf>
    <xf numFmtId="0" fontId="16" fillId="5" borderId="36" xfId="0" applyFont="1" applyFill="1" applyBorder="1" applyAlignment="1" applyProtection="1">
      <alignment horizontal="left" vertical="center"/>
      <protection locked="0"/>
    </xf>
    <xf numFmtId="0" fontId="16" fillId="5" borderId="24" xfId="0" applyFont="1" applyFill="1" applyBorder="1" applyAlignment="1" applyProtection="1">
      <alignment horizontal="left" vertical="center"/>
      <protection locked="0"/>
    </xf>
    <xf numFmtId="49" fontId="16" fillId="5" borderId="23" xfId="0" applyNumberFormat="1" applyFont="1" applyFill="1" applyBorder="1" applyAlignment="1" applyProtection="1">
      <alignment horizontal="right" vertical="center"/>
      <protection locked="0"/>
    </xf>
    <xf numFmtId="49" fontId="16" fillId="5" borderId="24" xfId="0" applyNumberFormat="1" applyFont="1" applyFill="1" applyBorder="1" applyAlignment="1" applyProtection="1">
      <alignment horizontal="right" vertical="center"/>
      <protection locked="0"/>
    </xf>
    <xf numFmtId="0" fontId="21" fillId="34" borderId="0" xfId="0" applyFont="1" applyFill="1" applyAlignment="1" applyProtection="1">
      <alignment horizontal="center"/>
      <protection/>
    </xf>
    <xf numFmtId="3" fontId="7" fillId="33" borderId="23" xfId="0" applyNumberFormat="1" applyFont="1" applyFill="1" applyBorder="1" applyAlignment="1" applyProtection="1">
      <alignment horizontal="right"/>
      <protection/>
    </xf>
    <xf numFmtId="3" fontId="7" fillId="33" borderId="24" xfId="0" applyNumberFormat="1" applyFont="1" applyFill="1" applyBorder="1" applyAlignment="1" applyProtection="1">
      <alignment horizontal="right"/>
      <protection/>
    </xf>
    <xf numFmtId="0" fontId="12" fillId="34" borderId="0" xfId="0" applyFont="1" applyFill="1" applyAlignment="1" applyProtection="1">
      <alignment horizontal="left" vertical="top" wrapText="1"/>
      <protection/>
    </xf>
    <xf numFmtId="3" fontId="8" fillId="33" borderId="23" xfId="0" applyNumberFormat="1" applyFont="1" applyFill="1" applyBorder="1" applyAlignment="1" applyProtection="1">
      <alignment horizontal="left"/>
      <protection/>
    </xf>
    <xf numFmtId="3" fontId="8" fillId="33" borderId="24" xfId="0" applyNumberFormat="1" applyFont="1" applyFill="1" applyBorder="1" applyAlignment="1" applyProtection="1">
      <alignment horizontal="left"/>
      <protection/>
    </xf>
    <xf numFmtId="3" fontId="8" fillId="33" borderId="37" xfId="0" applyNumberFormat="1" applyFont="1" applyFill="1" applyBorder="1" applyAlignment="1" applyProtection="1">
      <alignment horizontal="left"/>
      <protection/>
    </xf>
    <xf numFmtId="3" fontId="8" fillId="33" borderId="38" xfId="0" applyNumberFormat="1" applyFont="1" applyFill="1" applyBorder="1" applyAlignment="1" applyProtection="1">
      <alignment horizontal="left"/>
      <protection/>
    </xf>
    <xf numFmtId="3" fontId="8" fillId="33" borderId="39" xfId="0" applyNumberFormat="1" applyFont="1" applyFill="1" applyBorder="1" applyAlignment="1" applyProtection="1">
      <alignment horizontal="left"/>
      <protection/>
    </xf>
    <xf numFmtId="3" fontId="8" fillId="33" borderId="40" xfId="0" applyNumberFormat="1" applyFont="1" applyFill="1" applyBorder="1" applyAlignment="1" applyProtection="1">
      <alignment horizontal="left"/>
      <protection/>
    </xf>
    <xf numFmtId="3" fontId="8" fillId="33" borderId="39" xfId="0" applyNumberFormat="1" applyFont="1" applyFill="1" applyBorder="1" applyAlignment="1" applyProtection="1">
      <alignment horizontal="right"/>
      <protection/>
    </xf>
    <xf numFmtId="3" fontId="8" fillId="33" borderId="40" xfId="0" applyNumberFormat="1" applyFont="1" applyFill="1" applyBorder="1" applyAlignment="1" applyProtection="1">
      <alignment horizontal="right"/>
      <protection/>
    </xf>
    <xf numFmtId="3" fontId="7" fillId="33" borderId="37" xfId="0" applyNumberFormat="1" applyFont="1" applyFill="1" applyBorder="1" applyAlignment="1" applyProtection="1">
      <alignment horizontal="right"/>
      <protection/>
    </xf>
    <xf numFmtId="3" fontId="7" fillId="33" borderId="38" xfId="0" applyNumberFormat="1" applyFont="1" applyFill="1" applyBorder="1" applyAlignment="1" applyProtection="1">
      <alignment horizontal="right"/>
      <protection/>
    </xf>
    <xf numFmtId="3" fontId="8" fillId="34" borderId="0" xfId="0" applyNumberFormat="1" applyFont="1" applyFill="1" applyBorder="1" applyAlignment="1" applyProtection="1">
      <alignment horizontal="right" wrapText="1"/>
      <protection/>
    </xf>
    <xf numFmtId="3" fontId="4" fillId="33" borderId="23" xfId="0" applyNumberFormat="1" applyFont="1" applyFill="1" applyBorder="1" applyAlignment="1" applyProtection="1">
      <alignment horizontal="left"/>
      <protection/>
    </xf>
    <xf numFmtId="3" fontId="4" fillId="33" borderId="24" xfId="0" applyNumberFormat="1" applyFont="1" applyFill="1" applyBorder="1" applyAlignment="1" applyProtection="1">
      <alignment horizontal="left"/>
      <protection/>
    </xf>
    <xf numFmtId="0" fontId="12" fillId="33" borderId="19" xfId="0" applyFont="1" applyFill="1" applyBorder="1" applyAlignment="1">
      <alignment horizontal="center"/>
    </xf>
    <xf numFmtId="0" fontId="12" fillId="33" borderId="10" xfId="0" applyFont="1" applyFill="1" applyBorder="1" applyAlignment="1">
      <alignment horizontal="center"/>
    </xf>
    <xf numFmtId="0" fontId="12" fillId="33" borderId="20" xfId="0" applyFont="1" applyFill="1" applyBorder="1" applyAlignment="1">
      <alignment horizontal="center"/>
    </xf>
  </cellXfs>
  <cellStyles count="50">
    <cellStyle name="Normal" xfId="0"/>
    <cellStyle name="20 % - Aksentti1" xfId="15"/>
    <cellStyle name="20 % - Aksentti2" xfId="16"/>
    <cellStyle name="20 % - Aksentti3" xfId="17"/>
    <cellStyle name="20 % - Aksentti4" xfId="18"/>
    <cellStyle name="20 % - Aksentti5" xfId="19"/>
    <cellStyle name="20 % - Aksentti6" xfId="20"/>
    <cellStyle name="40 % - Aksentti1" xfId="21"/>
    <cellStyle name="40 % - Aksentti2" xfId="22"/>
    <cellStyle name="40 % - Aksentti3" xfId="23"/>
    <cellStyle name="40 % - Aksentti4" xfId="24"/>
    <cellStyle name="40 % - Aksentti5" xfId="25"/>
    <cellStyle name="40 % - Aksentti6" xfId="26"/>
    <cellStyle name="60 % - Aksentti1" xfId="27"/>
    <cellStyle name="60 % - Aksentti2" xfId="28"/>
    <cellStyle name="60 % - Aksentti3" xfId="29"/>
    <cellStyle name="60 % - Aksentti4" xfId="30"/>
    <cellStyle name="60 % - Aksentti5" xfId="31"/>
    <cellStyle name="60 % - Aksentti6" xfId="32"/>
    <cellStyle name="Aksentti1" xfId="33"/>
    <cellStyle name="Aksentti2" xfId="34"/>
    <cellStyle name="Aksentti3" xfId="35"/>
    <cellStyle name="Aksentti4" xfId="36"/>
    <cellStyle name="Aksentti5" xfId="37"/>
    <cellStyle name="Aksentti6" xfId="38"/>
    <cellStyle name="Followed Hyperlink" xfId="39"/>
    <cellStyle name="Comma" xfId="40"/>
    <cellStyle name="Huomautus" xfId="41"/>
    <cellStyle name="Huono" xfId="42"/>
    <cellStyle name="Hyperlink" xfId="43"/>
    <cellStyle name="Hyvä" xfId="44"/>
    <cellStyle name="Laskenta" xfId="45"/>
    <cellStyle name="Linkitetty solu" xfId="46"/>
    <cellStyle name="Neutraali" xfId="47"/>
    <cellStyle name="Normaali 2" xfId="48"/>
    <cellStyle name="Otsikko" xfId="49"/>
    <cellStyle name="Otsikko 1" xfId="50"/>
    <cellStyle name="Otsikko 2" xfId="51"/>
    <cellStyle name="Otsikko 3" xfId="52"/>
    <cellStyle name="Otsikko 4" xfId="53"/>
    <cellStyle name="Percent" xfId="54"/>
    <cellStyle name="Comma [0]" xfId="55"/>
    <cellStyle name="Currency [0]" xfId="56"/>
    <cellStyle name="Selittävä teksti" xfId="57"/>
    <cellStyle name="Summa" xfId="58"/>
    <cellStyle name="Syöttö" xfId="59"/>
    <cellStyle name="Tarkistussolu" xfId="60"/>
    <cellStyle name="Tulostus" xfId="61"/>
    <cellStyle name="Currency" xfId="62"/>
    <cellStyle name="Varoitusteksti"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theme" Target="theme/theme1.xml" /></Relationships>
</file>

<file path=xl/drawings/_rels/drawing7.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16.png" /><Relationship Id="rId3" Type="http://schemas.openxmlformats.org/officeDocument/2006/relationships/image" Target="../media/image18.png" /><Relationship Id="rId4" Type="http://schemas.openxmlformats.org/officeDocument/2006/relationships/image" Target="../media/image19.png" /><Relationship Id="rId5" Type="http://schemas.openxmlformats.org/officeDocument/2006/relationships/image" Target="../media/image20.png" /><Relationship Id="rId6" Type="http://schemas.openxmlformats.org/officeDocument/2006/relationships/hyperlink" Target="#" /><Relationship Id="rId7" Type="http://schemas.openxmlformats.org/officeDocument/2006/relationships/hyperlink" Target="#" /><Relationship Id="rId8" Type="http://schemas.openxmlformats.org/officeDocument/2006/relationships/image" Target="../media/image13.emf" /><Relationship Id="rId9" Type="http://schemas.openxmlformats.org/officeDocument/2006/relationships/image" Target="../media/image4.emf" /><Relationship Id="rId10" Type="http://schemas.openxmlformats.org/officeDocument/2006/relationships/image" Target="../media/image5.emf" /><Relationship Id="rId11" Type="http://schemas.openxmlformats.org/officeDocument/2006/relationships/image" Target="../media/image12.emf" /><Relationship Id="rId12" Type="http://schemas.openxmlformats.org/officeDocument/2006/relationships/image" Target="../media/image3.emf" /><Relationship Id="rId13" Type="http://schemas.openxmlformats.org/officeDocument/2006/relationships/image" Target="../media/image2.emf" /><Relationship Id="rId14" Type="http://schemas.openxmlformats.org/officeDocument/2006/relationships/image" Target="../media/image7.emf" /><Relationship Id="rId15" Type="http://schemas.openxmlformats.org/officeDocument/2006/relationships/image" Target="../media/image8.emf" /><Relationship Id="rId16" Type="http://schemas.openxmlformats.org/officeDocument/2006/relationships/image" Target="../media/image9.emf" /><Relationship Id="rId17" Type="http://schemas.openxmlformats.org/officeDocument/2006/relationships/image" Target="../media/image10.emf" /><Relationship Id="rId18" Type="http://schemas.openxmlformats.org/officeDocument/2006/relationships/image" Target="../media/image11.emf" /><Relationship Id="rId19" Type="http://schemas.openxmlformats.org/officeDocument/2006/relationships/image" Target="../media/image17.emf" /><Relationship Id="rId20" Type="http://schemas.openxmlformats.org/officeDocument/2006/relationships/image" Target="../media/image21.emf" /><Relationship Id="rId2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9</xdr:row>
      <xdr:rowOff>28575</xdr:rowOff>
    </xdr:from>
    <xdr:ext cx="7934325" cy="762000"/>
    <xdr:sp>
      <xdr:nvSpPr>
        <xdr:cNvPr id="1" name="Tekstiruutu 1"/>
        <xdr:cNvSpPr txBox="1">
          <a:spLocks noChangeArrowheads="1"/>
        </xdr:cNvSpPr>
      </xdr:nvSpPr>
      <xdr:spPr>
        <a:xfrm>
          <a:off x="238125" y="2733675"/>
          <a:ext cx="7934325" cy="7620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Arial"/>
              <a:ea typeface="Arial"/>
              <a:cs typeface="Arial"/>
            </a:rPr>
            <a:t>Kuntien tehtävissä ja velvoitteissa tapahtuvat muutokset edellyttävät aina lakimuutoksia. Kuntiin </a:t>
          </a:r>
          <a:r>
            <a:rPr lang="en-US" cap="none" sz="1100" b="0" i="0" u="none" baseline="0">
              <a:solidFill>
                <a:srgbClr val="000000"/>
              </a:solidFill>
              <a:latin typeface="Arial"/>
              <a:ea typeface="Arial"/>
              <a:cs typeface="Arial"/>
            </a:rPr>
            <a:t>kohdistuvien kustannusvaikutuksen arviointi aloitetaan uuden tai muutettavan lain p</a:t>
          </a:r>
          <a:r>
            <a:rPr lang="en-US" cap="none" sz="1100" b="0" i="0" u="none" baseline="0">
              <a:solidFill>
                <a:srgbClr val="000000"/>
              </a:solidFill>
              <a:latin typeface="Arial"/>
              <a:ea typeface="Arial"/>
              <a:cs typeface="Arial"/>
            </a:rPr>
            <a:t>ykäläkohtaisella tarkastelulla, jossa otetaan</a:t>
          </a:r>
          <a:r>
            <a:rPr lang="en-US" cap="none" sz="1100" b="0" i="0" u="none" baseline="0">
              <a:solidFill>
                <a:srgbClr val="000000"/>
              </a:solidFill>
              <a:latin typeface="Arial"/>
              <a:ea typeface="Arial"/>
              <a:cs typeface="Arial"/>
            </a:rPr>
            <a:t> kantaa siihen, </a:t>
          </a:r>
          <a:r>
            <a:rPr lang="en-US" cap="none" sz="1100" b="0" i="0" u="none" baseline="0">
              <a:solidFill>
                <a:srgbClr val="000000"/>
              </a:solidFill>
              <a:latin typeface="Arial"/>
              <a:ea typeface="Arial"/>
              <a:cs typeface="Arial"/>
            </a:rPr>
            <a:t>kuinka laajaa järjestämisvelvollisuutta</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ollaan lainsäädännöllä muuttamassa</a:t>
          </a:r>
          <a:r>
            <a:rPr lang="en-US" cap="none" sz="1100" b="0" i="0" u="none" baseline="0">
              <a:solidFill>
                <a:srgbClr val="000000"/>
              </a:solidFill>
              <a:latin typeface="Arial"/>
              <a:ea typeface="Arial"/>
              <a:cs typeface="Arial"/>
            </a:rPr>
            <a:t> ja miten </a:t>
          </a:r>
          <a:r>
            <a:rPr lang="en-US" cap="none" sz="1100" b="0" i="0" u="none" baseline="0">
              <a:solidFill>
                <a:srgbClr val="000000"/>
              </a:solidFill>
              <a:latin typeface="Arial"/>
              <a:ea typeface="Arial"/>
              <a:cs typeface="Arial"/>
            </a:rPr>
            <a:t>velvoittavuuden muutos lisää tai vähentää kuntien palvelutoimintaa ja palvelujen järjestämisen kustannuksia. </a:t>
          </a:r>
        </a:p>
      </xdr:txBody>
    </xdr:sp>
    <xdr:clientData/>
  </xdr:oneCellAnchor>
  <xdr:oneCellAnchor>
    <xdr:from>
      <xdr:col>0</xdr:col>
      <xdr:colOff>28575</xdr:colOff>
      <xdr:row>2</xdr:row>
      <xdr:rowOff>47625</xdr:rowOff>
    </xdr:from>
    <xdr:ext cx="8201025" cy="1771650"/>
    <xdr:sp>
      <xdr:nvSpPr>
        <xdr:cNvPr id="2" name="Tekstiruutu 2"/>
        <xdr:cNvSpPr txBox="1">
          <a:spLocks noChangeArrowheads="1"/>
        </xdr:cNvSpPr>
      </xdr:nvSpPr>
      <xdr:spPr>
        <a:xfrm>
          <a:off x="28575" y="561975"/>
          <a:ext cx="8201025" cy="17716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Arial"/>
              <a:ea typeface="Arial"/>
              <a:cs typeface="Arial"/>
            </a:rPr>
            <a:t>Kuntien tehtävissä ja velvoitteissa</a:t>
          </a:r>
          <a:r>
            <a:rPr lang="en-US" cap="none" sz="1100" b="0" i="0" u="none" baseline="0">
              <a:solidFill>
                <a:srgbClr val="000000"/>
              </a:solidFill>
              <a:latin typeface="Arial"/>
              <a:ea typeface="Arial"/>
              <a:cs typeface="Arial"/>
            </a:rPr>
            <a:t> tapahtuvat muutokset vaikuttavat usein myös kuntien vastuulla olevien palvelujen järjestämisen kustannuksiin. Koska kunnat ja valtio vastaavat rahoitusperiaatteen mukaisesti yhdessä palvelujen rahoituksesta, tulee lainsäädäntömuutosten vaikutukset kuntien talouteen arvioida myös euromääräisinä. Näin kuntien ja valtion välistä kustannusten jakoa voidaan seurata ja muuttaa niin päätettäessä.
</a:t>
          </a:r>
          <a:r>
            <a:rPr lang="en-US" cap="none" sz="5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Kustannusvaikutusten arviointiin kehitetty lasketakehikko on apuväline, jolla kustannusvaikutusten arvioinnin laatua, läpinäkyvyyttä ja vertailukelpoisuutta parannetaan. Laskentakehikon tavoitteena on helpottaa säädösvalmistelijoiden työtä. Arviointikehikko helpottaa kustannusvaikutuslaskelmien tekoa ja edesauttaa kuntiin kohdistuvien taloudellisten vaikutusten arvioinnin muodostumista nykyistä arkipäiväisemmäksi ja säännönmukaisemmaksi osaksi lainvalmistelijan työtä.
</a:t>
          </a:r>
          <a:r>
            <a:rPr lang="en-US" cap="none" sz="1100" b="0" i="0" u="none" baseline="0">
              <a:solidFill>
                <a:srgbClr val="000000"/>
              </a:solidFill>
              <a:latin typeface="Arial"/>
              <a:ea typeface="Arial"/>
              <a:cs typeface="Arial"/>
            </a:rPr>
            <a:t>
</a:t>
          </a:r>
        </a:p>
      </xdr:txBody>
    </xdr:sp>
    <xdr:clientData/>
  </xdr:oneCellAnchor>
  <xdr:oneCellAnchor>
    <xdr:from>
      <xdr:col>0</xdr:col>
      <xdr:colOff>57150</xdr:colOff>
      <xdr:row>46</xdr:row>
      <xdr:rowOff>133350</xdr:rowOff>
    </xdr:from>
    <xdr:ext cx="8591550" cy="2257425"/>
    <xdr:sp>
      <xdr:nvSpPr>
        <xdr:cNvPr id="3" name="Tekstiruutu 3"/>
        <xdr:cNvSpPr txBox="1">
          <a:spLocks noChangeArrowheads="1"/>
        </xdr:cNvSpPr>
      </xdr:nvSpPr>
      <xdr:spPr>
        <a:xfrm>
          <a:off x="57150" y="10391775"/>
          <a:ext cx="8591550" cy="2257425"/>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Arial"/>
              <a:ea typeface="Arial"/>
              <a:cs typeface="Arial"/>
            </a:rPr>
            <a:t>Kustannusvaikutusten</a:t>
          </a:r>
          <a:r>
            <a:rPr lang="en-US" cap="none" sz="1100" b="1" i="0" u="none" baseline="0">
              <a:solidFill>
                <a:srgbClr val="000000"/>
              </a:solidFill>
              <a:latin typeface="Arial"/>
              <a:ea typeface="Arial"/>
              <a:cs typeface="Arial"/>
            </a:rPr>
            <a:t> ennakkoarviointi ja kustannusten</a:t>
          </a:r>
          <a:r>
            <a:rPr lang="en-US" cap="none" sz="1100" b="1" i="0" u="none" baseline="0">
              <a:solidFill>
                <a:srgbClr val="000000"/>
              </a:solidFill>
              <a:latin typeface="Arial"/>
              <a:ea typeface="Arial"/>
              <a:cs typeface="Arial"/>
            </a:rPr>
            <a:t>jaon tarkistus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Muutos kuntien tehtävissä</a:t>
          </a:r>
          <a:r>
            <a:rPr lang="en-US" cap="none" sz="1100" b="0" i="0" u="none" baseline="0">
              <a:solidFill>
                <a:srgbClr val="000000"/>
              </a:solidFill>
              <a:latin typeface="Arial"/>
              <a:ea typeface="Arial"/>
              <a:cs typeface="Arial"/>
            </a:rPr>
            <a:t> ja velvoitteissa vaikuttaa aina myös kunnalle myönnettävän valtionosuuden määrään.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Kunnan valtionosuusrahoitus muodostuu kahdesta osasta: valtiovarainministeriön hallinnoimasta kunnan peruspalvelujen valtionosuudesta ja opetus- ja kulttuuritoimen rahoituksesta annetun lain mukaisesta valtionosuusrahoituksesta, jota hallinnoi opetus- ja kulttuuriministeriö.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Kustannustenjaon tarkistuksessa valtionosuuden perusteena käytettävä laskennallinen kustannus täsmätään koko maan tasolla vastaamaan koko maan todellisia kustannuksia. Voimassa olevan lainsäädännön mukaisesti kustannustenjako kuntien ja valtion välillä tarkistetaan vuosittain. </a:t>
          </a:r>
          <a:r>
            <a:rPr lang="en-US" cap="none" sz="1100" b="0" i="0" u="none" baseline="0">
              <a:solidFill>
                <a:srgbClr val="000000"/>
              </a:solidFill>
              <a:latin typeface="Arial"/>
              <a:ea typeface="Arial"/>
              <a:cs typeface="Arial"/>
            </a:rPr>
            <a:t>Mitä paremmin kustannusvaikutusten etukäteisarviointi tehdään, sitä paremmin kuntien todelliset kustannukset ja valtionosuuden perusteena käytettävä laskennallinen kustannus vastaavat toisiaan ja sitä vähemmän eroa kustannustenjaon tarkistuksessa syntyy.</a:t>
          </a:r>
        </a:p>
      </xdr:txBody>
    </xdr:sp>
    <xdr:clientData/>
  </xdr:oneCellAnchor>
  <xdr:twoCellAnchor>
    <xdr:from>
      <xdr:col>2</xdr:col>
      <xdr:colOff>142875</xdr:colOff>
      <xdr:row>19</xdr:row>
      <xdr:rowOff>28575</xdr:rowOff>
    </xdr:from>
    <xdr:to>
      <xdr:col>5</xdr:col>
      <xdr:colOff>219075</xdr:colOff>
      <xdr:row>21</xdr:row>
      <xdr:rowOff>9525</xdr:rowOff>
    </xdr:to>
    <xdr:sp macro="[0]!Lisäärivi28">
      <xdr:nvSpPr>
        <xdr:cNvPr id="4" name="Tekstiruutu 8"/>
        <xdr:cNvSpPr txBox="1">
          <a:spLocks noChangeArrowheads="1"/>
        </xdr:cNvSpPr>
      </xdr:nvSpPr>
      <xdr:spPr>
        <a:xfrm>
          <a:off x="590550" y="4867275"/>
          <a:ext cx="2085975" cy="342900"/>
        </a:xfrm>
        <a:prstGeom prst="rect">
          <a:avLst/>
        </a:prstGeom>
        <a:solidFill>
          <a:srgbClr val="FCFDC1"/>
        </a:solidFill>
        <a:ln w="9525"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Arial"/>
              <a:ea typeface="Arial"/>
              <a:cs typeface="Arial"/>
            </a:rPr>
            <a:t>+ Lisää</a:t>
          </a:r>
          <a:r>
            <a:rPr lang="en-US" cap="none" sz="1400" b="1" i="0" u="none" baseline="0">
              <a:solidFill>
                <a:srgbClr val="000000"/>
              </a:solidFill>
              <a:latin typeface="Arial"/>
              <a:ea typeface="Arial"/>
              <a:cs typeface="Arial"/>
            </a:rPr>
            <a:t> pykälä</a:t>
          </a:r>
        </a:p>
      </xdr:txBody>
    </xdr:sp>
    <xdr:clientData/>
  </xdr:twoCellAnchor>
  <xdr:twoCellAnchor>
    <xdr:from>
      <xdr:col>5</xdr:col>
      <xdr:colOff>371475</xdr:colOff>
      <xdr:row>19</xdr:row>
      <xdr:rowOff>28575</xdr:rowOff>
    </xdr:from>
    <xdr:to>
      <xdr:col>7</xdr:col>
      <xdr:colOff>600075</xdr:colOff>
      <xdr:row>21</xdr:row>
      <xdr:rowOff>9525</xdr:rowOff>
    </xdr:to>
    <xdr:sp macro="[0]!Poistarivi28">
      <xdr:nvSpPr>
        <xdr:cNvPr id="5" name="Tekstiruutu 9"/>
        <xdr:cNvSpPr txBox="1">
          <a:spLocks noChangeArrowheads="1"/>
        </xdr:cNvSpPr>
      </xdr:nvSpPr>
      <xdr:spPr>
        <a:xfrm>
          <a:off x="2828925" y="4867275"/>
          <a:ext cx="1885950" cy="342900"/>
        </a:xfrm>
        <a:prstGeom prst="rect">
          <a:avLst/>
        </a:prstGeom>
        <a:solidFill>
          <a:srgbClr val="FCFDC1"/>
        </a:solidFill>
        <a:ln w="9525"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Arial"/>
              <a:ea typeface="Arial"/>
              <a:cs typeface="Arial"/>
            </a:rPr>
            <a:t>- Vähennä</a:t>
          </a:r>
          <a:r>
            <a:rPr lang="en-US" cap="none" sz="1400" b="1" i="0" u="none" baseline="0">
              <a:solidFill>
                <a:srgbClr val="000000"/>
              </a:solidFill>
              <a:latin typeface="Arial"/>
              <a:ea typeface="Arial"/>
              <a:cs typeface="Arial"/>
            </a:rPr>
            <a:t> pykälä</a:t>
          </a:r>
        </a:p>
      </xdr:txBody>
    </xdr:sp>
    <xdr:clientData/>
  </xdr:twoCellAnchor>
  <xdr:twoCellAnchor>
    <xdr:from>
      <xdr:col>8</xdr:col>
      <xdr:colOff>66675</xdr:colOff>
      <xdr:row>14</xdr:row>
      <xdr:rowOff>200025</xdr:rowOff>
    </xdr:from>
    <xdr:to>
      <xdr:col>11</xdr:col>
      <xdr:colOff>828675</xdr:colOff>
      <xdr:row>17</xdr:row>
      <xdr:rowOff>123825</xdr:rowOff>
    </xdr:to>
    <xdr:sp>
      <xdr:nvSpPr>
        <xdr:cNvPr id="6" name="Tekstiruutu 5"/>
        <xdr:cNvSpPr txBox="1">
          <a:spLocks noChangeArrowheads="1"/>
        </xdr:cNvSpPr>
      </xdr:nvSpPr>
      <xdr:spPr>
        <a:xfrm>
          <a:off x="5010150" y="4010025"/>
          <a:ext cx="3448050" cy="581025"/>
        </a:xfrm>
        <a:prstGeom prst="rect">
          <a:avLst/>
        </a:prstGeom>
        <a:solidFill>
          <a:srgbClr val="FFFFFF"/>
        </a:solidFill>
        <a:ln w="9525" cmpd="sng">
          <a:noFill/>
        </a:ln>
      </xdr:spPr>
      <xdr:txBody>
        <a:bodyPr vertOverflow="clip" wrap="square"/>
        <a:p>
          <a:pPr algn="l">
            <a:defRPr/>
          </a:pPr>
          <a:r>
            <a:rPr lang="en-US" cap="none" sz="1100" b="0" i="1" u="none" baseline="0">
              <a:solidFill>
                <a:srgbClr val="808080"/>
              </a:solidFill>
            </a:rPr>
            <a:t>Merkitse tähän kaikki lainsäädäntöuudistuksessa muutettavat pykälät riippumatta siitä, onko ko. pykälämuutoksella vaikutusta kustannuksiin vai ei.</a:t>
          </a:r>
        </a:p>
      </xdr:txBody>
    </xdr:sp>
    <xdr:clientData/>
  </xdr:twoCellAnchor>
  <xdr:twoCellAnchor>
    <xdr:from>
      <xdr:col>7</xdr:col>
      <xdr:colOff>628650</xdr:colOff>
      <xdr:row>19</xdr:row>
      <xdr:rowOff>0</xdr:rowOff>
    </xdr:from>
    <xdr:to>
      <xdr:col>11</xdr:col>
      <xdr:colOff>771525</xdr:colOff>
      <xdr:row>23</xdr:row>
      <xdr:rowOff>76200</xdr:rowOff>
    </xdr:to>
    <xdr:sp>
      <xdr:nvSpPr>
        <xdr:cNvPr id="7" name="Tekstiruutu 12"/>
        <xdr:cNvSpPr txBox="1">
          <a:spLocks noChangeArrowheads="1"/>
        </xdr:cNvSpPr>
      </xdr:nvSpPr>
      <xdr:spPr>
        <a:xfrm>
          <a:off x="4743450" y="4838700"/>
          <a:ext cx="3657600" cy="447675"/>
        </a:xfrm>
        <a:prstGeom prst="rect">
          <a:avLst/>
        </a:prstGeom>
        <a:solidFill>
          <a:srgbClr val="FFFFFF"/>
        </a:solidFill>
        <a:ln w="9525" cmpd="sng">
          <a:noFill/>
        </a:ln>
      </xdr:spPr>
      <xdr:txBody>
        <a:bodyPr vertOverflow="clip" wrap="square"/>
        <a:p>
          <a:pPr algn="l">
            <a:defRPr/>
          </a:pPr>
          <a:r>
            <a:rPr lang="en-US" cap="none" sz="1100" b="0" i="1" u="none" baseline="0">
              <a:solidFill>
                <a:srgbClr val="808080"/>
              </a:solidFill>
              <a:latin typeface="Arial"/>
              <a:ea typeface="Arial"/>
              <a:cs typeface="Arial"/>
            </a:rPr>
            <a:t>Lisää alla olevaan taulukkoon yhtä monta riviä</a:t>
          </a:r>
          <a:r>
            <a:rPr lang="en-US" cap="none" sz="1100" b="0" i="1" u="none" baseline="0">
              <a:solidFill>
                <a:srgbClr val="808080"/>
              </a:solidFill>
              <a:latin typeface="Arial"/>
              <a:ea typeface="Arial"/>
              <a:cs typeface="Arial"/>
            </a:rPr>
            <a:t> kuin lainsäädäntöuudistuksessa on on muutettavia pykäliä.</a:t>
          </a:r>
        </a:p>
      </xdr:txBody>
    </xdr:sp>
    <xdr:clientData/>
  </xdr:twoCellAnchor>
  <xdr:oneCellAnchor>
    <xdr:from>
      <xdr:col>0</xdr:col>
      <xdr:colOff>123825</xdr:colOff>
      <xdr:row>7</xdr:row>
      <xdr:rowOff>28575</xdr:rowOff>
    </xdr:from>
    <xdr:ext cx="5695950" cy="257175"/>
    <xdr:sp>
      <xdr:nvSpPr>
        <xdr:cNvPr id="8" name="Tekstiruutu 6"/>
        <xdr:cNvSpPr txBox="1">
          <a:spLocks noChangeArrowheads="1"/>
        </xdr:cNvSpPr>
      </xdr:nvSpPr>
      <xdr:spPr>
        <a:xfrm>
          <a:off x="123825" y="2066925"/>
          <a:ext cx="5695950" cy="257175"/>
        </a:xfrm>
        <a:prstGeom prst="rect">
          <a:avLst/>
        </a:prstGeom>
        <a:solidFill>
          <a:srgbClr val="FCFDC1"/>
        </a:solidFill>
        <a:ln w="9525" cmpd="sng">
          <a:solidFill>
            <a:srgbClr val="000000"/>
          </a:solidFill>
          <a:headEnd type="none"/>
          <a:tailEnd type="none"/>
        </a:ln>
      </xdr:spPr>
      <xdr:txBody>
        <a:bodyPr vertOverflow="clip" wrap="square"/>
        <a:p>
          <a:pPr algn="l">
            <a:defRPr/>
          </a:pPr>
          <a:r>
            <a:rPr lang="en-US" cap="none" sz="1100" b="1" i="0" u="none" baseline="0">
              <a:solidFill>
                <a:srgbClr val="000000"/>
              </a:solidFill>
              <a:latin typeface="Arial"/>
              <a:ea typeface="Arial"/>
              <a:cs typeface="Arial"/>
            </a:rPr>
            <a:t>Laskentakehikon</a:t>
          </a:r>
          <a:r>
            <a:rPr lang="en-US" cap="none" sz="1100" b="1" i="0" u="none" baseline="0">
              <a:solidFill>
                <a:srgbClr val="000000"/>
              </a:solidFill>
              <a:latin typeface="Arial"/>
              <a:ea typeface="Arial"/>
              <a:cs typeface="Arial"/>
            </a:rPr>
            <a:t> keltaisella pohjavärillä merkittyjä soluja on mahdollista muokata.</a:t>
          </a:r>
        </a:p>
      </xdr:txBody>
    </xdr:sp>
    <xdr:clientData/>
  </xdr:oneCellAnchor>
  <xdr:twoCellAnchor>
    <xdr:from>
      <xdr:col>12</xdr:col>
      <xdr:colOff>114300</xdr:colOff>
      <xdr:row>2</xdr:row>
      <xdr:rowOff>85725</xdr:rowOff>
    </xdr:from>
    <xdr:to>
      <xdr:col>18</xdr:col>
      <xdr:colOff>476250</xdr:colOff>
      <xdr:row>6</xdr:row>
      <xdr:rowOff>285750</xdr:rowOff>
    </xdr:to>
    <xdr:sp fLocksText="0">
      <xdr:nvSpPr>
        <xdr:cNvPr id="9" name="Tekstiruutu 4"/>
        <xdr:cNvSpPr txBox="1">
          <a:spLocks noChangeArrowheads="1"/>
        </xdr:cNvSpPr>
      </xdr:nvSpPr>
      <xdr:spPr>
        <a:xfrm>
          <a:off x="8582025" y="600075"/>
          <a:ext cx="3829050" cy="1419225"/>
        </a:xfrm>
        <a:prstGeom prst="rect">
          <a:avLst/>
        </a:prstGeom>
        <a:solidFill>
          <a:srgbClr val="D6E9FF"/>
        </a:solidFill>
        <a:ln w="9525" cmpd="sng">
          <a:solidFill>
            <a:srgbClr val="BCBCBC"/>
          </a:solidFill>
          <a:headEnd type="none"/>
          <a:tailEnd type="none"/>
        </a:ln>
      </xdr:spPr>
      <xdr:txBody>
        <a:bodyPr vertOverflow="clip" wrap="square"/>
        <a:p>
          <a:pPr algn="l">
            <a:defRPr/>
          </a:pPr>
          <a:r>
            <a:rPr lang="en-US" cap="none" sz="1050" b="1" i="0" u="sng" baseline="0">
              <a:solidFill>
                <a:srgbClr val="000000"/>
              </a:solidFill>
              <a:latin typeface="Arial"/>
              <a:ea typeface="Arial"/>
              <a:cs typeface="Arial"/>
            </a:rPr>
            <a:t>Lisätietoja:
</a:t>
          </a:r>
          <a:r>
            <a:rPr lang="en-US" cap="none" sz="500" b="0" i="0" u="sng"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Neuvotteleva virkamies </a:t>
          </a:r>
          <a:r>
            <a:rPr lang="en-US" cap="none" sz="1050" b="1" i="0" u="none" baseline="0">
              <a:solidFill>
                <a:srgbClr val="000000"/>
              </a:solidFill>
              <a:latin typeface="Arial"/>
              <a:ea typeface="Arial"/>
              <a:cs typeface="Arial"/>
            </a:rPr>
            <a:t>Ville Salonen</a:t>
          </a:r>
          <a:r>
            <a:rPr lang="en-US" cap="none" sz="1050" b="0" i="0" u="none" baseline="0">
              <a:solidFill>
                <a:srgbClr val="000000"/>
              </a:solidFill>
              <a:latin typeface="Arial"/>
              <a:ea typeface="Arial"/>
              <a:cs typeface="Arial"/>
            </a:rPr>
            <a:t>, Valtiovarainministeriö
</a:t>
          </a:r>
          <a:r>
            <a:rPr lang="en-US" cap="none" sz="1050" b="0" i="0" u="none" baseline="0">
              <a:solidFill>
                <a:srgbClr val="000000"/>
              </a:solidFill>
              <a:latin typeface="Arial"/>
              <a:ea typeface="Arial"/>
              <a:cs typeface="Arial"/>
            </a:rPr>
            <a:t>- ville.salonen@vm.fi / p. 0295 5 30388</a:t>
          </a:r>
          <a:r>
            <a:rPr lang="en-US" cap="none" sz="1050" b="0" i="0" u="none" baseline="0">
              <a:solidFill>
                <a:srgbClr val="000000"/>
              </a:solidFill>
              <a:latin typeface="Arial"/>
              <a:ea typeface="Arial"/>
              <a:cs typeface="Arial"/>
            </a:rPr>
            <a:t>
</a:t>
          </a:r>
          <a:r>
            <a:rPr lang="en-US" cap="none" sz="500" b="0" i="0" u="none"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Erityisasiantuntija</a:t>
          </a:r>
          <a:r>
            <a:rPr lang="en-US" cap="none" sz="1050" b="0" i="0" u="none" baseline="0">
              <a:solidFill>
                <a:srgbClr val="000000"/>
              </a:solidFill>
              <a:latin typeface="Arial"/>
              <a:ea typeface="Arial"/>
              <a:cs typeface="Arial"/>
            </a:rPr>
            <a:t> </a:t>
          </a:r>
          <a:r>
            <a:rPr lang="en-US" cap="none" sz="1050" b="1" i="0" u="none" baseline="0">
              <a:solidFill>
                <a:srgbClr val="000000"/>
              </a:solidFill>
              <a:latin typeface="Arial"/>
              <a:ea typeface="Arial"/>
              <a:cs typeface="Arial"/>
            </a:rPr>
            <a:t>Mikko Mehtonen</a:t>
          </a:r>
          <a:r>
            <a:rPr lang="en-US" cap="none" sz="1050" b="0" i="0" u="none" baseline="0">
              <a:solidFill>
                <a:srgbClr val="000000"/>
              </a:solidFill>
              <a:latin typeface="Arial"/>
              <a:ea typeface="Arial"/>
              <a:cs typeface="Arial"/>
            </a:rPr>
            <a:t>,</a:t>
          </a:r>
          <a:r>
            <a:rPr lang="en-US" cap="none" sz="1050" b="0" i="0" u="none" baseline="0">
              <a:solidFill>
                <a:srgbClr val="000000"/>
              </a:solidFill>
              <a:latin typeface="Arial"/>
              <a:ea typeface="Arial"/>
              <a:cs typeface="Arial"/>
            </a:rPr>
            <a:t> Suomen Kuntaliitto
</a:t>
          </a:r>
          <a:r>
            <a:rPr lang="en-US" cap="none" sz="1050" b="0" i="0" u="none" baseline="0">
              <a:solidFill>
                <a:srgbClr val="000000"/>
              </a:solidFill>
              <a:latin typeface="Arial"/>
              <a:ea typeface="Arial"/>
              <a:cs typeface="Arial"/>
            </a:rPr>
            <a:t>-</a:t>
          </a:r>
          <a:r>
            <a:rPr lang="en-US" cap="none" sz="1050" b="0" i="0" u="none"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mikko.mehtonen@kuntaliitto.fi /</a:t>
          </a:r>
          <a:r>
            <a:rPr lang="en-US" cap="none" sz="1050" b="0" i="0" u="none" baseline="0">
              <a:solidFill>
                <a:srgbClr val="000000"/>
              </a:solidFill>
              <a:latin typeface="Arial"/>
              <a:ea typeface="Arial"/>
              <a:cs typeface="Arial"/>
            </a:rPr>
            <a:t> p. 0</a:t>
          </a:r>
          <a:r>
            <a:rPr lang="en-US" cap="none" sz="1050" b="0" i="0" u="none" baseline="0">
              <a:solidFill>
                <a:srgbClr val="000000"/>
              </a:solidFill>
              <a:latin typeface="Arial"/>
              <a:ea typeface="Arial"/>
              <a:cs typeface="Arial"/>
            </a:rPr>
            <a:t>50 598 6283
</a:t>
          </a:r>
          <a:r>
            <a:rPr lang="en-US" cap="none" sz="500" b="0" i="0" u="none"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Erityisasiantuntija </a:t>
          </a:r>
          <a:r>
            <a:rPr lang="en-US" cap="none" sz="1050" b="1" i="0" u="none" baseline="0">
              <a:solidFill>
                <a:srgbClr val="000000"/>
              </a:solidFill>
              <a:latin typeface="Arial"/>
              <a:ea typeface="Arial"/>
              <a:cs typeface="Arial"/>
            </a:rPr>
            <a:t>Tero Tyni</a:t>
          </a:r>
          <a:r>
            <a:rPr lang="en-US" cap="none" sz="1050" b="0" i="0" u="none" baseline="0">
              <a:solidFill>
                <a:srgbClr val="000000"/>
              </a:solidFill>
              <a:latin typeface="Arial"/>
              <a:ea typeface="Arial"/>
              <a:cs typeface="Arial"/>
            </a:rPr>
            <a:t>, Suomen</a:t>
          </a:r>
          <a:r>
            <a:rPr lang="en-US" cap="none" sz="1050" b="0" i="0" u="none" baseline="0">
              <a:solidFill>
                <a:srgbClr val="000000"/>
              </a:solidFill>
              <a:latin typeface="Arial"/>
              <a:ea typeface="Arial"/>
              <a:cs typeface="Arial"/>
            </a:rPr>
            <a:t> Kuntaliitto</a:t>
          </a:r>
          <a:r>
            <a:rPr lang="en-US" cap="none" sz="1050" b="0" i="0" u="none"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a:t>
          </a:r>
          <a:r>
            <a:rPr lang="en-US" cap="none" sz="1050" b="0" i="0" u="none"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tero.tyni@kuntaliitto.fi</a:t>
          </a:r>
          <a:r>
            <a:rPr lang="en-US" cap="none" sz="1050" b="0" i="0" u="none" baseline="0">
              <a:solidFill>
                <a:srgbClr val="000000"/>
              </a:solidFill>
              <a:latin typeface="Arial"/>
              <a:ea typeface="Arial"/>
              <a:cs typeface="Arial"/>
            </a:rPr>
            <a:t> / p. 0</a:t>
          </a:r>
          <a:r>
            <a:rPr lang="en-US" cap="none" sz="1050" b="0" i="0" u="none" baseline="0">
              <a:solidFill>
                <a:srgbClr val="000000"/>
              </a:solidFill>
              <a:latin typeface="Arial"/>
              <a:ea typeface="Arial"/>
              <a:cs typeface="Arial"/>
            </a:rPr>
            <a:t>50 364 8163
</a:t>
          </a:r>
          <a:r>
            <a:rPr lang="en-US" cap="none" sz="1050" b="0" i="0" u="none" baseline="0">
              <a:solidFill>
                <a:srgbClr val="000000"/>
              </a:solidFill>
              <a:latin typeface="Arial"/>
              <a:ea typeface="Arial"/>
              <a:cs typeface="Arial"/>
            </a:rPr>
            <a:t>
</a:t>
          </a:r>
        </a:p>
      </xdr:txBody>
    </xdr:sp>
    <xdr:clientData/>
  </xdr:twoCellAnchor>
  <xdr:oneCellAnchor>
    <xdr:from>
      <xdr:col>16</xdr:col>
      <xdr:colOff>0</xdr:colOff>
      <xdr:row>9</xdr:row>
      <xdr:rowOff>0</xdr:rowOff>
    </xdr:from>
    <xdr:ext cx="304800" cy="304800"/>
    <xdr:sp>
      <xdr:nvSpPr>
        <xdr:cNvPr id="10" name="AutoShape 3396" descr="Kuvahaun tulos haulle valtiovarainministeriö"/>
        <xdr:cNvSpPr>
          <a:spLocks noChangeAspect="1"/>
        </xdr:cNvSpPr>
      </xdr:nvSpPr>
      <xdr:spPr>
        <a:xfrm>
          <a:off x="10639425" y="2705100"/>
          <a:ext cx="304800" cy="304800"/>
        </a:xfrm>
        <a:prstGeom prst="rect">
          <a:avLst/>
        </a:prstGeom>
        <a:noFill/>
        <a:ln w="9525" cmpd="sng">
          <a:noFill/>
        </a:ln>
      </xdr:spPr>
      <xdr:txBody>
        <a:bodyPr vertOverflow="clip" wrap="square"/>
        <a:p>
          <a:pPr algn="l">
            <a:defRPr/>
          </a:pPr>
          <a:r>
            <a:rPr lang="en-US" cap="none" u="none" baseline="0">
              <a:latin typeface="Verdana"/>
              <a:ea typeface="Verdana"/>
              <a:cs typeface="Verdana"/>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28575</xdr:rowOff>
    </xdr:from>
    <xdr:ext cx="8953500" cy="2000250"/>
    <xdr:sp>
      <xdr:nvSpPr>
        <xdr:cNvPr id="1" name="Tekstiruutu 6"/>
        <xdr:cNvSpPr txBox="1">
          <a:spLocks noChangeArrowheads="1"/>
        </xdr:cNvSpPr>
      </xdr:nvSpPr>
      <xdr:spPr>
        <a:xfrm>
          <a:off x="0" y="419100"/>
          <a:ext cx="8953500" cy="2000250"/>
        </a:xfrm>
        <a:prstGeom prst="rect">
          <a:avLst/>
        </a:prstGeom>
        <a:solidFill>
          <a:srgbClr val="FFFFFF"/>
        </a:solidFill>
        <a:ln w="9525" cmpd="sng">
          <a:noFill/>
        </a:ln>
      </xdr:spPr>
      <xdr:txBody>
        <a:bodyPr vertOverflow="clip" wrap="square"/>
        <a:p>
          <a:pPr algn="l">
            <a:defRPr/>
          </a:pPr>
          <a:r>
            <a:rPr lang="en-US" cap="none" sz="1050" b="0" i="0" u="none" baseline="0">
              <a:solidFill>
                <a:srgbClr val="000000"/>
              </a:solidFill>
              <a:latin typeface="Arial"/>
              <a:ea typeface="Arial"/>
              <a:cs typeface="Arial"/>
            </a:rPr>
            <a:t>Merkittävä osa palvelujen</a:t>
          </a:r>
          <a:r>
            <a:rPr lang="en-US" cap="none" sz="1050" b="0" i="0" u="none" baseline="0">
              <a:solidFill>
                <a:srgbClr val="000000"/>
              </a:solidFill>
              <a:latin typeface="Arial"/>
              <a:ea typeface="Arial"/>
              <a:cs typeface="Arial"/>
            </a:rPr>
            <a:t> järjestämisen kustannuksista syntyy henkilöstökustannuksista. Kustannusvaikutuksia arvioitaessa h</a:t>
          </a:r>
          <a:r>
            <a:rPr lang="en-US" cap="none" sz="1050" b="0" i="0" u="none" baseline="0">
              <a:solidFill>
                <a:srgbClr val="000000"/>
              </a:solidFill>
              <a:latin typeface="Arial"/>
              <a:ea typeface="Arial"/>
              <a:cs typeface="Arial"/>
            </a:rPr>
            <a:t>enkilöstömenojen muutos arvioidaan</a:t>
          </a:r>
          <a:r>
            <a:rPr lang="en-US" cap="none" sz="1050" b="0" i="0" u="none" baseline="0">
              <a:solidFill>
                <a:srgbClr val="000000"/>
              </a:solidFill>
              <a:latin typeface="Arial"/>
              <a:ea typeface="Arial"/>
              <a:cs typeface="Arial"/>
            </a:rPr>
            <a:t> sen perusteella, paljonko henkilöstön määrän oletetaan muuttuvan kussakin ammattiryhmässä lainsäädäntömuutoksesta johtuen. 
</a:t>
          </a:r>
          <a:r>
            <a:rPr lang="en-US" cap="none" sz="500" b="0" i="0" u="none"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Henkilöstömenojen laskennassa suureena käytetään yksikkökustannusta "€/henkilötyövuosi". Henkilöstökustannukset arvioidaan pykäläkohtaisesti. Henkilöstömenojen laskelmiseen ammattiryhmittäin käytetään erillistä taulukkoa "htv kustannus". </a:t>
          </a:r>
          <a:r>
            <a:rPr lang="en-US" cap="none" sz="1050" b="0" i="0" u="none" baseline="0">
              <a:solidFill>
                <a:srgbClr val="000000"/>
              </a:solidFill>
              <a:latin typeface="Arial"/>
              <a:ea typeface="Arial"/>
              <a:cs typeface="Arial"/>
            </a:rPr>
            <a:t>Henkilöstökustannusten arviointiin voidaan käyttää myös toteutuneita kustannuksia tai muita laskentaperusteita, kuten opetustoimen vuosiviikkotunteja.
</a:t>
          </a:r>
          <a:r>
            <a:rPr lang="en-US" cap="none" sz="500" b="0" i="0" u="none"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Henkilöstötarve arvioidaan tyypillisesti arvioimalla lainsäädännön vaikutusta palvelujen kysyntään ja tarjontaan ja tekemälllä arvio siitä, minkälainen (lisä)henkilöstömäärä tarvitaan tarpeen tyydyttämiseen. Henkilöstön lisäystä arvioitaessa yleensä pohjalla on nykytila, johon uutta tilannetta verrataan. Lisäystä arvioitaessa käyttää esimerkiki muutoksen vaikutusta keskimääräiseen ryhmäkokoon (opettaja/oppilas, hoitohenkilökunnan määrä/asiakas tms suhdeluku). Henkilöstölisäystä arvioitaessa voidaan käyttää myös pohjatietona arviota palkattavan henkilöstön lisäyksestä per kunta, kuntayhtymä, opetuksen järjestäjä, toimintayksikkötai jokin muu muuttuja. Arviointi on mahdollista myös asiakastapahtumien ja niihin liittyvien aikamäärämuutosten avulla. Alla olevassa taulukossa on laskuri henkilötyövuosien muuntaminen kuukausiksi, viikoiksi, päiviksi tai tunneiksi.</a:t>
          </a:r>
        </a:p>
      </xdr:txBody>
    </xdr:sp>
    <xdr:clientData/>
  </xdr:oneCellAnchor>
  <xdr:twoCellAnchor>
    <xdr:from>
      <xdr:col>1</xdr:col>
      <xdr:colOff>66675</xdr:colOff>
      <xdr:row>15</xdr:row>
      <xdr:rowOff>66675</xdr:rowOff>
    </xdr:from>
    <xdr:to>
      <xdr:col>8</xdr:col>
      <xdr:colOff>1162050</xdr:colOff>
      <xdr:row>20</xdr:row>
      <xdr:rowOff>190500</xdr:rowOff>
    </xdr:to>
    <xdr:sp fLocksText="0">
      <xdr:nvSpPr>
        <xdr:cNvPr id="2" name="Tekstiruutu 9"/>
        <xdr:cNvSpPr txBox="1">
          <a:spLocks noChangeArrowheads="1"/>
        </xdr:cNvSpPr>
      </xdr:nvSpPr>
      <xdr:spPr>
        <a:xfrm>
          <a:off x="276225" y="2724150"/>
          <a:ext cx="8810625" cy="1028700"/>
        </a:xfrm>
        <a:prstGeom prst="rect">
          <a:avLst/>
        </a:prstGeom>
        <a:solidFill>
          <a:srgbClr val="FCFDC1"/>
        </a:solidFill>
        <a:ln w="9525" cmpd="sng">
          <a:solidFill>
            <a:srgbClr val="000000"/>
          </a:solidFill>
          <a:headEnd type="none"/>
          <a:tailEnd type="none"/>
        </a:ln>
      </xdr:spPr>
      <xdr:txBody>
        <a:bodyPr vertOverflow="clip" wrap="square"/>
        <a:p>
          <a:pPr algn="l">
            <a:defRPr/>
          </a:pPr>
          <a:r>
            <a:rPr lang="en-US" cap="none" sz="1050" b="0" i="1" u="none" baseline="0">
              <a:solidFill>
                <a:srgbClr val="000000"/>
              </a:solidFill>
            </a:rPr>
            <a:t>&lt;Keskeisimmät syyt sille, miksi lainsäädäntömuutos aiheuttaa ko. henkilöstömäärän muutoksen.&gt;</a:t>
          </a:r>
        </a:p>
      </xdr:txBody>
    </xdr:sp>
    <xdr:clientData/>
  </xdr:twoCellAnchor>
  <xdr:oneCellAnchor>
    <xdr:from>
      <xdr:col>0</xdr:col>
      <xdr:colOff>171450</xdr:colOff>
      <xdr:row>21</xdr:row>
      <xdr:rowOff>190500</xdr:rowOff>
    </xdr:from>
    <xdr:ext cx="9267825" cy="485775"/>
    <xdr:sp>
      <xdr:nvSpPr>
        <xdr:cNvPr id="3" name="Tekstiruutu 11"/>
        <xdr:cNvSpPr txBox="1">
          <a:spLocks noChangeArrowheads="1"/>
        </xdr:cNvSpPr>
      </xdr:nvSpPr>
      <xdr:spPr>
        <a:xfrm>
          <a:off x="171450" y="4057650"/>
          <a:ext cx="9267825" cy="485775"/>
        </a:xfrm>
        <a:prstGeom prst="rect">
          <a:avLst/>
        </a:prstGeom>
        <a:solidFill>
          <a:srgbClr val="FFFFFF"/>
        </a:solidFill>
        <a:ln w="9525" cmpd="sng">
          <a:noFill/>
        </a:ln>
      </xdr:spPr>
      <xdr:txBody>
        <a:bodyPr vertOverflow="clip" wrap="square"/>
        <a:p>
          <a:pPr algn="l">
            <a:defRPr/>
          </a:pPr>
          <a:r>
            <a:rPr lang="en-US" cap="none" sz="1050" b="0" i="0" u="none" baseline="0">
              <a:solidFill>
                <a:srgbClr val="000000"/>
              </a:solidFill>
              <a:latin typeface="Arial"/>
              <a:ea typeface="Arial"/>
              <a:cs typeface="Arial"/>
            </a:rPr>
            <a:t>Henkilöstö</a:t>
          </a:r>
          <a:r>
            <a:rPr lang="en-US" cap="none" sz="1050" b="0" i="0" u="none" baseline="0">
              <a:solidFill>
                <a:srgbClr val="000000"/>
              </a:solidFill>
              <a:latin typeface="Arial"/>
              <a:ea typeface="Arial"/>
              <a:cs typeface="Arial"/>
            </a:rPr>
            <a:t>kustannus arvioidaan pykäläkohtaisesti ja ammattiryhmittäin. Valitse ammatti alavetovalikosta. Laskuri hakee kustannustiedot automaattisesti. 
</a:t>
          </a:r>
          <a:r>
            <a:rPr lang="en-US" cap="none" sz="500" b="0" i="0" u="none" baseline="0">
              <a:solidFill>
                <a:srgbClr val="000000"/>
              </a:solidFill>
              <a:latin typeface="Arial"/>
              <a:ea typeface="Arial"/>
              <a:cs typeface="Arial"/>
            </a:rPr>
            <a:t>
</a:t>
          </a:r>
          <a:r>
            <a:rPr lang="en-US" cap="none" sz="900" b="0" i="1" u="none" baseline="0">
              <a:solidFill>
                <a:srgbClr val="000000"/>
              </a:solidFill>
              <a:latin typeface="Arial"/>
              <a:ea typeface="Arial"/>
              <a:cs typeface="Arial"/>
            </a:rPr>
            <a:t>Lähde: Palkkatilasto: Suomen virallinen tilasto (SVT): Kuntasektorin palkat . ISSN=1799-0203. Helsinki: Tilastokeskus [viitattu: 3.6.2015]. Saantitapa: http://www.stat.fi/til/ksp/t </a:t>
          </a:r>
        </a:p>
      </xdr:txBody>
    </xdr:sp>
    <xdr:clientData/>
  </xdr:oneCellAnchor>
  <xdr:twoCellAnchor>
    <xdr:from>
      <xdr:col>6</xdr:col>
      <xdr:colOff>0</xdr:colOff>
      <xdr:row>29</xdr:row>
      <xdr:rowOff>38100</xdr:rowOff>
    </xdr:from>
    <xdr:to>
      <xdr:col>9</xdr:col>
      <xdr:colOff>38100</xdr:colOff>
      <xdr:row>30</xdr:row>
      <xdr:rowOff>76200</xdr:rowOff>
    </xdr:to>
    <xdr:sp fLocksText="0">
      <xdr:nvSpPr>
        <xdr:cNvPr id="4" name="Tekstiruutu 7"/>
        <xdr:cNvSpPr txBox="1">
          <a:spLocks noChangeArrowheads="1"/>
        </xdr:cNvSpPr>
      </xdr:nvSpPr>
      <xdr:spPr>
        <a:xfrm>
          <a:off x="5114925" y="5495925"/>
          <a:ext cx="4010025" cy="200025"/>
        </a:xfrm>
        <a:prstGeom prst="rect">
          <a:avLst/>
        </a:prstGeom>
        <a:solidFill>
          <a:srgbClr val="FFFFFF"/>
        </a:solidFill>
        <a:ln w="9525" cmpd="sng">
          <a:noFill/>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2</xdr:col>
      <xdr:colOff>76200</xdr:colOff>
      <xdr:row>32</xdr:row>
      <xdr:rowOff>28575</xdr:rowOff>
    </xdr:from>
    <xdr:to>
      <xdr:col>7</xdr:col>
      <xdr:colOff>409575</xdr:colOff>
      <xdr:row>33</xdr:row>
      <xdr:rowOff>104775</xdr:rowOff>
    </xdr:to>
    <xdr:sp>
      <xdr:nvSpPr>
        <xdr:cNvPr id="5" name="Tekstiruutu 2"/>
        <xdr:cNvSpPr txBox="1">
          <a:spLocks noChangeArrowheads="1"/>
        </xdr:cNvSpPr>
      </xdr:nvSpPr>
      <xdr:spPr>
        <a:xfrm>
          <a:off x="504825" y="5972175"/>
          <a:ext cx="6667500" cy="390525"/>
        </a:xfrm>
        <a:prstGeom prst="rect">
          <a:avLst/>
        </a:prstGeom>
        <a:solidFill>
          <a:srgbClr val="FFFFFF"/>
        </a:solidFill>
        <a:ln w="9525" cmpd="sng">
          <a:noFill/>
        </a:ln>
      </xdr:spPr>
      <xdr:txBody>
        <a:bodyPr vertOverflow="clip" wrap="square"/>
        <a:p>
          <a:pPr algn="l">
            <a:defRPr/>
          </a:pPr>
          <a:r>
            <a:rPr lang="en-US" cap="none" sz="1100" b="0" i="1" u="none" baseline="0">
              <a:solidFill>
                <a:srgbClr val="808080"/>
              </a:solidFill>
              <a:latin typeface="Arial"/>
              <a:ea typeface="Arial"/>
              <a:cs typeface="Arial"/>
            </a:rPr>
            <a:t>Ammattinimikkeiden</a:t>
          </a:r>
          <a:r>
            <a:rPr lang="en-US" cap="none" sz="1100" b="0" i="1" u="none" baseline="0">
              <a:solidFill>
                <a:srgbClr val="808080"/>
              </a:solidFill>
              <a:latin typeface="Arial"/>
              <a:ea typeface="Arial"/>
              <a:cs typeface="Arial"/>
            </a:rPr>
            <a:t> v</a:t>
          </a:r>
          <a:r>
            <a:rPr lang="en-US" cap="none" sz="1100" b="0" i="1" u="none" baseline="0">
              <a:solidFill>
                <a:srgbClr val="808080"/>
              </a:solidFill>
              <a:latin typeface="Arial"/>
              <a:ea typeface="Arial"/>
              <a:cs typeface="Arial"/>
            </a:rPr>
            <a:t>alintalistaa voi täydentää Ammatit ja palkat kunnissa -välilehdellä.</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xdr:row>
      <xdr:rowOff>57150</xdr:rowOff>
    </xdr:from>
    <xdr:to>
      <xdr:col>12</xdr:col>
      <xdr:colOff>85725</xdr:colOff>
      <xdr:row>24</xdr:row>
      <xdr:rowOff>419100</xdr:rowOff>
    </xdr:to>
    <xdr:sp>
      <xdr:nvSpPr>
        <xdr:cNvPr id="1" name="Tekstiruutu 1"/>
        <xdr:cNvSpPr txBox="1">
          <a:spLocks noChangeArrowheads="1"/>
        </xdr:cNvSpPr>
      </xdr:nvSpPr>
      <xdr:spPr>
        <a:xfrm>
          <a:off x="85725" y="371475"/>
          <a:ext cx="9305925" cy="4105275"/>
        </a:xfrm>
        <a:prstGeom prst="rect">
          <a:avLst/>
        </a:prstGeom>
        <a:solidFill>
          <a:srgbClr val="FFFFFF"/>
        </a:solidFill>
        <a:ln w="9525" cmpd="sng">
          <a:noFill/>
        </a:ln>
      </xdr:spPr>
      <xdr:txBody>
        <a:bodyPr vertOverflow="clip" wrap="square"/>
        <a:p>
          <a:pPr algn="l">
            <a:defRPr/>
          </a:pPr>
          <a:r>
            <a:rPr lang="en-US" cap="none" sz="1050" b="0" i="0" u="none" baseline="0">
              <a:solidFill>
                <a:srgbClr val="000000"/>
              </a:solidFill>
              <a:latin typeface="Arial"/>
              <a:ea typeface="Arial"/>
              <a:cs typeface="Arial"/>
            </a:rPr>
            <a:t>Lainsäädäntömuutos voi muuttaa myös palvelujen ostojen määrää kunnissa. Kuten henkilöstömenot, myös muutokset</a:t>
          </a:r>
          <a:r>
            <a:rPr lang="en-US" cap="none" sz="1050" b="0" i="0" u="none" baseline="0">
              <a:solidFill>
                <a:srgbClr val="000000"/>
              </a:solidFill>
              <a:latin typeface="Arial"/>
              <a:ea typeface="Arial"/>
              <a:cs typeface="Arial"/>
            </a:rPr>
            <a:t> ostoissa tulee arvioida erikseen jokaisen lakimuutokseen liittyvän pykälän osalta.
</a:t>
          </a:r>
          <a:r>
            <a:rPr lang="en-US" cap="none" sz="1050" b="0" i="0" u="none"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Oman henkilöstön palkkauksen sijaan </a:t>
          </a:r>
          <a:r>
            <a:rPr lang="en-US" cap="none" sz="1050" b="1" i="0" u="none" baseline="0">
              <a:solidFill>
                <a:srgbClr val="000000"/>
              </a:solidFill>
              <a:latin typeface="Arial"/>
              <a:ea typeface="Arial"/>
              <a:cs typeface="Arial"/>
            </a:rPr>
            <a:t>tyypillisiä ostopalveluita</a:t>
          </a:r>
          <a:r>
            <a:rPr lang="en-US" cap="none" sz="1050" b="1" i="0" u="none"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ovat k</a:t>
          </a:r>
          <a:r>
            <a:rPr lang="en-US" cap="none" sz="1050" b="0" i="0" u="none" baseline="0">
              <a:solidFill>
                <a:srgbClr val="000000"/>
              </a:solidFill>
              <a:latin typeface="Arial"/>
              <a:ea typeface="Arial"/>
              <a:cs typeface="Arial"/>
            </a:rPr>
            <a:t>eikkalääkärit, fysioterapia, siivouspalvelut, kotihoidon tukipalvelut ja alihankintana toteutettu kotihoito, joka täydentää omaa tuotantoa (kokonaisvastuu kunnalla), kuraattorit, psykologit, kiinteistönhuolto ja ateriapalvelut.
</a:t>
          </a:r>
          <a:r>
            <a:rPr lang="en-US" cap="none" sz="1050" b="0" i="0" u="none"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Kuntien ja kuntayhtymien taloustilastossa palvelujen ostot ryhmitellään kahteen luokkaan: </a:t>
          </a:r>
          <a:r>
            <a:rPr lang="en-US" cap="none" sz="1050" b="0" i="0" u="none" baseline="0">
              <a:solidFill>
                <a:srgbClr val="FF0000"/>
              </a:solidFill>
              <a:latin typeface="Arial"/>
              <a:ea typeface="Arial"/>
              <a:cs typeface="Arial"/>
            </a:rPr>
            <a:t>
</a:t>
          </a:r>
          <a:r>
            <a:rPr lang="en-US" cap="none" sz="1050" b="0" i="0" u="none" baseline="0">
              <a:solidFill>
                <a:srgbClr val="000000"/>
              </a:solidFill>
              <a:latin typeface="Arial"/>
              <a:ea typeface="Arial"/>
              <a:cs typeface="Arial"/>
            </a:rPr>
            <a:t>1) Asiakaspalvelujen ostot
</a:t>
          </a:r>
          <a:r>
            <a:rPr lang="en-US" cap="none" sz="1050" b="0" i="0" u="none" baseline="0">
              <a:solidFill>
                <a:srgbClr val="000000"/>
              </a:solidFill>
              <a:latin typeface="Arial"/>
              <a:ea typeface="Arial"/>
              <a:cs typeface="Arial"/>
            </a:rPr>
            <a:t>2)</a:t>
          </a:r>
          <a:r>
            <a:rPr lang="en-US" cap="none" sz="1050" b="0" i="0" u="none"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Muiden palvelujen ostot
</a:t>
          </a:r>
          <a:r>
            <a:rPr lang="en-US" cap="none" sz="1050" b="0" i="0" u="none" baseline="0">
              <a:solidFill>
                <a:srgbClr val="000000"/>
              </a:solidFill>
              <a:latin typeface="Arial"/>
              <a:ea typeface="Arial"/>
              <a:cs typeface="Arial"/>
            </a:rPr>
            <a:t> 
</a:t>
          </a:r>
          <a:r>
            <a:rPr lang="en-US" cap="none" sz="1050" b="1" i="0" u="none" baseline="0">
              <a:solidFill>
                <a:srgbClr val="000000"/>
              </a:solidFill>
              <a:latin typeface="Arial"/>
              <a:ea typeface="Arial"/>
              <a:cs typeface="Arial"/>
            </a:rPr>
            <a:t>1) Asiakaspalvelujen</a:t>
          </a:r>
          <a:r>
            <a:rPr lang="en-US" cap="none" sz="1050" b="1" i="0" u="none" baseline="0">
              <a:solidFill>
                <a:srgbClr val="000000"/>
              </a:solidFill>
              <a:latin typeface="Arial"/>
              <a:ea typeface="Arial"/>
              <a:cs typeface="Arial"/>
            </a:rPr>
            <a:t> ostot</a:t>
          </a:r>
          <a:r>
            <a:rPr lang="en-US" cap="none" sz="1050" b="0" i="0" u="none" baseline="0">
              <a:solidFill>
                <a:srgbClr val="000000"/>
              </a:solidFill>
              <a:latin typeface="Arial"/>
              <a:ea typeface="Arial"/>
              <a:cs typeface="Arial"/>
            </a:rPr>
            <a:t> ovat kuntalaisille tarkoitettuja </a:t>
          </a:r>
          <a:r>
            <a:rPr lang="en-US" cap="none" sz="1050" b="1" i="0" u="none" baseline="0">
              <a:solidFill>
                <a:srgbClr val="000000"/>
              </a:solidFill>
              <a:latin typeface="Arial"/>
              <a:ea typeface="Arial"/>
              <a:cs typeface="Arial"/>
            </a:rPr>
            <a:t>lopputuotepalveluja</a:t>
          </a:r>
          <a:r>
            <a:rPr lang="en-US" cap="none" sz="1050" b="0" i="0" u="none" baseline="0">
              <a:solidFill>
                <a:srgbClr val="000000"/>
              </a:solidFill>
              <a:latin typeface="Arial"/>
              <a:ea typeface="Arial"/>
              <a:cs typeface="Arial"/>
            </a:rPr>
            <a:t>, joita kunta ostaa muilta palvelujen tuottajilta. Asiakaspalveluista maksetaan täysi korvaus joko sopimukseen perustuen, maksuosuutena  kuntayhtymälle tai ns. kotikuntakorvauksena. Asiakaspalvelujen ostoja ovat esim. potilaan hoito terveyskeskuksessa, sairaanhoitopalvelujen osto kuntayhtymältä, vanhusten hoitopalvelujen osto jne. Myös esi- ja perusopetuksen kotikuntakorvaukset ovat asiakaspalvelujen ostoja. Asiakaspalveluina ei pidetä muita kuin ns. lopputuotepalveluja. Esim. terveyskeskuksen laboratorio- ja röntgenpalvelujen ostot eivät ole asiakaspalvelujen ostoja, koska ne ovat yleensä vain osa asiakkaan saamasta sairaanhoitopalvelusta. Ns. kollektiivipalvelujen ostot (esim. teiden kunnossapito, joukkoliikenne, palo- ja pelastustoimi, eivät kohdistu yksittäiseen asiakkaaseen) eivät myöskään ole asiakaspalvelujen ostoja.
</a:t>
          </a:r>
          <a:r>
            <a:rPr lang="en-US" cap="none" sz="1050" b="0" i="0" u="none"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2) Ne palvelujen ostot, joita ei lueta asiakaspalvelujen ostoiksi, ovat kunnan omassa suoritetuotannossaan käyttämiä </a:t>
          </a:r>
          <a:r>
            <a:rPr lang="en-US" cap="none" sz="1050" b="1" i="0" u="none" baseline="0">
              <a:solidFill>
                <a:srgbClr val="000000"/>
              </a:solidFill>
              <a:latin typeface="Arial"/>
              <a:ea typeface="Arial"/>
              <a:cs typeface="Arial"/>
            </a:rPr>
            <a:t>muiden palvelujen</a:t>
          </a:r>
          <a:r>
            <a:rPr lang="en-US" cap="none" sz="1050" b="0" i="0" u="none" baseline="0">
              <a:solidFill>
                <a:srgbClr val="000000"/>
              </a:solidFill>
              <a:latin typeface="Arial"/>
              <a:ea typeface="Arial"/>
              <a:cs typeface="Arial"/>
            </a:rPr>
            <a:t> ostoja ja </a:t>
          </a:r>
          <a:r>
            <a:rPr lang="en-US" cap="none" sz="1050" b="0" i="0" u="none" baseline="0">
              <a:solidFill>
                <a:srgbClr val="000000"/>
              </a:solidFill>
              <a:latin typeface="Arial"/>
              <a:ea typeface="Arial"/>
              <a:cs typeface="Arial"/>
            </a:rPr>
            <a:t>luokitellaan </a:t>
          </a:r>
          <a:r>
            <a:rPr lang="en-US" cap="none" sz="1050" b="1" i="0" u="none" baseline="0">
              <a:solidFill>
                <a:srgbClr val="000000"/>
              </a:solidFill>
              <a:latin typeface="Arial"/>
              <a:ea typeface="Arial"/>
              <a:cs typeface="Arial"/>
            </a:rPr>
            <a:t>välituotepalveluiksi</a:t>
          </a:r>
          <a:r>
            <a:rPr lang="en-US" cap="none" sz="1050" b="0" i="0" u="none" baseline="0">
              <a:solidFill>
                <a:srgbClr val="000000"/>
              </a:solidFill>
              <a:latin typeface="Arial"/>
              <a:ea typeface="Arial"/>
              <a:cs typeface="Arial"/>
            </a:rPr>
            <a:t>. Esimerkiksi lääkäri- ja sairaanhoitohenkilöstön vuokraus sekä lakipalvelujen osto ovat muiden palveluiden</a:t>
          </a:r>
          <a:r>
            <a:rPr lang="en-US" cap="none" sz="1050" b="0" i="0" u="none" baseline="0">
              <a:solidFill>
                <a:srgbClr val="000000"/>
              </a:solidFill>
              <a:latin typeface="Arial"/>
              <a:ea typeface="Arial"/>
              <a:cs typeface="Arial"/>
            </a:rPr>
            <a:t> ostoja</a:t>
          </a:r>
          <a:r>
            <a:rPr lang="en-US" cap="none" sz="1050" b="0" i="0" u="none"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Asiakaspalvelujen ostot on tilastoinnissa jaoteltu ostoihin valtiolta, kunnilta, kuntayhtymiltä ja muilta. Muiden palvelujen ostoista tuota ryhmittelyä ei tehdä. Tästä johtuen tilastoista ei saa suoraan eliminoitua kuntien ja kuntayhtymien välisiä ostoja. Sama pätee myös kuntasektorin ulkopuolisten ostojen selvittämisessä. Mikäli</a:t>
          </a:r>
          <a:r>
            <a:rPr lang="en-US" cap="none" sz="1050" b="0" i="0" u="none" baseline="0">
              <a:solidFill>
                <a:srgbClr val="000000"/>
              </a:solidFill>
              <a:latin typeface="Arial"/>
              <a:ea typeface="Arial"/>
              <a:cs typeface="Arial"/>
            </a:rPr>
            <a:t> kuntasektorin (kunnat ja kuntayhtymät) sisäiset erät halutaan vähentää, on käytettävä eriä "myyntitulot kunnilta" ja "myyntitulot kuntayhtymiltä". Edellä mainitut erät sisältävät sekä muiden että asiakaspalveluiden ostot. Näitä eriä hyväksikäyttämällä voidaan päätellä paljonko kuntasektorin ulkopuolisia ostoja kokonaisuudessaan on.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38100</xdr:colOff>
      <xdr:row>1</xdr:row>
      <xdr:rowOff>171450</xdr:rowOff>
    </xdr:from>
    <xdr:to>
      <xdr:col>18</xdr:col>
      <xdr:colOff>581025</xdr:colOff>
      <xdr:row>37</xdr:row>
      <xdr:rowOff>95250</xdr:rowOff>
    </xdr:to>
    <xdr:sp>
      <xdr:nvSpPr>
        <xdr:cNvPr id="1" name="Tekstiruutu 2"/>
        <xdr:cNvSpPr txBox="1">
          <a:spLocks noChangeArrowheads="1"/>
        </xdr:cNvSpPr>
      </xdr:nvSpPr>
      <xdr:spPr>
        <a:xfrm>
          <a:off x="7458075" y="333375"/>
          <a:ext cx="5572125" cy="6276975"/>
        </a:xfrm>
        <a:prstGeom prst="rect">
          <a:avLst/>
        </a:prstGeom>
        <a:solidFill>
          <a:srgbClr val="FFFFFF"/>
        </a:solidFill>
        <a:ln w="9525" cmpd="sng">
          <a:noFill/>
        </a:ln>
      </xdr:spPr>
      <xdr:txBody>
        <a:bodyPr vertOverflow="clip" wrap="square"/>
        <a:p>
          <a:pPr algn="l">
            <a:defRPr/>
          </a:pPr>
          <a:r>
            <a:rPr lang="en-US" cap="none" sz="1050" b="1" i="0" u="none" baseline="0">
              <a:solidFill>
                <a:srgbClr val="000000"/>
              </a:solidFill>
              <a:latin typeface="Arial"/>
              <a:ea typeface="Arial"/>
              <a:cs typeface="Arial"/>
            </a:rPr>
            <a:t>Aine-, tavara- ja tarvikekustannuslisä
</a:t>
          </a:r>
          <a:r>
            <a:rPr lang="en-US" cap="none" sz="1050" b="0" i="0" u="none"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Aineiden</a:t>
          </a:r>
          <a:r>
            <a:rPr lang="en-US" cap="none" sz="1050" b="0" i="0" u="none" baseline="0">
              <a:solidFill>
                <a:srgbClr val="000000"/>
              </a:solidFill>
              <a:latin typeface="Arial"/>
              <a:ea typeface="Arial"/>
              <a:cs typeface="Arial"/>
            </a:rPr>
            <a:t>, tavaroiden ja tarvikkeiden kustannuksia arvioitaessa voidaan käyttää hyväksi ns. </a:t>
          </a:r>
          <a:r>
            <a:rPr lang="en-US" cap="none" sz="1050" b="1" i="0" u="none" baseline="0">
              <a:solidFill>
                <a:srgbClr val="000000"/>
              </a:solidFill>
              <a:latin typeface="Arial"/>
              <a:ea typeface="Arial"/>
              <a:cs typeface="Arial"/>
            </a:rPr>
            <a:t>kustannuslisämenetelmää</a:t>
          </a:r>
          <a:r>
            <a:rPr lang="en-US" cap="none" sz="1050" b="0" i="0" u="none" baseline="0">
              <a:solidFill>
                <a:srgbClr val="000000"/>
              </a:solidFill>
              <a:latin typeface="Arial"/>
              <a:ea typeface="Arial"/>
              <a:cs typeface="Arial"/>
            </a:rPr>
            <a:t>, jossa aine-, tavara- ja tarvikekulut sidotaan henkilöstömenoihin. 
</a:t>
          </a:r>
          <a:r>
            <a:rPr lang="en-US" cap="none" sz="1050" b="0" i="0" u="none"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Kustannuslisämenetelmässä y</a:t>
          </a:r>
          <a:r>
            <a:rPr lang="en-US" cap="none" sz="1050" b="0" i="0" u="none" baseline="0">
              <a:solidFill>
                <a:srgbClr val="000000"/>
              </a:solidFill>
              <a:latin typeface="Arial"/>
              <a:ea typeface="Arial"/>
              <a:cs typeface="Arial"/>
            </a:rPr>
            <a:t>ksi lisäpalkkaeuro kasvattaa aine-, tavara-</a:t>
          </a:r>
          <a:r>
            <a:rPr lang="en-US" cap="none" sz="1050" b="0" i="0" u="none" baseline="0">
              <a:solidFill>
                <a:srgbClr val="000000"/>
              </a:solidFill>
              <a:latin typeface="Arial"/>
              <a:ea typeface="Arial"/>
              <a:cs typeface="Arial"/>
            </a:rPr>
            <a:t> ja tarvike</a:t>
          </a:r>
          <a:r>
            <a:rPr lang="en-US" cap="none" sz="1050" b="0" i="0" u="none" baseline="0">
              <a:solidFill>
                <a:srgbClr val="000000"/>
              </a:solidFill>
              <a:latin typeface="Arial"/>
              <a:ea typeface="Arial"/>
              <a:cs typeface="Arial"/>
            </a:rPr>
            <a:t>kustannuksia seuraavasti, mikäli oletetaan, että aineiden, tarvikkeiden</a:t>
          </a:r>
          <a:r>
            <a:rPr lang="en-US" cap="none" sz="1050" b="0" i="0" u="none" baseline="0">
              <a:solidFill>
                <a:srgbClr val="000000"/>
              </a:solidFill>
              <a:latin typeface="Arial"/>
              <a:ea typeface="Arial"/>
              <a:cs typeface="Arial"/>
            </a:rPr>
            <a:t> ja tavaroiden</a:t>
          </a:r>
          <a:r>
            <a:rPr lang="en-US" cap="none" sz="1050" b="0" i="0" u="none" baseline="0">
              <a:solidFill>
                <a:srgbClr val="000000"/>
              </a:solidFill>
              <a:latin typeface="Arial"/>
              <a:ea typeface="Arial"/>
              <a:cs typeface="Arial"/>
            </a:rPr>
            <a:t> käyttö työtä tehtäessä ei merkittävästi muutu. </a:t>
          </a:r>
          <a:r>
            <a:rPr lang="en-US" cap="none" sz="1050" b="0" i="0" u="none" baseline="0">
              <a:solidFill>
                <a:srgbClr val="000000"/>
              </a:solidFill>
              <a:latin typeface="Arial"/>
              <a:ea typeface="Arial"/>
              <a:cs typeface="Arial"/>
            </a:rPr>
            <a:t>
</a:t>
          </a:r>
          <a:r>
            <a:rPr lang="en-US" cap="none" sz="1050" b="1" i="0" u="none" baseline="0">
              <a:solidFill>
                <a:srgbClr val="003366"/>
              </a:solidFill>
              <a:latin typeface="Arial"/>
              <a:ea typeface="Arial"/>
              <a:cs typeface="Arial"/>
            </a:rPr>
            <a:t> </a:t>
          </a:r>
          <a:r>
            <a:rPr lang="en-US" cap="none" sz="1050" b="0" i="0" u="none" baseline="0">
              <a:solidFill>
                <a:srgbClr val="003366"/>
              </a:solidFill>
              <a:latin typeface="Arial"/>
              <a:ea typeface="Arial"/>
              <a:cs typeface="Arial"/>
            </a:rPr>
            <a:t> </a:t>
          </a:r>
          <a:r>
            <a:rPr lang="en-US" cap="none" sz="1050" b="1" i="0" u="none" baseline="0">
              <a:solidFill>
                <a:srgbClr val="003366"/>
              </a:solidFill>
              <a:latin typeface="Arial"/>
              <a:ea typeface="Arial"/>
              <a:cs typeface="Arial"/>
            </a:rPr>
            <a:t> </a:t>
          </a:r>
          <a:r>
            <a:rPr lang="en-US" cap="none" sz="1050" b="0" i="0" u="none" baseline="0">
              <a:solidFill>
                <a:srgbClr val="003366"/>
              </a:solidFill>
              <a:latin typeface="Arial"/>
              <a:ea typeface="Arial"/>
              <a:cs typeface="Arial"/>
            </a:rPr>
            <a:t> </a:t>
          </a:r>
          <a:r>
            <a:rPr lang="en-US" cap="none" sz="1050" b="1" i="0" u="none" baseline="0">
              <a:solidFill>
                <a:srgbClr val="003366"/>
              </a:solidFill>
              <a:latin typeface="Arial"/>
              <a:ea typeface="Arial"/>
              <a:cs typeface="Arial"/>
            </a:rPr>
            <a:t> </a:t>
          </a:r>
          <a:r>
            <a:rPr lang="en-US" cap="none" sz="1050" b="0" i="0" u="none" baseline="0">
              <a:solidFill>
                <a:srgbClr val="003366"/>
              </a:solidFill>
              <a:latin typeface="Arial"/>
              <a:ea typeface="Arial"/>
              <a:cs typeface="Arial"/>
            </a:rPr>
            <a:t> </a:t>
          </a:r>
          <a:r>
            <a:rPr lang="en-US" cap="none" sz="1050" b="1" i="0" u="none" baseline="0">
              <a:solidFill>
                <a:srgbClr val="003366"/>
              </a:solidFill>
              <a:latin typeface="Arial"/>
              <a:ea typeface="Arial"/>
              <a:cs typeface="Arial"/>
            </a:rPr>
            <a:t> </a:t>
          </a:r>
          <a:r>
            <a:rPr lang="en-US" cap="none" sz="1050" b="0" i="0" u="none" baseline="0">
              <a:solidFill>
                <a:srgbClr val="003366"/>
              </a:solidFill>
              <a:latin typeface="Arial"/>
              <a:ea typeface="Arial"/>
              <a:cs typeface="Arial"/>
            </a:rPr>
            <a:t> </a:t>
          </a:r>
          <a:r>
            <a:rPr lang="en-US" cap="none" sz="1050" b="1" i="0" u="none" baseline="0">
              <a:solidFill>
                <a:srgbClr val="003366"/>
              </a:solidFill>
              <a:latin typeface="Arial"/>
              <a:ea typeface="Arial"/>
              <a:cs typeface="Arial"/>
            </a:rPr>
            <a:t> </a:t>
          </a:r>
          <a:r>
            <a:rPr lang="en-US" cap="none" sz="1050" b="0" i="0" u="none" baseline="0">
              <a:solidFill>
                <a:srgbClr val="003366"/>
              </a:solidFill>
              <a:latin typeface="Arial"/>
              <a:ea typeface="Arial"/>
              <a:cs typeface="Arial"/>
            </a:rPr>
            <a:t> </a:t>
          </a:r>
          <a:r>
            <a:rPr lang="en-US" cap="none" sz="1050" b="1" i="0" u="none" baseline="0">
              <a:solidFill>
                <a:srgbClr val="003366"/>
              </a:solidFill>
              <a:latin typeface="Arial"/>
              <a:ea typeface="Arial"/>
              <a:cs typeface="Arial"/>
            </a:rPr>
            <a:t> </a:t>
          </a:r>
          <a:r>
            <a:rPr lang="en-US" cap="none" sz="1050" b="0" i="0" u="none" baseline="0">
              <a:solidFill>
                <a:srgbClr val="003366"/>
              </a:solidFill>
              <a:latin typeface="Arial"/>
              <a:ea typeface="Arial"/>
              <a:cs typeface="Arial"/>
            </a:rPr>
            <a:t> </a:t>
          </a:r>
          <a:r>
            <a:rPr lang="en-US" cap="none" sz="1050" b="1" i="0" u="none" baseline="0">
              <a:solidFill>
                <a:srgbClr val="003366"/>
              </a:solidFill>
              <a:latin typeface="Arial"/>
              <a:ea typeface="Arial"/>
              <a:cs typeface="Arial"/>
            </a:rPr>
            <a:t> </a:t>
          </a:r>
          <a:r>
            <a:rPr lang="en-US" cap="none" sz="1050" b="0" i="0" u="none" baseline="0">
              <a:solidFill>
                <a:srgbClr val="003366"/>
              </a:solidFill>
              <a:latin typeface="Arial"/>
              <a:ea typeface="Arial"/>
              <a:cs typeface="Arial"/>
            </a:rPr>
            <a:t> </a:t>
          </a:r>
          <a:r>
            <a:rPr lang="en-US" cap="none" sz="1050" b="1" i="0" u="none" baseline="0">
              <a:solidFill>
                <a:srgbClr val="003366"/>
              </a:solidFill>
              <a:latin typeface="Arial"/>
              <a:ea typeface="Arial"/>
              <a:cs typeface="Arial"/>
            </a:rPr>
            <a:t> </a:t>
          </a:r>
          <a:r>
            <a:rPr lang="en-US" cap="none" sz="1050" b="0" i="0" u="none" baseline="0">
              <a:solidFill>
                <a:srgbClr val="003366"/>
              </a:solidFill>
              <a:latin typeface="Arial"/>
              <a:ea typeface="Arial"/>
              <a:cs typeface="Arial"/>
            </a:rPr>
            <a:t> </a:t>
          </a:r>
          <a:r>
            <a:rPr lang="en-US" cap="none" sz="1050" b="1" i="0" u="none" baseline="0">
              <a:solidFill>
                <a:srgbClr val="003366"/>
              </a:solidFill>
              <a:latin typeface="Arial"/>
              <a:ea typeface="Arial"/>
              <a:cs typeface="Arial"/>
            </a:rPr>
            <a:t> </a:t>
          </a:r>
          <a:r>
            <a:rPr lang="en-US" cap="none" sz="1050" b="0" i="0" u="none" baseline="0">
              <a:solidFill>
                <a:srgbClr val="003366"/>
              </a:solidFill>
              <a:latin typeface="Arial"/>
              <a:ea typeface="Arial"/>
              <a:cs typeface="Arial"/>
            </a:rPr>
            <a:t> </a:t>
          </a:r>
          <a:r>
            <a:rPr lang="en-US" cap="none" sz="1050" b="1" i="0" u="none" baseline="0">
              <a:solidFill>
                <a:srgbClr val="003366"/>
              </a:solidFill>
              <a:latin typeface="Arial"/>
              <a:ea typeface="Arial"/>
              <a:cs typeface="Arial"/>
            </a:rPr>
            <a:t> </a:t>
          </a:r>
          <a:r>
            <a:rPr lang="en-US" cap="none" sz="1050" b="0" i="0" u="none" baseline="0">
              <a:solidFill>
                <a:srgbClr val="003366"/>
              </a:solidFill>
              <a:latin typeface="Arial"/>
              <a:ea typeface="Arial"/>
              <a:cs typeface="Arial"/>
            </a:rPr>
            <a:t> </a:t>
          </a:r>
          <a:r>
            <a:rPr lang="en-US" cap="none" sz="1050" b="1" i="0" u="none" baseline="0">
              <a:solidFill>
                <a:srgbClr val="003366"/>
              </a:solidFill>
              <a:latin typeface="Arial"/>
              <a:ea typeface="Arial"/>
              <a:cs typeface="Arial"/>
            </a:rPr>
            <a:t> </a:t>
          </a:r>
          <a:r>
            <a:rPr lang="en-US" cap="none" sz="1050" b="0" i="0" u="none" baseline="0">
              <a:solidFill>
                <a:srgbClr val="003366"/>
              </a:solidFill>
              <a:latin typeface="Arial"/>
              <a:ea typeface="Arial"/>
              <a:cs typeface="Arial"/>
            </a:rPr>
            <a:t> </a:t>
          </a:r>
          <a:r>
            <a:rPr lang="en-US" cap="none" sz="1050" b="1" i="0" u="none" baseline="0">
              <a:solidFill>
                <a:srgbClr val="003366"/>
              </a:solidFill>
              <a:latin typeface="Arial"/>
              <a:ea typeface="Arial"/>
              <a:cs typeface="Arial"/>
            </a:rPr>
            <a:t> </a:t>
          </a:r>
          <a:r>
            <a:rPr lang="en-US" cap="none" sz="1050" b="0" i="0" u="none" baseline="0">
              <a:solidFill>
                <a:srgbClr val="003366"/>
              </a:solidFill>
              <a:latin typeface="Arial"/>
              <a:ea typeface="Arial"/>
              <a:cs typeface="Arial"/>
            </a:rPr>
            <a:t> </a:t>
          </a:r>
          <a:r>
            <a:rPr lang="en-US" cap="none" sz="1050" b="1" i="0" u="none" baseline="0">
              <a:solidFill>
                <a:srgbClr val="003366"/>
              </a:solidFill>
              <a:latin typeface="Arial"/>
              <a:ea typeface="Arial"/>
              <a:cs typeface="Arial"/>
            </a:rPr>
            <a:t> </a:t>
          </a:r>
          <a:r>
            <a:rPr lang="en-US" cap="none" sz="1050" b="0" i="0" u="none" baseline="0">
              <a:solidFill>
                <a:srgbClr val="003366"/>
              </a:solidFill>
              <a:latin typeface="Arial"/>
              <a:ea typeface="Arial"/>
              <a:cs typeface="Arial"/>
            </a:rPr>
            <a:t> </a:t>
          </a:r>
          <a:r>
            <a:rPr lang="en-US" cap="none" sz="1050" b="1" i="0" u="none" baseline="0">
              <a:solidFill>
                <a:srgbClr val="003366"/>
              </a:solidFill>
              <a:latin typeface="Arial"/>
              <a:ea typeface="Arial"/>
              <a:cs typeface="Arial"/>
            </a:rPr>
            <a:t> </a:t>
          </a:r>
          <a:r>
            <a:rPr lang="en-US" cap="none" sz="1050" b="0" i="0" u="none" baseline="0">
              <a:solidFill>
                <a:srgbClr val="003366"/>
              </a:solidFill>
              <a:latin typeface="Arial"/>
              <a:ea typeface="Arial"/>
              <a:cs typeface="Arial"/>
            </a:rPr>
            <a:t> </a:t>
          </a:r>
          <a:r>
            <a:rPr lang="en-US" cap="none" sz="1050" b="1" i="0" u="none" baseline="0">
              <a:solidFill>
                <a:srgbClr val="003366"/>
              </a:solidFill>
              <a:latin typeface="Arial"/>
              <a:ea typeface="Arial"/>
              <a:cs typeface="Arial"/>
            </a:rPr>
            <a:t> </a:t>
          </a:r>
          <a:r>
            <a:rPr lang="en-US" cap="none" sz="1050" b="0" i="0" u="none" baseline="0">
              <a:solidFill>
                <a:srgbClr val="003366"/>
              </a:solidFill>
              <a:latin typeface="Arial"/>
              <a:ea typeface="Arial"/>
              <a:cs typeface="Arial"/>
            </a:rPr>
            <a:t> </a:t>
          </a:r>
          <a:r>
            <a:rPr lang="en-US" cap="none" sz="1050" b="1" i="0" u="none" baseline="0">
              <a:solidFill>
                <a:srgbClr val="003366"/>
              </a:solidFill>
              <a:latin typeface="Arial"/>
              <a:ea typeface="Arial"/>
              <a:cs typeface="Arial"/>
            </a:rPr>
            <a:t> </a:t>
          </a:r>
          <a:r>
            <a:rPr lang="en-US" cap="none" sz="1050" b="0" i="0" u="none" baseline="0">
              <a:solidFill>
                <a:srgbClr val="003366"/>
              </a:solidFill>
              <a:latin typeface="Arial"/>
              <a:ea typeface="Arial"/>
              <a:cs typeface="Arial"/>
            </a:rPr>
            <a:t> </a:t>
          </a:r>
          <a:r>
            <a:rPr lang="en-US" cap="none" sz="1050" b="1" i="0" u="none" baseline="0">
              <a:solidFill>
                <a:srgbClr val="003366"/>
              </a:solidFill>
              <a:latin typeface="Arial"/>
              <a:ea typeface="Arial"/>
              <a:cs typeface="Arial"/>
            </a:rPr>
            <a:t> </a:t>
          </a:r>
          <a:r>
            <a:rPr lang="en-US" cap="none" sz="1050" b="0" i="0" u="none" baseline="0">
              <a:solidFill>
                <a:srgbClr val="003366"/>
              </a:solidFill>
              <a:latin typeface="Arial"/>
              <a:ea typeface="Arial"/>
              <a:cs typeface="Arial"/>
            </a:rPr>
            <a:t> </a:t>
          </a:r>
          <a:r>
            <a:rPr lang="en-US" cap="none" sz="1050" b="1" i="0" u="none" baseline="0">
              <a:solidFill>
                <a:srgbClr val="003366"/>
              </a:solidFill>
              <a:latin typeface="Arial"/>
              <a:ea typeface="Arial"/>
              <a:cs typeface="Arial"/>
            </a:rPr>
            <a:t> </a:t>
          </a:r>
          <a:r>
            <a:rPr lang="en-US" cap="none" sz="1050" b="0" i="0" u="none" baseline="0">
              <a:solidFill>
                <a:srgbClr val="003366"/>
              </a:solidFill>
              <a:latin typeface="Arial"/>
              <a:ea typeface="Arial"/>
              <a:cs typeface="Arial"/>
            </a:rPr>
            <a:t> </a:t>
          </a:r>
          <a:r>
            <a:rPr lang="en-US" cap="none" sz="1050" b="1" i="0" u="none" baseline="0">
              <a:solidFill>
                <a:srgbClr val="003366"/>
              </a:solidFill>
              <a:latin typeface="Arial"/>
              <a:ea typeface="Arial"/>
              <a:cs typeface="Arial"/>
            </a:rPr>
            <a:t> </a:t>
          </a:r>
          <a:r>
            <a:rPr lang="en-US" cap="none" sz="1050" b="0" i="0" u="none" baseline="0">
              <a:solidFill>
                <a:srgbClr val="003366"/>
              </a:solidFill>
              <a:latin typeface="Arial"/>
              <a:ea typeface="Arial"/>
              <a:cs typeface="Arial"/>
            </a:rPr>
            <a:t> </a:t>
          </a:r>
          <a:r>
            <a:rPr lang="en-US" cap="none" sz="1050" b="1" i="0" u="none" baseline="0">
              <a:solidFill>
                <a:srgbClr val="003366"/>
              </a:solidFill>
              <a:latin typeface="Arial"/>
              <a:ea typeface="Arial"/>
              <a:cs typeface="Arial"/>
            </a:rPr>
            <a:t> </a:t>
          </a:r>
          <a:r>
            <a:rPr lang="en-US" cap="none" sz="1050" b="0" i="0" u="none" baseline="0">
              <a:solidFill>
                <a:srgbClr val="003366"/>
              </a:solidFill>
              <a:latin typeface="Arial"/>
              <a:ea typeface="Arial"/>
              <a:cs typeface="Arial"/>
            </a:rPr>
            <a:t> </a:t>
          </a:r>
          <a:r>
            <a:rPr lang="en-US" cap="none" sz="1050" b="1" i="0" u="none" baseline="0">
              <a:solidFill>
                <a:srgbClr val="003366"/>
              </a:solidFill>
              <a:latin typeface="Arial"/>
              <a:ea typeface="Arial"/>
              <a:cs typeface="Arial"/>
            </a:rPr>
            <a:t> </a:t>
          </a:r>
          <a:r>
            <a:rPr lang="en-US" cap="none" sz="1050" b="0" i="0" u="none" baseline="0">
              <a:solidFill>
                <a:srgbClr val="003366"/>
              </a:solidFill>
              <a:latin typeface="Arial"/>
              <a:ea typeface="Arial"/>
              <a:cs typeface="Arial"/>
            </a:rPr>
            <a:t> </a:t>
          </a:r>
          <a:r>
            <a:rPr lang="en-US" cap="none" sz="1050" b="1" i="0" u="none" baseline="0">
              <a:solidFill>
                <a:srgbClr val="003366"/>
              </a:solidFill>
              <a:latin typeface="Arial"/>
              <a:ea typeface="Arial"/>
              <a:cs typeface="Arial"/>
            </a:rPr>
            <a:t> </a:t>
          </a:r>
          <a:r>
            <a:rPr lang="en-US" cap="none" sz="1050" b="0" i="0" u="none" baseline="0">
              <a:solidFill>
                <a:srgbClr val="003366"/>
              </a:solidFill>
              <a:latin typeface="Arial"/>
              <a:ea typeface="Arial"/>
              <a:cs typeface="Arial"/>
            </a:rPr>
            <a:t> </a:t>
          </a:r>
          <a:r>
            <a:rPr lang="en-US" cap="none" sz="1050" b="1" i="0" u="none" baseline="0">
              <a:solidFill>
                <a:srgbClr val="003366"/>
              </a:solidFill>
              <a:latin typeface="Arial"/>
              <a:ea typeface="Arial"/>
              <a:cs typeface="Arial"/>
            </a:rPr>
            <a:t> </a:t>
          </a:r>
          <a:r>
            <a:rPr lang="en-US" cap="none" sz="1050" b="0" i="0" u="none" baseline="0">
              <a:solidFill>
                <a:srgbClr val="003366"/>
              </a:solidFill>
              <a:latin typeface="Arial"/>
              <a:ea typeface="Arial"/>
              <a:cs typeface="Arial"/>
            </a:rPr>
            <a:t> </a:t>
          </a:r>
          <a:r>
            <a:rPr lang="en-US" cap="none" sz="1050" b="1" i="0" u="none" baseline="0">
              <a:solidFill>
                <a:srgbClr val="003366"/>
              </a:solidFill>
              <a:latin typeface="Arial"/>
              <a:ea typeface="Arial"/>
              <a:cs typeface="Arial"/>
            </a:rPr>
            <a:t> </a:t>
          </a:r>
          <a:r>
            <a:rPr lang="en-US" cap="none" sz="1050" b="0" i="0" u="none" baseline="0">
              <a:solidFill>
                <a:srgbClr val="003366"/>
              </a:solidFill>
              <a:latin typeface="Arial"/>
              <a:ea typeface="Arial"/>
              <a:cs typeface="Arial"/>
            </a:rPr>
            <a:t> </a:t>
          </a:r>
          <a:r>
            <a:rPr lang="en-US" cap="none" sz="1050" b="1" i="0" u="none" baseline="0">
              <a:solidFill>
                <a:srgbClr val="003366"/>
              </a:solidFill>
              <a:latin typeface="Arial"/>
              <a:ea typeface="Arial"/>
              <a:cs typeface="Arial"/>
            </a:rPr>
            <a:t> </a:t>
          </a:r>
          <a:r>
            <a:rPr lang="en-US" cap="none" sz="1050" b="0" i="0" u="none" baseline="0">
              <a:solidFill>
                <a:srgbClr val="003366"/>
              </a:solidFill>
              <a:latin typeface="Arial"/>
              <a:ea typeface="Arial"/>
              <a:cs typeface="Arial"/>
            </a:rPr>
            <a:t> </a:t>
          </a:r>
          <a:r>
            <a:rPr lang="en-US" cap="none" sz="1050" b="1" i="0" u="none" baseline="0">
              <a:solidFill>
                <a:srgbClr val="003366"/>
              </a:solidFill>
              <a:latin typeface="Arial"/>
              <a:ea typeface="Arial"/>
              <a:cs typeface="Arial"/>
            </a:rPr>
            <a:t> </a:t>
          </a:r>
          <a:r>
            <a:rPr lang="en-US" cap="none" sz="1050" b="0" i="0" u="none" baseline="0">
              <a:solidFill>
                <a:srgbClr val="003366"/>
              </a:solidFill>
              <a:latin typeface="Arial"/>
              <a:ea typeface="Arial"/>
              <a:cs typeface="Arial"/>
            </a:rPr>
            <a:t> </a:t>
          </a:r>
          <a:r>
            <a:rPr lang="en-US" cap="none" sz="1050" b="1" i="0" u="none" baseline="0">
              <a:solidFill>
                <a:srgbClr val="003366"/>
              </a:solidFill>
              <a:latin typeface="Arial"/>
              <a:ea typeface="Arial"/>
              <a:cs typeface="Arial"/>
            </a:rPr>
            <a:t> </a:t>
          </a:r>
          <a:r>
            <a:rPr lang="en-US" cap="none" sz="1050" b="0" i="0" u="none" baseline="0">
              <a:solidFill>
                <a:srgbClr val="003366"/>
              </a:solidFill>
              <a:latin typeface="Arial"/>
              <a:ea typeface="Arial"/>
              <a:cs typeface="Arial"/>
            </a:rPr>
            <a:t> </a:t>
          </a:r>
          <a:r>
            <a:rPr lang="en-US" cap="none" sz="1050" b="1" i="0" u="none" baseline="0">
              <a:solidFill>
                <a:srgbClr val="003366"/>
              </a:solidFill>
              <a:latin typeface="Arial"/>
              <a:ea typeface="Arial"/>
              <a:cs typeface="Arial"/>
            </a:rPr>
            <a:t> </a:t>
          </a:r>
          <a:r>
            <a:rPr lang="en-US" cap="none" sz="1050" b="0" i="0" u="none" baseline="0">
              <a:solidFill>
                <a:srgbClr val="003366"/>
              </a:solidFill>
              <a:latin typeface="Arial"/>
              <a:ea typeface="Arial"/>
              <a:cs typeface="Arial"/>
            </a:rPr>
            <a:t> </a:t>
          </a:r>
          <a:r>
            <a:rPr lang="en-US" cap="none" sz="1050" b="1" i="0" u="none" baseline="0">
              <a:solidFill>
                <a:srgbClr val="003366"/>
              </a:solidFill>
              <a:latin typeface="Arial"/>
              <a:ea typeface="Arial"/>
              <a:cs typeface="Arial"/>
            </a:rPr>
            <a:t> </a:t>
          </a:r>
          <a:r>
            <a:rPr lang="en-US" cap="none" sz="1050" b="0" i="0" u="none" baseline="0">
              <a:solidFill>
                <a:srgbClr val="003366"/>
              </a:solidFill>
              <a:latin typeface="Arial"/>
              <a:ea typeface="Arial"/>
              <a:cs typeface="Arial"/>
            </a:rPr>
            <a:t> </a:t>
          </a:r>
          <a:r>
            <a:rPr lang="en-US" cap="none" sz="1050" b="1" i="0" u="none" baseline="0">
              <a:solidFill>
                <a:srgbClr val="003366"/>
              </a:solidFill>
              <a:latin typeface="Arial"/>
              <a:ea typeface="Arial"/>
              <a:cs typeface="Arial"/>
            </a:rPr>
            <a:t> </a:t>
          </a:r>
          <a:r>
            <a:rPr lang="en-US" cap="none" sz="1050" b="0" i="0" u="none" baseline="0">
              <a:solidFill>
                <a:srgbClr val="003366"/>
              </a:solidFill>
              <a:latin typeface="Arial"/>
              <a:ea typeface="Arial"/>
              <a:cs typeface="Arial"/>
            </a:rPr>
            <a:t> </a:t>
          </a:r>
          <a:r>
            <a:rPr lang="en-US" cap="none" sz="1050" b="1" i="0" u="none" baseline="0">
              <a:solidFill>
                <a:srgbClr val="003366"/>
              </a:solidFill>
              <a:latin typeface="Arial"/>
              <a:ea typeface="Arial"/>
              <a:cs typeface="Arial"/>
            </a:rPr>
            <a:t> </a:t>
          </a:r>
          <a:r>
            <a:rPr lang="en-US" cap="none" sz="1050" b="0" i="0" u="none" baseline="0">
              <a:solidFill>
                <a:srgbClr val="003366"/>
              </a:solidFill>
              <a:latin typeface="Arial"/>
              <a:ea typeface="Arial"/>
              <a:cs typeface="Arial"/>
            </a:rPr>
            <a:t> </a:t>
          </a:r>
          <a:r>
            <a:rPr lang="en-US" cap="none" sz="1050" b="1" i="0" u="none" baseline="0">
              <a:solidFill>
                <a:srgbClr val="003366"/>
              </a:solidFill>
              <a:latin typeface="Arial"/>
              <a:ea typeface="Arial"/>
              <a:cs typeface="Arial"/>
            </a:rPr>
            <a:t> </a:t>
          </a:r>
          <a:r>
            <a:rPr lang="en-US" cap="none" sz="1050" b="0" i="0" u="none" baseline="0">
              <a:solidFill>
                <a:srgbClr val="003366"/>
              </a:solidFill>
              <a:latin typeface="Arial"/>
              <a:ea typeface="Arial"/>
              <a:cs typeface="Arial"/>
            </a:rPr>
            <a:t> </a:t>
          </a:r>
          <a:r>
            <a:rPr lang="en-US" cap="none" sz="1050" b="1" i="0" u="none" baseline="0">
              <a:solidFill>
                <a:srgbClr val="003366"/>
              </a:solidFill>
              <a:latin typeface="Arial"/>
              <a:ea typeface="Arial"/>
              <a:cs typeface="Arial"/>
            </a:rPr>
            <a:t> </a:t>
          </a:r>
          <a:r>
            <a:rPr lang="en-US" cap="none" sz="1050" b="0" i="0" u="none" baseline="0">
              <a:solidFill>
                <a:srgbClr val="003366"/>
              </a:solidFill>
              <a:latin typeface="Arial"/>
              <a:ea typeface="Arial"/>
              <a:cs typeface="Arial"/>
            </a:rPr>
            <a:t> </a:t>
          </a:r>
          <a:r>
            <a:rPr lang="en-US" cap="none" sz="1050" b="1" i="0" u="none" baseline="0">
              <a:solidFill>
                <a:srgbClr val="003366"/>
              </a:solidFill>
              <a:latin typeface="Arial"/>
              <a:ea typeface="Arial"/>
              <a:cs typeface="Arial"/>
            </a:rPr>
            <a:t> </a:t>
          </a:r>
          <a:r>
            <a:rPr lang="en-US" cap="none" sz="1050" b="0" i="0" u="none" baseline="0">
              <a:solidFill>
                <a:srgbClr val="003366"/>
              </a:solidFill>
              <a:latin typeface="Arial"/>
              <a:ea typeface="Arial"/>
              <a:cs typeface="Arial"/>
            </a:rPr>
            <a:t> </a:t>
          </a:r>
          <a:r>
            <a:rPr lang="en-US" cap="none" sz="1050" b="1" i="0" u="none" baseline="0">
              <a:solidFill>
                <a:srgbClr val="003366"/>
              </a:solidFill>
              <a:latin typeface="Arial"/>
              <a:ea typeface="Arial"/>
              <a:cs typeface="Arial"/>
            </a:rPr>
            <a:t> </a:t>
          </a:r>
          <a:r>
            <a:rPr lang="en-US" cap="none" sz="1050" b="0" i="0" u="none" baseline="0">
              <a:solidFill>
                <a:srgbClr val="003366"/>
              </a:solidFill>
              <a:latin typeface="Arial"/>
              <a:ea typeface="Arial"/>
              <a:cs typeface="Arial"/>
            </a:rPr>
            <a:t> </a:t>
          </a:r>
          <a:r>
            <a:rPr lang="en-US" cap="none" sz="1050" b="1" i="0" u="none" baseline="0">
              <a:solidFill>
                <a:srgbClr val="003366"/>
              </a:solidFill>
              <a:latin typeface="Arial"/>
              <a:ea typeface="Arial"/>
              <a:cs typeface="Arial"/>
            </a:rPr>
            <a:t> </a:t>
          </a:r>
          <a:r>
            <a:rPr lang="en-US" cap="none" sz="1050" b="0" i="0" u="none" baseline="0">
              <a:solidFill>
                <a:srgbClr val="003366"/>
              </a:solidFill>
              <a:latin typeface="Arial"/>
              <a:ea typeface="Arial"/>
              <a:cs typeface="Arial"/>
            </a:rPr>
            <a:t> </a:t>
          </a:r>
          <a:r>
            <a:rPr lang="en-US" cap="none" sz="1050" b="1" i="0" u="none" baseline="0">
              <a:solidFill>
                <a:srgbClr val="003366"/>
              </a:solidFill>
              <a:latin typeface="Arial"/>
              <a:ea typeface="Arial"/>
              <a:cs typeface="Arial"/>
            </a:rPr>
            <a:t> </a:t>
          </a:r>
          <a:r>
            <a:rPr lang="en-US" cap="none" sz="1050" b="0" i="0" u="none" baseline="0">
              <a:solidFill>
                <a:srgbClr val="003366"/>
              </a:solidFill>
              <a:latin typeface="Arial"/>
              <a:ea typeface="Arial"/>
              <a:cs typeface="Arial"/>
            </a:rPr>
            <a:t> </a:t>
          </a:r>
          <a:r>
            <a:rPr lang="en-US" cap="none" sz="1050" b="1" i="0" u="none" baseline="0">
              <a:solidFill>
                <a:srgbClr val="003366"/>
              </a:solidFill>
              <a:latin typeface="Arial"/>
              <a:ea typeface="Arial"/>
              <a:cs typeface="Arial"/>
            </a:rPr>
            <a:t> </a:t>
          </a:r>
          <a:r>
            <a:rPr lang="en-US" cap="none" sz="1050" b="0" i="0" u="none" baseline="0">
              <a:solidFill>
                <a:srgbClr val="003366"/>
              </a:solidFill>
              <a:latin typeface="Arial"/>
              <a:ea typeface="Arial"/>
              <a:cs typeface="Arial"/>
            </a:rPr>
            <a:t> </a:t>
          </a:r>
          <a:r>
            <a:rPr lang="en-US" cap="none" sz="1050" b="1" i="0" u="none" baseline="0">
              <a:solidFill>
                <a:srgbClr val="003366"/>
              </a:solidFill>
              <a:latin typeface="Arial"/>
              <a:ea typeface="Arial"/>
              <a:cs typeface="Arial"/>
            </a:rPr>
            <a:t> </a:t>
          </a:r>
          <a:r>
            <a:rPr lang="en-US" cap="none" sz="1050" b="0" i="0" u="none" baseline="0">
              <a:solidFill>
                <a:srgbClr val="003366"/>
              </a:solidFill>
              <a:latin typeface="Arial"/>
              <a:ea typeface="Arial"/>
              <a:cs typeface="Arial"/>
            </a:rPr>
            <a:t> </a:t>
          </a:r>
          <a:r>
            <a:rPr lang="en-US" cap="none" sz="1050" b="1" i="0" u="none" baseline="0">
              <a:solidFill>
                <a:srgbClr val="003366"/>
              </a:solidFill>
              <a:latin typeface="Arial"/>
              <a:ea typeface="Arial"/>
              <a:cs typeface="Arial"/>
            </a:rPr>
            <a:t> </a:t>
          </a:r>
          <a:r>
            <a:rPr lang="en-US" cap="none" sz="1050" b="0" i="0" u="none" baseline="0">
              <a:solidFill>
                <a:srgbClr val="003366"/>
              </a:solidFill>
              <a:latin typeface="Arial"/>
              <a:ea typeface="Arial"/>
              <a:cs typeface="Arial"/>
            </a:rPr>
            <a:t> </a:t>
          </a:r>
          <a:r>
            <a:rPr lang="en-US" cap="none" sz="1050" b="1" i="0" u="none" baseline="0">
              <a:solidFill>
                <a:srgbClr val="003366"/>
              </a:solidFill>
              <a:latin typeface="Arial"/>
              <a:ea typeface="Arial"/>
              <a:cs typeface="Arial"/>
            </a:rPr>
            <a:t> </a:t>
          </a:r>
          <a:r>
            <a:rPr lang="en-US" cap="none" sz="1050" b="0" i="0" u="none" baseline="0">
              <a:solidFill>
                <a:srgbClr val="003366"/>
              </a:solidFill>
              <a:latin typeface="Arial"/>
              <a:ea typeface="Arial"/>
              <a:cs typeface="Arial"/>
            </a:rPr>
            <a:t> </a:t>
          </a:r>
          <a:r>
            <a:rPr lang="en-US" cap="none" sz="1050" b="1" i="0" u="none" baseline="0">
              <a:solidFill>
                <a:srgbClr val="003366"/>
              </a:solidFill>
              <a:latin typeface="Arial"/>
              <a:ea typeface="Arial"/>
              <a:cs typeface="Arial"/>
            </a:rPr>
            <a:t> </a:t>
          </a:r>
          <a:r>
            <a:rPr lang="en-US" cap="none" sz="1050" b="0" i="0" u="none" baseline="0">
              <a:solidFill>
                <a:srgbClr val="003366"/>
              </a:solidFill>
              <a:latin typeface="Arial"/>
              <a:ea typeface="Arial"/>
              <a:cs typeface="Arial"/>
            </a:rPr>
            <a:t> </a:t>
          </a:r>
          <a:r>
            <a:rPr lang="en-US" cap="none" sz="1050" b="1" i="0" u="none" baseline="0">
              <a:solidFill>
                <a:srgbClr val="003366"/>
              </a:solidFill>
              <a:latin typeface="Arial"/>
              <a:ea typeface="Arial"/>
              <a:cs typeface="Arial"/>
            </a:rPr>
            <a:t> </a:t>
          </a:r>
          <a:r>
            <a:rPr lang="en-US" cap="none" sz="1050" b="0" i="0" u="none" baseline="0">
              <a:solidFill>
                <a:srgbClr val="003366"/>
              </a:solidFill>
              <a:latin typeface="Arial"/>
              <a:ea typeface="Arial"/>
              <a:cs typeface="Arial"/>
            </a:rPr>
            <a:t> </a:t>
          </a:r>
          <a:r>
            <a:rPr lang="en-US" cap="none" sz="1050" b="1" i="0" u="none" baseline="0">
              <a:solidFill>
                <a:srgbClr val="003366"/>
              </a:solidFill>
              <a:latin typeface="Arial"/>
              <a:ea typeface="Arial"/>
              <a:cs typeface="Arial"/>
            </a:rPr>
            <a:t> </a:t>
          </a:r>
          <a:r>
            <a:rPr lang="en-US" cap="none" sz="1050" b="0" i="0" u="none" baseline="0">
              <a:solidFill>
                <a:srgbClr val="003366"/>
              </a:solidFill>
              <a:latin typeface="Arial"/>
              <a:ea typeface="Arial"/>
              <a:cs typeface="Arial"/>
            </a:rPr>
            <a:t> </a:t>
          </a:r>
          <a:r>
            <a:rPr lang="en-US" cap="none" sz="1050" b="1" i="0" u="none" baseline="0">
              <a:solidFill>
                <a:srgbClr val="003366"/>
              </a:solidFill>
              <a:latin typeface="Arial"/>
              <a:ea typeface="Arial"/>
              <a:cs typeface="Arial"/>
            </a:rPr>
            <a:t> </a:t>
          </a:r>
          <a:r>
            <a:rPr lang="en-US" cap="none" sz="1050" b="0" i="0" u="none" baseline="0">
              <a:solidFill>
                <a:srgbClr val="003366"/>
              </a:solidFill>
              <a:latin typeface="Arial"/>
              <a:ea typeface="Arial"/>
              <a:cs typeface="Arial"/>
            </a:rPr>
            <a:t> </a:t>
          </a:r>
          <a:r>
            <a:rPr lang="en-US" cap="none" sz="1050" b="1" i="0" u="none" baseline="0">
              <a:solidFill>
                <a:srgbClr val="003366"/>
              </a:solidFill>
              <a:latin typeface="Arial"/>
              <a:ea typeface="Arial"/>
              <a:cs typeface="Arial"/>
            </a:rPr>
            <a:t> </a:t>
          </a:r>
          <a:r>
            <a:rPr lang="en-US" cap="none" sz="1050" b="0" i="0" u="none" baseline="0">
              <a:solidFill>
                <a:srgbClr val="003366"/>
              </a:solidFill>
              <a:latin typeface="Arial"/>
              <a:ea typeface="Arial"/>
              <a:cs typeface="Arial"/>
            </a:rPr>
            <a:t> </a:t>
          </a:r>
          <a:r>
            <a:rPr lang="en-US" cap="none" sz="1050" b="1" i="0" u="none" baseline="0">
              <a:solidFill>
                <a:srgbClr val="003366"/>
              </a:solidFill>
              <a:latin typeface="Arial"/>
              <a:ea typeface="Arial"/>
              <a:cs typeface="Arial"/>
            </a:rPr>
            <a:t> </a:t>
          </a:r>
          <a:r>
            <a:rPr lang="en-US" cap="none" sz="1050" b="0" i="0" u="none" baseline="0">
              <a:solidFill>
                <a:srgbClr val="003366"/>
              </a:solidFill>
              <a:latin typeface="Arial"/>
              <a:ea typeface="Arial"/>
              <a:cs typeface="Arial"/>
            </a:rPr>
            <a:t> </a:t>
          </a:r>
          <a:r>
            <a:rPr lang="en-US" cap="none" sz="1050" b="1" i="0" u="none" baseline="0">
              <a:solidFill>
                <a:srgbClr val="003366"/>
              </a:solidFill>
              <a:latin typeface="Arial"/>
              <a:ea typeface="Arial"/>
              <a:cs typeface="Arial"/>
            </a:rPr>
            <a:t> </a:t>
          </a:r>
          <a:r>
            <a:rPr lang="en-US" cap="none" sz="1050" b="0" i="0" u="none" baseline="0">
              <a:solidFill>
                <a:srgbClr val="003366"/>
              </a:solidFill>
              <a:latin typeface="Arial"/>
              <a:ea typeface="Arial"/>
              <a:cs typeface="Arial"/>
            </a:rPr>
            <a:t> </a:t>
          </a:r>
          <a:r>
            <a:rPr lang="en-US" cap="none" sz="1050" b="1" i="0" u="none" baseline="0">
              <a:solidFill>
                <a:srgbClr val="003366"/>
              </a:solidFill>
              <a:latin typeface="Arial"/>
              <a:ea typeface="Arial"/>
              <a:cs typeface="Arial"/>
            </a:rPr>
            <a:t> </a:t>
          </a:r>
          <a:r>
            <a:rPr lang="en-US" cap="none" sz="1050" b="0" i="0" u="none" baseline="0">
              <a:solidFill>
                <a:srgbClr val="003366"/>
              </a:solidFill>
              <a:latin typeface="Arial"/>
              <a:ea typeface="Arial"/>
              <a:cs typeface="Arial"/>
            </a:rPr>
            <a:t> </a:t>
          </a:r>
          <a:r>
            <a:rPr lang="en-US" cap="none" sz="1050" b="1" i="0" u="none" baseline="0">
              <a:solidFill>
                <a:srgbClr val="003366"/>
              </a:solidFill>
              <a:latin typeface="Arial"/>
              <a:ea typeface="Arial"/>
              <a:cs typeface="Arial"/>
            </a:rPr>
            <a:t> </a:t>
          </a:r>
          <a:r>
            <a:rPr lang="en-US" cap="none" sz="1050" b="0" i="0" u="none" baseline="0">
              <a:solidFill>
                <a:srgbClr val="003366"/>
              </a:solidFill>
              <a:latin typeface="Arial"/>
              <a:ea typeface="Arial"/>
              <a:cs typeface="Arial"/>
            </a:rPr>
            <a:t> </a:t>
          </a:r>
          <a:r>
            <a:rPr lang="en-US" cap="none" sz="1050" b="1" i="0" u="none" baseline="0">
              <a:solidFill>
                <a:srgbClr val="003366"/>
              </a:solidFill>
              <a:latin typeface="Arial"/>
              <a:ea typeface="Arial"/>
              <a:cs typeface="Arial"/>
            </a:rPr>
            <a:t> </a:t>
          </a:r>
          <a:r>
            <a:rPr lang="en-US" cap="none" sz="1050" b="0" i="0" u="none" baseline="0">
              <a:solidFill>
                <a:srgbClr val="003366"/>
              </a:solidFill>
              <a:latin typeface="Arial"/>
              <a:ea typeface="Arial"/>
              <a:cs typeface="Arial"/>
            </a:rPr>
            <a:t> </a:t>
          </a:r>
          <a:r>
            <a:rPr lang="en-US" cap="none" sz="1050" b="1" i="0" u="none" baseline="0">
              <a:solidFill>
                <a:srgbClr val="003366"/>
              </a:solidFill>
              <a:latin typeface="Arial"/>
              <a:ea typeface="Arial"/>
              <a:cs typeface="Arial"/>
            </a:rPr>
            <a:t> </a:t>
          </a:r>
          <a:r>
            <a:rPr lang="en-US" cap="none" sz="1050" b="0" i="0" u="none" baseline="0">
              <a:solidFill>
                <a:srgbClr val="003366"/>
              </a:solidFill>
              <a:latin typeface="Arial"/>
              <a:ea typeface="Arial"/>
              <a:cs typeface="Arial"/>
            </a:rPr>
            <a:t> </a:t>
          </a:r>
          <a:r>
            <a:rPr lang="en-US" cap="none" sz="1050" b="0" i="0" u="none" baseline="0">
              <a:solidFill>
                <a:srgbClr val="003366"/>
              </a:solidFill>
              <a:latin typeface="Arial"/>
              <a:ea typeface="Arial"/>
              <a:cs typeface="Arial"/>
            </a:rPr>
            <a:t> </a:t>
          </a:r>
          <a:r>
            <a:rPr lang="en-US" cap="none" sz="1050" b="0" i="0" u="none" baseline="0">
              <a:solidFill>
                <a:srgbClr val="003366"/>
              </a:solidFill>
              <a:latin typeface="Arial"/>
              <a:ea typeface="Arial"/>
              <a:cs typeface="Arial"/>
            </a:rPr>
            <a:t> </a:t>
          </a:r>
          <a:r>
            <a:rPr lang="en-US" cap="none" sz="1050" b="0" i="0" u="none" baseline="0">
              <a:solidFill>
                <a:srgbClr val="003366"/>
              </a:solidFill>
              <a:latin typeface="Arial"/>
              <a:ea typeface="Arial"/>
              <a:cs typeface="Arial"/>
            </a:rPr>
            <a:t> </a:t>
          </a:r>
          <a:r>
            <a:rPr lang="en-US" cap="none" sz="1050" b="0" i="0" u="none" baseline="0">
              <a:solidFill>
                <a:srgbClr val="003366"/>
              </a:solidFill>
              <a:latin typeface="Arial"/>
              <a:ea typeface="Arial"/>
              <a:cs typeface="Arial"/>
            </a:rPr>
            <a:t> </a:t>
          </a:r>
          <a:r>
            <a:rPr lang="en-US" cap="none" sz="1050" b="0" i="0" u="none" baseline="0">
              <a:solidFill>
                <a:srgbClr val="003366"/>
              </a:solidFill>
              <a:latin typeface="Arial"/>
              <a:ea typeface="Arial"/>
              <a:cs typeface="Arial"/>
            </a:rPr>
            <a:t> </a:t>
          </a:r>
          <a:r>
            <a:rPr lang="en-US" cap="none" sz="1050" b="0" i="0" u="none" baseline="0">
              <a:solidFill>
                <a:srgbClr val="003366"/>
              </a:solidFill>
              <a:latin typeface="Arial"/>
              <a:ea typeface="Arial"/>
              <a:cs typeface="Arial"/>
            </a:rPr>
            <a:t> </a:t>
          </a:r>
          <a:r>
            <a:rPr lang="en-US" cap="none" sz="1050" b="0" i="0" u="none" baseline="0">
              <a:solidFill>
                <a:srgbClr val="003366"/>
              </a:solidFill>
              <a:latin typeface="Arial"/>
              <a:ea typeface="Arial"/>
              <a:cs typeface="Arial"/>
            </a:rPr>
            <a:t> </a:t>
          </a:r>
          <a:r>
            <a:rPr lang="en-US" cap="none" sz="1050" b="0" i="0" u="none" baseline="0">
              <a:solidFill>
                <a:srgbClr val="003366"/>
              </a:solidFill>
              <a:latin typeface="Arial"/>
              <a:ea typeface="Arial"/>
              <a:cs typeface="Arial"/>
            </a:rPr>
            <a:t> </a:t>
          </a:r>
          <a:r>
            <a:rPr lang="en-US" cap="none" sz="1050" b="0" i="0" u="none" baseline="0">
              <a:solidFill>
                <a:srgbClr val="003366"/>
              </a:solidFill>
              <a:latin typeface="Arial"/>
              <a:ea typeface="Arial"/>
              <a:cs typeface="Arial"/>
            </a:rPr>
            <a:t> </a:t>
          </a:r>
          <a:r>
            <a:rPr lang="en-US" cap="none" sz="1050" b="0" i="0" u="none" baseline="0">
              <a:solidFill>
                <a:srgbClr val="003366"/>
              </a:solidFill>
              <a:latin typeface="Arial"/>
              <a:ea typeface="Arial"/>
              <a:cs typeface="Arial"/>
            </a:rPr>
            <a:t> </a:t>
          </a:r>
          <a:r>
            <a:rPr lang="en-US" cap="none" sz="1050" b="0" i="0" u="none" baseline="0">
              <a:solidFill>
                <a:srgbClr val="003366"/>
              </a:solidFill>
              <a:latin typeface="Arial"/>
              <a:ea typeface="Arial"/>
              <a:cs typeface="Arial"/>
            </a:rPr>
            <a:t> </a:t>
          </a:r>
          <a:r>
            <a:rPr lang="en-US" cap="none" sz="1050" b="0" i="0" u="none" baseline="0">
              <a:solidFill>
                <a:srgbClr val="003366"/>
              </a:solidFill>
              <a:latin typeface="Arial"/>
              <a:ea typeface="Arial"/>
              <a:cs typeface="Arial"/>
            </a:rPr>
            <a:t> </a:t>
          </a:r>
          <a:r>
            <a:rPr lang="en-US" cap="none" sz="1050" b="0" i="0" u="none" baseline="0">
              <a:solidFill>
                <a:srgbClr val="003366"/>
              </a:solidFill>
              <a:latin typeface="Arial"/>
              <a:ea typeface="Arial"/>
              <a:cs typeface="Arial"/>
            </a:rPr>
            <a:t> </a:t>
          </a:r>
          <a:r>
            <a:rPr lang="en-US" cap="none" sz="1050" b="0" i="0" u="none" baseline="0">
              <a:solidFill>
                <a:srgbClr val="003366"/>
              </a:solidFill>
              <a:latin typeface="Arial"/>
              <a:ea typeface="Arial"/>
              <a:cs typeface="Arial"/>
            </a:rPr>
            <a:t> </a:t>
          </a:r>
          <a:r>
            <a:rPr lang="en-US" cap="none" sz="1050" b="0" i="0" u="none" baseline="0">
              <a:solidFill>
                <a:srgbClr val="003366"/>
              </a:solidFill>
              <a:latin typeface="Arial"/>
              <a:ea typeface="Arial"/>
              <a:cs typeface="Arial"/>
            </a:rPr>
            <a:t> </a:t>
          </a:r>
          <a:r>
            <a:rPr lang="en-US" cap="none" sz="1050" b="0" i="0" u="none" baseline="0">
              <a:solidFill>
                <a:srgbClr val="003366"/>
              </a:solidFill>
              <a:latin typeface="Arial"/>
              <a:ea typeface="Arial"/>
              <a:cs typeface="Arial"/>
            </a:rPr>
            <a:t> </a:t>
          </a:r>
          <a:r>
            <a:rPr lang="en-US" cap="none" sz="1050" b="0" i="0" u="none" baseline="0">
              <a:solidFill>
                <a:srgbClr val="003366"/>
              </a:solidFill>
              <a:latin typeface="Arial"/>
              <a:ea typeface="Arial"/>
              <a:cs typeface="Arial"/>
            </a:rPr>
            <a:t> </a:t>
          </a:r>
          <a:r>
            <a:rPr lang="en-US" cap="none" sz="1050" b="0" i="0" u="none" baseline="0">
              <a:solidFill>
                <a:srgbClr val="003366"/>
              </a:solidFill>
              <a:latin typeface="Arial"/>
              <a:ea typeface="Arial"/>
              <a:cs typeface="Arial"/>
            </a:rPr>
            <a:t> </a:t>
          </a:r>
          <a:r>
            <a:rPr lang="en-US" cap="none" sz="1050" b="0" i="0" u="none" baseline="0">
              <a:solidFill>
                <a:srgbClr val="003366"/>
              </a:solidFill>
              <a:latin typeface="Arial"/>
              <a:ea typeface="Arial"/>
              <a:cs typeface="Arial"/>
            </a:rPr>
            <a:t> </a:t>
          </a:r>
          <a:r>
            <a:rPr lang="en-US" cap="none" sz="1050" b="0" i="0" u="none" baseline="0">
              <a:solidFill>
                <a:srgbClr val="003366"/>
              </a:solidFill>
              <a:latin typeface="Arial"/>
              <a:ea typeface="Arial"/>
              <a:cs typeface="Arial"/>
            </a:rPr>
            <a:t> </a:t>
          </a:r>
          <a:r>
            <a:rPr lang="en-US" cap="none" sz="1050" b="0" i="0" u="none" baseline="0">
              <a:solidFill>
                <a:srgbClr val="003366"/>
              </a:solidFill>
              <a:latin typeface="Arial"/>
              <a:ea typeface="Arial"/>
              <a:cs typeface="Arial"/>
            </a:rPr>
            <a:t> </a:t>
          </a:r>
          <a:r>
            <a:rPr lang="en-US" cap="none" sz="1050" b="0" i="0" u="none" baseline="0">
              <a:solidFill>
                <a:srgbClr val="003366"/>
              </a:solidFill>
              <a:latin typeface="Arial"/>
              <a:ea typeface="Arial"/>
              <a:cs typeface="Arial"/>
            </a:rPr>
            <a:t> </a:t>
          </a:r>
          <a:r>
            <a:rPr lang="en-US" cap="none" sz="1050" b="0" i="0" u="none" baseline="0">
              <a:solidFill>
                <a:srgbClr val="003366"/>
              </a:solidFill>
              <a:latin typeface="Arial"/>
              <a:ea typeface="Arial"/>
              <a:cs typeface="Arial"/>
            </a:rPr>
            <a:t> </a:t>
          </a:r>
          <a:r>
            <a:rPr lang="en-US" cap="none" sz="1050" b="0" i="0" u="none" baseline="0">
              <a:solidFill>
                <a:srgbClr val="003366"/>
              </a:solidFill>
              <a:latin typeface="Arial"/>
              <a:ea typeface="Arial"/>
              <a:cs typeface="Arial"/>
            </a:rPr>
            <a:t> </a:t>
          </a:r>
          <a:r>
            <a:rPr lang="en-US" cap="none" sz="1050" b="0" i="0" u="none" baseline="0">
              <a:solidFill>
                <a:srgbClr val="003366"/>
              </a:solidFill>
              <a:latin typeface="Arial"/>
              <a:ea typeface="Arial"/>
              <a:cs typeface="Arial"/>
            </a:rPr>
            <a:t> </a:t>
          </a:r>
          <a:r>
            <a:rPr lang="en-US" cap="none" sz="1050" b="0" i="0" u="none" baseline="0">
              <a:solidFill>
                <a:srgbClr val="003366"/>
              </a:solidFill>
              <a:latin typeface="Arial"/>
              <a:ea typeface="Arial"/>
              <a:cs typeface="Arial"/>
            </a:rPr>
            <a:t> </a:t>
          </a:r>
          <a:r>
            <a:rPr lang="en-US" cap="none" sz="1050" b="0" i="0" u="none" baseline="0">
              <a:solidFill>
                <a:srgbClr val="003366"/>
              </a:solidFill>
              <a:latin typeface="Arial"/>
              <a:ea typeface="Arial"/>
              <a:cs typeface="Arial"/>
            </a:rPr>
            <a:t> </a:t>
          </a:r>
          <a:r>
            <a:rPr lang="en-US" cap="none" sz="1050" b="0" i="0" u="none" baseline="0">
              <a:solidFill>
                <a:srgbClr val="003366"/>
              </a:solidFill>
              <a:latin typeface="Arial"/>
              <a:ea typeface="Arial"/>
              <a:cs typeface="Arial"/>
            </a:rPr>
            <a:t> </a:t>
          </a:r>
          <a:r>
            <a:rPr lang="en-US" cap="none" sz="1050" b="0" i="0" u="none" baseline="0">
              <a:solidFill>
                <a:srgbClr val="003366"/>
              </a:solidFill>
              <a:latin typeface="Arial"/>
              <a:ea typeface="Arial"/>
              <a:cs typeface="Arial"/>
            </a:rPr>
            <a:t>
</a:t>
          </a:r>
          <a:r>
            <a:rPr lang="en-US" cap="none" sz="1050" b="0" i="0" u="none" baseline="0">
              <a:solidFill>
                <a:srgbClr val="000000"/>
              </a:solidFill>
              <a:latin typeface="Arial"/>
              <a:ea typeface="Arial"/>
              <a:cs typeface="Arial"/>
            </a:rPr>
            <a:t>Kustannuslisämenetelmän mukaista prosentuaalista lisäystä voidaan käyttää vain silloin, kun lainsäädäntömuutos lisää koko toiminnon kustannuksia. Kustannuslisämenetelmää ei siis voida käyttää tilanteessa, jossa muutokset kohdistuvat palvelun tai tehtävän tiettyyn yksittäiseen toimintoon, koska aineiden, tavaroiden ja tarvikkeiden kustannuslisät on laskettu tehtävien palkka- ja ainekustannusten suhteeseen koko tehtävän osalta.
</a:t>
          </a:r>
          <a:r>
            <a:rPr lang="en-US" cap="none" sz="1050" b="0" i="0" u="none" baseline="0">
              <a:solidFill>
                <a:srgbClr val="000000"/>
              </a:solidFill>
              <a:latin typeface="Arial"/>
              <a:ea typeface="Arial"/>
              <a:cs typeface="Arial"/>
            </a:rPr>
            <a:t>
</a:t>
          </a:r>
          <a:r>
            <a:rPr lang="en-US" cap="none" sz="1050" b="1" i="0" u="none" baseline="0">
              <a:solidFill>
                <a:srgbClr val="000000"/>
              </a:solidFill>
              <a:latin typeface="Arial"/>
              <a:ea typeface="Arial"/>
              <a:cs typeface="Arial"/>
            </a:rPr>
            <a:t>Kustannuslisät sosiaali- ja terveydenhuollon sekä opetustoimen osalta</a:t>
          </a:r>
          <a:r>
            <a:rPr lang="en-US" cap="none" sz="1050" b="0" i="0" u="none"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110,</a:t>
          </a:r>
          <a:r>
            <a:rPr lang="en-US" cap="none" sz="1050" b="0" i="0" u="none" baseline="0">
              <a:solidFill>
                <a:srgbClr val="000000"/>
              </a:solidFill>
              <a:latin typeface="Arial"/>
              <a:ea typeface="Arial"/>
              <a:cs typeface="Arial"/>
            </a:rPr>
            <a:t> 201, 301 </a:t>
          </a:r>
          <a:r>
            <a:rPr lang="en-US" cap="none" sz="1050" b="0" i="0" u="none" baseline="0">
              <a:solidFill>
                <a:srgbClr val="000000"/>
              </a:solidFill>
              <a:latin typeface="Arial"/>
              <a:ea typeface="Arial"/>
              <a:cs typeface="Arial"/>
            </a:rPr>
            <a:t>   Hallinto 3,1 %
</a:t>
          </a:r>
          <a:r>
            <a:rPr lang="en-US" cap="none" sz="1050" b="0" i="0" u="none" baseline="0">
              <a:solidFill>
                <a:srgbClr val="000000"/>
              </a:solidFill>
              <a:latin typeface="Arial"/>
              <a:ea typeface="Arial"/>
              <a:cs typeface="Arial"/>
            </a:rPr>
            <a:t>205-207  Lasten päivähoito 1,6 %
</a:t>
          </a:r>
          <a:r>
            <a:rPr lang="en-US" cap="none" sz="1050" b="0" i="0" u="none" baseline="0">
              <a:solidFill>
                <a:srgbClr val="000000"/>
              </a:solidFill>
              <a:latin typeface="Arial"/>
              <a:ea typeface="Arial"/>
              <a:cs typeface="Arial"/>
            </a:rPr>
            <a:t>212    Lastensuojelun laitos- ja perhehoito 4,0 % 
</a:t>
          </a:r>
          <a:r>
            <a:rPr lang="en-US" cap="none" sz="1050" b="0" i="0" u="none" baseline="0">
              <a:solidFill>
                <a:srgbClr val="000000"/>
              </a:solidFill>
              <a:latin typeface="Arial"/>
              <a:ea typeface="Arial"/>
              <a:cs typeface="Arial"/>
            </a:rPr>
            <a:t>220    Vanhusten laitospalvelut 6,7 %
</a:t>
          </a:r>
          <a:r>
            <a:rPr lang="en-US" cap="none" sz="1050" b="0" i="0" u="none" baseline="0">
              <a:solidFill>
                <a:srgbClr val="000000"/>
              </a:solidFill>
              <a:latin typeface="Arial"/>
              <a:ea typeface="Arial"/>
              <a:cs typeface="Arial"/>
            </a:rPr>
            <a:t>225-230  Vammaisten laitos- ja työllistämistoiminta 6,6%
</a:t>
          </a:r>
          <a:r>
            <a:rPr lang="en-US" cap="none" sz="1050" b="0" i="0" u="none" baseline="0">
              <a:solidFill>
                <a:srgbClr val="000000"/>
              </a:solidFill>
              <a:latin typeface="Arial"/>
              <a:ea typeface="Arial"/>
              <a:cs typeface="Arial"/>
            </a:rPr>
            <a:t>235   Kotipalvelut 3,4 %
</a:t>
          </a:r>
          <a:r>
            <a:rPr lang="en-US" cap="none" sz="1050" b="0" i="0" u="none" baseline="0">
              <a:solidFill>
                <a:srgbClr val="000000"/>
              </a:solidFill>
              <a:latin typeface="Arial"/>
              <a:ea typeface="Arial"/>
              <a:cs typeface="Arial"/>
            </a:rPr>
            <a:t>245    Päihdehuolto 7,8 % 
</a:t>
          </a:r>
          <a:r>
            <a:rPr lang="en-US" cap="none" sz="1050" b="0" i="0" u="none" baseline="0">
              <a:solidFill>
                <a:srgbClr val="000000"/>
              </a:solidFill>
              <a:latin typeface="Arial"/>
              <a:ea typeface="Arial"/>
              <a:cs typeface="Arial"/>
            </a:rPr>
            <a:t>250  Perusterveydenhuolto 11,2 %
</a:t>
          </a:r>
          <a:r>
            <a:rPr lang="en-US" cap="none" sz="1050" b="0" i="0" u="none" baseline="0">
              <a:solidFill>
                <a:srgbClr val="000000"/>
              </a:solidFill>
              <a:latin typeface="Arial"/>
              <a:ea typeface="Arial"/>
              <a:cs typeface="Arial"/>
            </a:rPr>
            <a:t>260    Erikoissairaanhoito 9,0 % 
</a:t>
          </a:r>
          <a:r>
            <a:rPr lang="en-US" cap="none" sz="1050" b="0" i="0" u="none" baseline="0">
              <a:solidFill>
                <a:srgbClr val="000000"/>
              </a:solidFill>
              <a:latin typeface="Arial"/>
              <a:ea typeface="Arial"/>
              <a:cs typeface="Arial"/>
            </a:rPr>
            <a:t>270    Ympäristöterveydenhuolto 3,2 %
</a:t>
          </a:r>
          <a:r>
            <a:rPr lang="en-US" cap="none" sz="1050" b="0" i="0" u="none" baseline="0">
              <a:solidFill>
                <a:srgbClr val="000000"/>
              </a:solidFill>
              <a:latin typeface="Arial"/>
              <a:ea typeface="Arial"/>
              <a:cs typeface="Arial"/>
            </a:rPr>
            <a:t>290    Muu sosiaali- ja terveystoimi</a:t>
          </a:r>
          <a:r>
            <a:rPr lang="en-US" cap="none" sz="1050" b="0" i="0" u="none"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3,6 %
</a:t>
          </a:r>
          <a:r>
            <a:rPr lang="en-US" cap="none" sz="1050" b="0" i="0" u="none" baseline="0">
              <a:solidFill>
                <a:srgbClr val="000000"/>
              </a:solidFill>
              <a:latin typeface="Arial"/>
              <a:ea typeface="Arial"/>
              <a:cs typeface="Arial"/>
            </a:rPr>
            <a:t>304    Esiopetus 2,8 % 
</a:t>
          </a:r>
          <a:r>
            <a:rPr lang="en-US" cap="none" sz="1050" b="0" i="0" u="none" baseline="0">
              <a:solidFill>
                <a:srgbClr val="000000"/>
              </a:solidFill>
              <a:latin typeface="Arial"/>
              <a:ea typeface="Arial"/>
              <a:cs typeface="Arial"/>
            </a:rPr>
            <a:t>305    Perusopetus 4,9 % 
</a:t>
          </a:r>
          <a:r>
            <a:rPr lang="en-US" cap="none" sz="1050" b="0" i="0" u="none" baseline="0">
              <a:solidFill>
                <a:srgbClr val="000000"/>
              </a:solidFill>
              <a:latin typeface="Arial"/>
              <a:ea typeface="Arial"/>
              <a:cs typeface="Arial"/>
            </a:rPr>
            <a:t>310    Lukiokoulutus 2,4 % 
</a:t>
          </a:r>
          <a:r>
            <a:rPr lang="en-US" cap="none" sz="1050" b="0" i="0" u="none" baseline="0">
              <a:solidFill>
                <a:srgbClr val="000000"/>
              </a:solidFill>
              <a:latin typeface="Arial"/>
              <a:ea typeface="Arial"/>
              <a:cs typeface="Arial"/>
            </a:rPr>
            <a:t>315    Ammatillinen koulutus 9,4 % 
</a:t>
          </a:r>
          <a:r>
            <a:rPr lang="en-US" cap="none" sz="1050" b="0" i="0" u="none" baseline="0">
              <a:solidFill>
                <a:srgbClr val="000000"/>
              </a:solidFill>
              <a:latin typeface="Arial"/>
              <a:ea typeface="Arial"/>
              <a:cs typeface="Arial"/>
            </a:rPr>
            <a:t>320    Ammattikorkeakoulutoiminta 6,2 %
</a:t>
          </a:r>
          <a:r>
            <a:rPr lang="en-US" cap="none" sz="1050" b="0" i="0" u="none" baseline="0">
              <a:solidFill>
                <a:srgbClr val="000000"/>
              </a:solidFill>
              <a:latin typeface="Arial"/>
              <a:ea typeface="Arial"/>
              <a:cs typeface="Arial"/>
            </a:rPr>
            <a:t>325-335  Taiteen perusopetus ja vapaa sivistystyö 2,5 %
</a:t>
          </a:r>
          <a:r>
            <a:rPr lang="en-US" cap="none" sz="1050" b="0" i="0" u="none" baseline="0">
              <a:solidFill>
                <a:srgbClr val="000000"/>
              </a:solidFill>
              <a:latin typeface="Arial"/>
              <a:ea typeface="Arial"/>
              <a:cs typeface="Arial"/>
            </a:rPr>
            <a:t>345    Muu opetustoimi 7,0 %
</a:t>
          </a:r>
          <a:r>
            <a:rPr lang="en-US" cap="none" sz="1050" b="0" i="0" u="none" baseline="0">
              <a:solidFill>
                <a:srgbClr val="000000"/>
              </a:solidFill>
              <a:latin typeface="Arial"/>
              <a:ea typeface="Arial"/>
              <a:cs typeface="Arial"/>
            </a:rPr>
            <a:t>350    Kirjastotoimi 25,1 %  
</a:t>
          </a:r>
          <a:r>
            <a:rPr lang="en-US" cap="none" sz="1050" b="0" i="0" u="none" baseline="0">
              <a:solidFill>
                <a:srgbClr val="000000"/>
              </a:solidFill>
              <a:latin typeface="Arial"/>
              <a:ea typeface="Arial"/>
              <a:cs typeface="Arial"/>
            </a:rPr>
            <a:t>355    Liikunta ja ulkoilu 28,3 % 
</a:t>
          </a:r>
          <a:r>
            <a:rPr lang="en-US" cap="none" sz="1050" b="0" i="0" u="none" baseline="0">
              <a:solidFill>
                <a:srgbClr val="000000"/>
              </a:solidFill>
              <a:latin typeface="Arial"/>
              <a:ea typeface="Arial"/>
              <a:cs typeface="Arial"/>
            </a:rPr>
            <a:t>360  Nuorisotoimi 8,7 %
</a:t>
          </a:r>
          <a:r>
            <a:rPr lang="en-US" cap="none" sz="1050" b="0" i="0" u="none" baseline="0">
              <a:solidFill>
                <a:srgbClr val="000000"/>
              </a:solidFill>
              <a:latin typeface="Arial"/>
              <a:ea typeface="Arial"/>
              <a:cs typeface="Arial"/>
            </a:rPr>
            <a:t>390    Muu kulttuuritoiminta 7,8 %
</a:t>
          </a:r>
          <a:r>
            <a:rPr lang="en-US" cap="none" sz="1050" b="0"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Lähde: Suomen virallinen tilasto (SVT): Kuntien ja kuntayhtymien talous ja toiminta. ISSN=1799-1692. Helsinki: Tilastokeskus [viitattu: 5.6.2015]. Saantitapa: http://tilastokeskus.fi/til/ktt/</a:t>
          </a:r>
        </a:p>
      </xdr:txBody>
    </xdr:sp>
    <xdr:clientData/>
  </xdr:twoCellAnchor>
  <xdr:twoCellAnchor>
    <xdr:from>
      <xdr:col>0</xdr:col>
      <xdr:colOff>57150</xdr:colOff>
      <xdr:row>2</xdr:row>
      <xdr:rowOff>28575</xdr:rowOff>
    </xdr:from>
    <xdr:to>
      <xdr:col>11</xdr:col>
      <xdr:colOff>114300</xdr:colOff>
      <xdr:row>4</xdr:row>
      <xdr:rowOff>142875</xdr:rowOff>
    </xdr:to>
    <xdr:sp>
      <xdr:nvSpPr>
        <xdr:cNvPr id="2" name="Tekstiruutu 3"/>
        <xdr:cNvSpPr txBox="1">
          <a:spLocks noChangeArrowheads="1"/>
        </xdr:cNvSpPr>
      </xdr:nvSpPr>
      <xdr:spPr>
        <a:xfrm>
          <a:off x="57150" y="428625"/>
          <a:ext cx="7248525" cy="438150"/>
        </a:xfrm>
        <a:prstGeom prst="rect">
          <a:avLst/>
        </a:prstGeom>
        <a:solidFill>
          <a:srgbClr val="FFFFFF"/>
        </a:solidFill>
        <a:ln w="9525" cmpd="sng">
          <a:noFill/>
        </a:ln>
      </xdr:spPr>
      <xdr:txBody>
        <a:bodyPr vertOverflow="clip" wrap="square"/>
        <a:p>
          <a:pPr algn="l">
            <a:defRPr/>
          </a:pPr>
          <a:r>
            <a:rPr lang="en-US" cap="none" sz="1050" b="0" i="0" u="none" baseline="0">
              <a:solidFill>
                <a:srgbClr val="000000"/>
              </a:solidFill>
              <a:latin typeface="Arial"/>
              <a:ea typeface="Arial"/>
              <a:cs typeface="Arial"/>
            </a:rPr>
            <a:t>Kuntien tehtävien</a:t>
          </a:r>
          <a:r>
            <a:rPr lang="en-US" cap="none" sz="1050" b="0" i="0" u="none" baseline="0">
              <a:solidFill>
                <a:srgbClr val="000000"/>
              </a:solidFill>
              <a:latin typeface="Arial"/>
              <a:ea typeface="Arial"/>
              <a:cs typeface="Arial"/>
            </a:rPr>
            <a:t> tai velvoitteiden muuttuessa lähes poikkeuksetta uusi lainsäädäntö aiheuttaa muutoksia aineisiin, tavaroihin ja tarvikkeisiin.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38100</xdr:rowOff>
    </xdr:from>
    <xdr:to>
      <xdr:col>13</xdr:col>
      <xdr:colOff>942975</xdr:colOff>
      <xdr:row>9</xdr:row>
      <xdr:rowOff>19050</xdr:rowOff>
    </xdr:to>
    <xdr:sp>
      <xdr:nvSpPr>
        <xdr:cNvPr id="1" name="Tekstiruutu 4"/>
        <xdr:cNvSpPr txBox="1">
          <a:spLocks noChangeArrowheads="1"/>
        </xdr:cNvSpPr>
      </xdr:nvSpPr>
      <xdr:spPr>
        <a:xfrm>
          <a:off x="0" y="457200"/>
          <a:ext cx="11830050" cy="20669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Arial"/>
              <a:ea typeface="Arial"/>
              <a:cs typeface="Arial"/>
            </a:rPr>
            <a:t>Tehtävien tai velvoitteiden muuttuessa uusi lainsäädäntö aiheuttaa yleensä muutoksia myös kiinteistökustannuksiin. Kiinteistökustannuksia syntyy</a:t>
          </a:r>
          <a:r>
            <a:rPr lang="en-US" cap="none" sz="1100" b="0" i="0" u="none" baseline="0">
              <a:solidFill>
                <a:srgbClr val="000000"/>
              </a:solidFill>
              <a:latin typeface="Arial"/>
              <a:ea typeface="Arial"/>
              <a:cs typeface="Arial"/>
            </a:rPr>
            <a:t> erityisesti silloin, kun lainsäädäntömuutoksella on vaikutusta palvelujen järjestämiseen tarvittavan henkilöstön määrään. </a:t>
          </a:r>
          <a:r>
            <a:rPr lang="en-US" cap="none" sz="1100" b="0" i="0" u="none" baseline="0">
              <a:solidFill>
                <a:srgbClr val="000000"/>
              </a:solidFill>
              <a:latin typeface="Arial"/>
              <a:ea typeface="Arial"/>
              <a:cs typeface="Arial"/>
            </a:rPr>
            <a:t>Kiinteistökulut voivat olla tiloihin liittyviä vuokra-, osto- tai muita</a:t>
          </a:r>
          <a:r>
            <a:rPr lang="en-US" cap="none" sz="1100" b="0" i="0" u="none" baseline="0">
              <a:solidFill>
                <a:srgbClr val="000000"/>
              </a:solidFill>
              <a:latin typeface="Arial"/>
              <a:ea typeface="Arial"/>
              <a:cs typeface="Arial"/>
            </a:rPr>
            <a:t> kustannuksia. Kiinteistökustannuksia arvioitaessa tulee ottaa huomioon myös toiminnan muutoksesta johtuvat investointitarpeet.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Kiinteistökustannukset syntyvät sekä ylläpito- että pääomavuokrasta riippumatta siitä, onko tilahallinto järjestetty sisäisesti keskitetysti, hallintokunnittain vai vuokrattu ulkopuoliselta tuottajalta.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Ylläpitovuokra</a:t>
          </a:r>
          <a:r>
            <a:rPr lang="en-US" cap="none" sz="1100" b="0" i="0" u="none" baseline="0">
              <a:solidFill>
                <a:srgbClr val="000000"/>
              </a:solidFill>
              <a:latin typeface="Arial"/>
              <a:ea typeface="Arial"/>
              <a:cs typeface="Arial"/>
            </a:rPr>
            <a:t> pitää sisällään kiinteistöjen ylläpidosta aiheutuvat kustannukset, esimerkiksi siivouksen, lämmityksen, sähköt ja pienet korjaukset.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Pääomavuokra</a:t>
          </a:r>
          <a:r>
            <a:rPr lang="en-US" cap="none" sz="1100" b="0" i="0" u="none" baseline="0">
              <a:solidFill>
                <a:srgbClr val="000000"/>
              </a:solidFill>
              <a:latin typeface="Arial"/>
              <a:ea typeface="Arial"/>
              <a:cs typeface="Arial"/>
            </a:rPr>
            <a:t> koostuu mm. sitoutuneen pääoman kuluista, koroista, maavuokrasta sekä korjausvastikkeesta. Pääomavuokra (100 %) jakaantuu keskimäärin 55 % korkoon, 45 % korjausvastikkeeseen ja 5 % maavuokraan. Pääomavuokraa käyttämällä saadaan kustannusarvioon mukaan investoinnin kustannukset, koska ne sisältävät  investoinnin käyttöajalle jaksotetut pääomakustannukset.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Kiinteistö- sekä muita kustannuksia arvioitaessa on huomioitava, ettei laskelmaan sisällytetä kahteen kertaan samoja kustannuksia. Esimerkiksi ostopalvelut saattavat sisältää myös kiinteistöistä aiheutuvia kustannuksia.</a:t>
          </a:r>
        </a:p>
      </xdr:txBody>
    </xdr:sp>
    <xdr:clientData/>
  </xdr:twoCellAnchor>
  <xdr:twoCellAnchor>
    <xdr:from>
      <xdr:col>0</xdr:col>
      <xdr:colOff>142875</xdr:colOff>
      <xdr:row>16</xdr:row>
      <xdr:rowOff>104775</xdr:rowOff>
    </xdr:from>
    <xdr:to>
      <xdr:col>14</xdr:col>
      <xdr:colOff>123825</xdr:colOff>
      <xdr:row>16</xdr:row>
      <xdr:rowOff>638175</xdr:rowOff>
    </xdr:to>
    <xdr:sp>
      <xdr:nvSpPr>
        <xdr:cNvPr id="2" name="Tekstiruutu 2"/>
        <xdr:cNvSpPr txBox="1">
          <a:spLocks noChangeArrowheads="1"/>
        </xdr:cNvSpPr>
      </xdr:nvSpPr>
      <xdr:spPr>
        <a:xfrm>
          <a:off x="142875" y="4524375"/>
          <a:ext cx="11830050" cy="5334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Arial"/>
              <a:ea typeface="Arial"/>
              <a:cs typeface="Arial"/>
            </a:rPr>
            <a:t>Kiinteistökustannukset voidaan arvioida </a:t>
          </a:r>
          <a:r>
            <a:rPr lang="en-US" cap="none" sz="1100" b="1" i="0" u="none" baseline="0">
              <a:solidFill>
                <a:srgbClr val="000000"/>
              </a:solidFill>
              <a:latin typeface="Arial"/>
              <a:ea typeface="Arial"/>
              <a:cs typeface="Arial"/>
            </a:rPr>
            <a:t>sisäisten vuokrien </a:t>
          </a:r>
          <a:r>
            <a:rPr lang="en-US" cap="none" sz="1100" b="0" i="0" u="none" baseline="0">
              <a:solidFill>
                <a:srgbClr val="000000"/>
              </a:solidFill>
              <a:latin typeface="Arial"/>
              <a:ea typeface="Arial"/>
              <a:cs typeface="Arial"/>
            </a:rPr>
            <a:t>avulla. Arvioinnin apuna on mahdollista käyttää oheista 17 suurimman kaupungin tietoihin perustuvaa tilastoa* ko. kuntien sisäisistä vuokrakustannuksista vuodelta 2014. Tilasto on tällä hetkellä ainoa käytettävissä oleva tieto kuntien sisäisistä vuokrista.</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xdr:row>
      <xdr:rowOff>47625</xdr:rowOff>
    </xdr:from>
    <xdr:to>
      <xdr:col>3</xdr:col>
      <xdr:colOff>9525</xdr:colOff>
      <xdr:row>9</xdr:row>
      <xdr:rowOff>0</xdr:rowOff>
    </xdr:to>
    <xdr:sp>
      <xdr:nvSpPr>
        <xdr:cNvPr id="1" name="Tekstiruutu 1"/>
        <xdr:cNvSpPr txBox="1">
          <a:spLocks noChangeArrowheads="1"/>
        </xdr:cNvSpPr>
      </xdr:nvSpPr>
      <xdr:spPr>
        <a:xfrm>
          <a:off x="85725" y="457200"/>
          <a:ext cx="5905500" cy="1266825"/>
        </a:xfrm>
        <a:prstGeom prst="rect">
          <a:avLst/>
        </a:prstGeom>
        <a:solidFill>
          <a:srgbClr val="FFFFFF"/>
        </a:solidFill>
        <a:ln w="9525" cmpd="sng">
          <a:noFill/>
        </a:ln>
      </xdr:spPr>
      <xdr:txBody>
        <a:bodyPr vertOverflow="clip" wrap="square"/>
        <a:p>
          <a:pPr algn="l">
            <a:defRPr/>
          </a:pPr>
          <a:r>
            <a:rPr lang="en-US" cap="none" sz="1050" b="0" i="0" u="none" baseline="0">
              <a:solidFill>
                <a:srgbClr val="000000"/>
              </a:solidFill>
              <a:latin typeface="Arial"/>
              <a:ea typeface="Arial"/>
              <a:cs typeface="Arial"/>
            </a:rPr>
            <a:t>Lainsäädäntöön tehtävät muutokset edellyttävät aina muutoksia ko. viranhaltijoiden käyttämiin tietojärjestelmiin, jotta lain vaatimukset voidaan täyttää. Toisin sanoen lakia ei voida panna täytäntöön ilman tietojärjestelmien muuttamista. Siksi muutosten toimeenpanon aikatauluissa tulisi huomioida realistisesti eri toimijoiden mahdollisuudet toteuttaa tarvittavat tietojärjestelmämuutokset. 
</a:t>
          </a:r>
          <a:r>
            <a:rPr lang="en-US" cap="none" sz="1050" b="0" i="0" u="none"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Laskuri on tarkoitettu ensisijaisesti muun kuin ICT-lainsäädännön talousvaikutusten arviointiin. </a:t>
          </a:r>
        </a:p>
      </xdr:txBody>
    </xdr:sp>
    <xdr:clientData/>
  </xdr:twoCellAnchor>
  <xdr:twoCellAnchor>
    <xdr:from>
      <xdr:col>3</xdr:col>
      <xdr:colOff>114300</xdr:colOff>
      <xdr:row>3</xdr:row>
      <xdr:rowOff>76200</xdr:rowOff>
    </xdr:from>
    <xdr:to>
      <xdr:col>8</xdr:col>
      <xdr:colOff>781050</xdr:colOff>
      <xdr:row>28</xdr:row>
      <xdr:rowOff>142875</xdr:rowOff>
    </xdr:to>
    <xdr:sp>
      <xdr:nvSpPr>
        <xdr:cNvPr id="2" name="Tekstiruutu 2"/>
        <xdr:cNvSpPr txBox="1">
          <a:spLocks noChangeArrowheads="1"/>
        </xdr:cNvSpPr>
      </xdr:nvSpPr>
      <xdr:spPr>
        <a:xfrm>
          <a:off x="6096000" y="676275"/>
          <a:ext cx="5495925" cy="3943350"/>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Arial"/>
              <a:ea typeface="Arial"/>
              <a:cs typeface="Arial"/>
            </a:rPr>
            <a:t>Lisätietoja,</a:t>
          </a:r>
          <a:r>
            <a:rPr lang="en-US" cap="none" sz="1100" b="1" i="0" u="none" baseline="0">
              <a:solidFill>
                <a:srgbClr val="000000"/>
              </a:solidFill>
              <a:latin typeface="Arial"/>
              <a:ea typeface="Arial"/>
              <a:cs typeface="Arial"/>
            </a:rPr>
            <a:t> ICT-kustannukset
</a:t>
          </a:r>
          <a:r>
            <a:rPr lang="en-US" cap="none" sz="1050" b="0" i="0" u="none"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 Lainsäädännön</a:t>
          </a:r>
          <a:r>
            <a:rPr lang="en-US" cap="none" sz="1050" b="0" i="0" u="none" baseline="0">
              <a:solidFill>
                <a:srgbClr val="000000"/>
              </a:solidFill>
              <a:latin typeface="Arial"/>
              <a:ea typeface="Arial"/>
              <a:cs typeface="Arial"/>
            </a:rPr>
            <a:t> muuttuessa tulee pohtia, onko lakimuutoksella vaikutusta esimerkiksi </a:t>
          </a:r>
          <a:r>
            <a:rPr lang="en-US" cap="none" sz="1050" b="0" i="0" u="none" baseline="0">
              <a:solidFill>
                <a:srgbClr val="000000"/>
              </a:solidFill>
              <a:latin typeface="Arial"/>
              <a:ea typeface="Arial"/>
              <a:cs typeface="Arial"/>
            </a:rPr>
            <a:t>asioiden kirjausaikoihin</a:t>
          </a:r>
          <a:r>
            <a:rPr lang="en-US" cap="none" sz="1050" b="0" i="0" u="none" baseline="0">
              <a:solidFill>
                <a:srgbClr val="000000"/>
              </a:solidFill>
              <a:latin typeface="Arial"/>
              <a:ea typeface="Arial"/>
              <a:cs typeface="Arial"/>
            </a:rPr>
            <a:t>, siihen </a:t>
          </a:r>
          <a:r>
            <a:rPr lang="en-US" cap="none" sz="1050" b="0" i="0" u="none" baseline="0">
              <a:solidFill>
                <a:srgbClr val="000000"/>
              </a:solidFill>
              <a:latin typeface="Arial"/>
              <a:ea typeface="Arial"/>
              <a:cs typeface="Arial"/>
            </a:rPr>
            <a:t>kuinka montaa työntekijää asia koskee, paljonko asian hoitoon kuluu henkilötyövuosia</a:t>
          </a:r>
          <a:r>
            <a:rPr lang="en-US" cap="none" sz="1050" b="0" i="0" u="none"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jne.
</a:t>
          </a:r>
          <a:r>
            <a:rPr lang="en-US" cap="none" sz="1050" b="0" i="0" u="none" baseline="0">
              <a:solidFill>
                <a:srgbClr val="000000"/>
              </a:solidFill>
              <a:latin typeface="Arial"/>
              <a:ea typeface="Arial"/>
              <a:cs typeface="Arial"/>
            </a:rPr>
            <a:t>** Arviona voi käyttää konsulttipäivän laskutushintaa, 1 000 €/päivä
</a:t>
          </a:r>
          <a:r>
            <a:rPr lang="en-US" cap="none" sz="1050" b="0" i="0" u="none" baseline="0">
              <a:solidFill>
                <a:srgbClr val="000000"/>
              </a:solidFill>
              <a:latin typeface="Arial"/>
              <a:ea typeface="Arial"/>
              <a:cs typeface="Arial"/>
            </a:rPr>
            <a:t>*** Ohjelmistoihin liittyy yleensä vuosittainen käyttömaksu 
</a:t>
          </a:r>
          <a:r>
            <a:rPr lang="en-US" cap="none" sz="1050" b="0" i="0" u="none"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Kustannuksia arvioitaessa voidaan käyttää arvion pohjana esimerkiksi seuraavia tietoja:
</a:t>
          </a:r>
          <a:r>
            <a:rPr lang="en-US" cap="none" sz="1050" b="0" i="0" u="none" baseline="0">
              <a:solidFill>
                <a:srgbClr val="000000"/>
              </a:solidFill>
              <a:latin typeface="Arial"/>
              <a:ea typeface="Arial"/>
              <a:cs typeface="Arial"/>
            </a:rPr>
            <a:t>
</a:t>
          </a:r>
          <a:r>
            <a:rPr lang="en-US" cap="none" sz="1050" b="1" i="0" u="none" baseline="0">
              <a:solidFill>
                <a:srgbClr val="000000"/>
              </a:solidFill>
              <a:latin typeface="Arial"/>
              <a:ea typeface="Arial"/>
              <a:cs typeface="Arial"/>
            </a:rPr>
            <a:t>Sosiaali- ja terveydenhuollon järjestäminen Suomessa
</a:t>
          </a:r>
          <a:r>
            <a:rPr lang="en-US" cap="none" sz="1050" b="0" i="0" u="none" baseline="0">
              <a:solidFill>
                <a:srgbClr val="000000"/>
              </a:solidFill>
              <a:latin typeface="Arial"/>
              <a:ea typeface="Arial"/>
              <a:cs typeface="Arial"/>
            </a:rPr>
            <a:t>-  noin 151 perusterveydenhuollon järjestäjää
</a:t>
          </a:r>
          <a:r>
            <a:rPr lang="en-US" cap="none" sz="1050" b="0" i="0" u="none" baseline="0">
              <a:solidFill>
                <a:srgbClr val="000000"/>
              </a:solidFill>
              <a:latin typeface="Arial"/>
              <a:ea typeface="Arial"/>
              <a:cs typeface="Arial"/>
            </a:rPr>
            <a:t>-  20 sairaanhoitopiiriä
</a:t>
          </a:r>
          <a:r>
            <a:rPr lang="en-US" cap="none" sz="1050" b="0" i="0" u="none" baseline="0">
              <a:solidFill>
                <a:srgbClr val="000000"/>
              </a:solidFill>
              <a:latin typeface="Arial"/>
              <a:ea typeface="Arial"/>
              <a:cs typeface="Arial"/>
            </a:rPr>
            <a:t>- 17 erityishuoltopiiriä
</a:t>
          </a:r>
          <a:r>
            <a:rPr lang="en-US" cap="none" sz="1050" b="0" i="0" u="none" baseline="0">
              <a:solidFill>
                <a:srgbClr val="000000"/>
              </a:solidFill>
              <a:latin typeface="Arial"/>
              <a:ea typeface="Arial"/>
              <a:cs typeface="Arial"/>
            </a:rPr>
            <a:t>-</a:t>
          </a:r>
          <a:r>
            <a:rPr lang="en-US" cap="none" sz="1050" b="0" i="0" u="none"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lisäksi muita tiettyy yksittäiseen substanssiin keskittyneitä kuntayhtymiä
</a:t>
          </a:r>
          <a:r>
            <a:rPr lang="en-US" cap="none" sz="1050" b="1" i="0" u="none" baseline="0">
              <a:solidFill>
                <a:srgbClr val="000000"/>
              </a:solidFill>
              <a:latin typeface="Arial"/>
              <a:ea typeface="Arial"/>
              <a:cs typeface="Arial"/>
            </a:rPr>
            <a:t>
</a:t>
          </a:r>
          <a:r>
            <a:rPr lang="en-US" cap="none" sz="1050" b="1" i="0" u="none" baseline="0">
              <a:solidFill>
                <a:srgbClr val="000000"/>
              </a:solidFill>
              <a:latin typeface="Arial"/>
              <a:ea typeface="Arial"/>
              <a:cs typeface="Arial"/>
            </a:rPr>
            <a:t>Opetuksen järjestäminen Suomessa 
</a:t>
          </a:r>
          <a:r>
            <a:rPr lang="en-US" cap="none" sz="1050" b="0" i="0" u="none" baseline="0">
              <a:solidFill>
                <a:srgbClr val="000000"/>
              </a:solidFill>
              <a:latin typeface="Arial"/>
              <a:ea typeface="Arial"/>
              <a:cs typeface="Arial"/>
            </a:rPr>
            <a:t>Vuonna 2013 Suomessa oli  (mukana myös muut kuin kunnalliset järjestäjät) 
</a:t>
          </a:r>
          <a:r>
            <a:rPr lang="en-US" cap="none" sz="1050" b="0" i="0" u="none" baseline="0">
              <a:solidFill>
                <a:srgbClr val="000000"/>
              </a:solidFill>
              <a:latin typeface="Arial"/>
              <a:ea typeface="Arial"/>
              <a:cs typeface="Arial"/>
            </a:rPr>
            <a:t>- 282 esiopetuksen
</a:t>
          </a:r>
          <a:r>
            <a:rPr lang="en-US" cap="none" sz="1050" b="0" i="0" u="none" baseline="0">
              <a:solidFill>
                <a:srgbClr val="000000"/>
              </a:solidFill>
              <a:latin typeface="Arial"/>
              <a:ea typeface="Arial"/>
              <a:cs typeface="Arial"/>
            </a:rPr>
            <a:t>- 409 perusopetuksen
</a:t>
          </a:r>
          <a:r>
            <a:rPr lang="en-US" cap="none" sz="1050" b="0" i="0" u="none" baseline="0">
              <a:solidFill>
                <a:srgbClr val="000000"/>
              </a:solidFill>
              <a:latin typeface="Arial"/>
              <a:ea typeface="Arial"/>
              <a:cs typeface="Arial"/>
            </a:rPr>
            <a:t>- 279  lukiokoulutuksen ja
</a:t>
          </a:r>
          <a:r>
            <a:rPr lang="en-US" cap="none" sz="1050" b="0" i="0" u="none" baseline="0">
              <a:solidFill>
                <a:srgbClr val="000000"/>
              </a:solidFill>
              <a:latin typeface="Arial"/>
              <a:ea typeface="Arial"/>
              <a:cs typeface="Arial"/>
            </a:rPr>
            <a:t>- 167  ammatillisen koulutuksen järjestäjää.
</a:t>
          </a:r>
          <a:r>
            <a:rPr lang="en-US" cap="none" sz="1050" b="0" i="0" u="none"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Kunnan ICT-henkilön palkkakustannus voidaan arvioida "Ammatit ja palkat</a:t>
          </a:r>
          <a:r>
            <a:rPr lang="en-US" cap="none" sz="1050" b="0" i="0" u="none" baseline="0">
              <a:solidFill>
                <a:srgbClr val="000000"/>
              </a:solidFill>
              <a:latin typeface="Arial"/>
              <a:ea typeface="Arial"/>
              <a:cs typeface="Arial"/>
            </a:rPr>
            <a:t> kunnissa" -taulukon </a:t>
          </a:r>
          <a:r>
            <a:rPr lang="en-US" cap="none" sz="1050" b="0" i="0" u="none" baseline="0">
              <a:solidFill>
                <a:srgbClr val="000000"/>
              </a:solidFill>
              <a:latin typeface="Arial"/>
              <a:ea typeface="Arial"/>
              <a:cs typeface="Arial"/>
            </a:rPr>
            <a:t>tietojen perusteella.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190500</xdr:colOff>
      <xdr:row>0</xdr:row>
      <xdr:rowOff>228600</xdr:rowOff>
    </xdr:to>
    <xdr:pic>
      <xdr:nvPicPr>
        <xdr:cNvPr id="1" name="Picture 22"/>
        <xdr:cNvPicPr preferRelativeResize="1">
          <a:picLocks noChangeAspect="1"/>
        </xdr:cNvPicPr>
      </xdr:nvPicPr>
      <xdr:blipFill>
        <a:blip r:embed="rId1"/>
        <a:stretch>
          <a:fillRect/>
        </a:stretch>
      </xdr:blipFill>
      <xdr:spPr>
        <a:xfrm>
          <a:off x="0" y="0"/>
          <a:ext cx="190500" cy="228600"/>
        </a:xfrm>
        <a:prstGeom prst="rect">
          <a:avLst/>
        </a:prstGeom>
        <a:noFill/>
        <a:ln w="9525" cmpd="sng">
          <a:noFill/>
        </a:ln>
      </xdr:spPr>
    </xdr:pic>
    <xdr:clientData/>
  </xdr:twoCellAnchor>
  <xdr:twoCellAnchor editAs="oneCell">
    <xdr:from>
      <xdr:col>0</xdr:col>
      <xdr:colOff>0</xdr:colOff>
      <xdr:row>0</xdr:row>
      <xdr:rowOff>0</xdr:rowOff>
    </xdr:from>
    <xdr:to>
      <xdr:col>0</xdr:col>
      <xdr:colOff>190500</xdr:colOff>
      <xdr:row>0</xdr:row>
      <xdr:rowOff>228600</xdr:rowOff>
    </xdr:to>
    <xdr:pic>
      <xdr:nvPicPr>
        <xdr:cNvPr id="2" name="Picture 23"/>
        <xdr:cNvPicPr preferRelativeResize="1">
          <a:picLocks noChangeAspect="1"/>
        </xdr:cNvPicPr>
      </xdr:nvPicPr>
      <xdr:blipFill>
        <a:blip r:embed="rId1"/>
        <a:stretch>
          <a:fillRect/>
        </a:stretch>
      </xdr:blipFill>
      <xdr:spPr>
        <a:xfrm>
          <a:off x="0" y="0"/>
          <a:ext cx="190500" cy="228600"/>
        </a:xfrm>
        <a:prstGeom prst="rect">
          <a:avLst/>
        </a:prstGeom>
        <a:noFill/>
        <a:ln w="9525" cmpd="sng">
          <a:noFill/>
        </a:ln>
      </xdr:spPr>
    </xdr:pic>
    <xdr:clientData/>
  </xdr:twoCellAnchor>
  <xdr:twoCellAnchor editAs="oneCell">
    <xdr:from>
      <xdr:col>0</xdr:col>
      <xdr:colOff>0</xdr:colOff>
      <xdr:row>0</xdr:row>
      <xdr:rowOff>0</xdr:rowOff>
    </xdr:from>
    <xdr:to>
      <xdr:col>0</xdr:col>
      <xdr:colOff>190500</xdr:colOff>
      <xdr:row>0</xdr:row>
      <xdr:rowOff>228600</xdr:rowOff>
    </xdr:to>
    <xdr:pic>
      <xdr:nvPicPr>
        <xdr:cNvPr id="3" name="Picture 24"/>
        <xdr:cNvPicPr preferRelativeResize="1">
          <a:picLocks noChangeAspect="1"/>
        </xdr:cNvPicPr>
      </xdr:nvPicPr>
      <xdr:blipFill>
        <a:blip r:embed="rId1"/>
        <a:stretch>
          <a:fillRect/>
        </a:stretch>
      </xdr:blipFill>
      <xdr:spPr>
        <a:xfrm>
          <a:off x="0" y="0"/>
          <a:ext cx="190500" cy="228600"/>
        </a:xfrm>
        <a:prstGeom prst="rect">
          <a:avLst/>
        </a:prstGeom>
        <a:noFill/>
        <a:ln w="9525" cmpd="sng">
          <a:noFill/>
        </a:ln>
      </xdr:spPr>
    </xdr:pic>
    <xdr:clientData/>
  </xdr:twoCellAnchor>
  <xdr:twoCellAnchor editAs="oneCell">
    <xdr:from>
      <xdr:col>0</xdr:col>
      <xdr:colOff>0</xdr:colOff>
      <xdr:row>0</xdr:row>
      <xdr:rowOff>0</xdr:rowOff>
    </xdr:from>
    <xdr:to>
      <xdr:col>0</xdr:col>
      <xdr:colOff>190500</xdr:colOff>
      <xdr:row>0</xdr:row>
      <xdr:rowOff>228600</xdr:rowOff>
    </xdr:to>
    <xdr:pic>
      <xdr:nvPicPr>
        <xdr:cNvPr id="4" name="Picture 25"/>
        <xdr:cNvPicPr preferRelativeResize="1">
          <a:picLocks noChangeAspect="1"/>
        </xdr:cNvPicPr>
      </xdr:nvPicPr>
      <xdr:blipFill>
        <a:blip r:embed="rId1"/>
        <a:stretch>
          <a:fillRect/>
        </a:stretch>
      </xdr:blipFill>
      <xdr:spPr>
        <a:xfrm>
          <a:off x="0" y="0"/>
          <a:ext cx="190500" cy="228600"/>
        </a:xfrm>
        <a:prstGeom prst="rect">
          <a:avLst/>
        </a:prstGeom>
        <a:noFill/>
        <a:ln w="9525" cmpd="sng">
          <a:noFill/>
        </a:ln>
      </xdr:spPr>
    </xdr:pic>
    <xdr:clientData/>
  </xdr:twoCellAnchor>
  <xdr:twoCellAnchor editAs="oneCell">
    <xdr:from>
      <xdr:col>0</xdr:col>
      <xdr:colOff>0</xdr:colOff>
      <xdr:row>0</xdr:row>
      <xdr:rowOff>0</xdr:rowOff>
    </xdr:from>
    <xdr:to>
      <xdr:col>0</xdr:col>
      <xdr:colOff>190500</xdr:colOff>
      <xdr:row>0</xdr:row>
      <xdr:rowOff>228600</xdr:rowOff>
    </xdr:to>
    <xdr:pic>
      <xdr:nvPicPr>
        <xdr:cNvPr id="5" name="Picture 26"/>
        <xdr:cNvPicPr preferRelativeResize="1">
          <a:picLocks noChangeAspect="1"/>
        </xdr:cNvPicPr>
      </xdr:nvPicPr>
      <xdr:blipFill>
        <a:blip r:embed="rId1"/>
        <a:stretch>
          <a:fillRect/>
        </a:stretch>
      </xdr:blipFill>
      <xdr:spPr>
        <a:xfrm>
          <a:off x="0" y="0"/>
          <a:ext cx="190500" cy="228600"/>
        </a:xfrm>
        <a:prstGeom prst="rect">
          <a:avLst/>
        </a:prstGeom>
        <a:noFill/>
        <a:ln w="9525" cmpd="sng">
          <a:noFill/>
        </a:ln>
      </xdr:spPr>
    </xdr:pic>
    <xdr:clientData/>
  </xdr:twoCellAnchor>
  <xdr:twoCellAnchor editAs="oneCell">
    <xdr:from>
      <xdr:col>0</xdr:col>
      <xdr:colOff>0</xdr:colOff>
      <xdr:row>0</xdr:row>
      <xdr:rowOff>0</xdr:rowOff>
    </xdr:from>
    <xdr:to>
      <xdr:col>0</xdr:col>
      <xdr:colOff>190500</xdr:colOff>
      <xdr:row>0</xdr:row>
      <xdr:rowOff>228600</xdr:rowOff>
    </xdr:to>
    <xdr:pic>
      <xdr:nvPicPr>
        <xdr:cNvPr id="6" name="Picture 27"/>
        <xdr:cNvPicPr preferRelativeResize="1">
          <a:picLocks noChangeAspect="1"/>
        </xdr:cNvPicPr>
      </xdr:nvPicPr>
      <xdr:blipFill>
        <a:blip r:embed="rId1"/>
        <a:stretch>
          <a:fillRect/>
        </a:stretch>
      </xdr:blipFill>
      <xdr:spPr>
        <a:xfrm>
          <a:off x="0" y="0"/>
          <a:ext cx="190500" cy="228600"/>
        </a:xfrm>
        <a:prstGeom prst="rect">
          <a:avLst/>
        </a:prstGeom>
        <a:noFill/>
        <a:ln w="9525" cmpd="sng">
          <a:noFill/>
        </a:ln>
      </xdr:spPr>
    </xdr:pic>
    <xdr:clientData/>
  </xdr:twoCellAnchor>
  <xdr:twoCellAnchor editAs="oneCell">
    <xdr:from>
      <xdr:col>0</xdr:col>
      <xdr:colOff>0</xdr:colOff>
      <xdr:row>0</xdr:row>
      <xdr:rowOff>0</xdr:rowOff>
    </xdr:from>
    <xdr:to>
      <xdr:col>0</xdr:col>
      <xdr:colOff>190500</xdr:colOff>
      <xdr:row>0</xdr:row>
      <xdr:rowOff>228600</xdr:rowOff>
    </xdr:to>
    <xdr:pic>
      <xdr:nvPicPr>
        <xdr:cNvPr id="7" name="Picture 28"/>
        <xdr:cNvPicPr preferRelativeResize="1">
          <a:picLocks noChangeAspect="1"/>
        </xdr:cNvPicPr>
      </xdr:nvPicPr>
      <xdr:blipFill>
        <a:blip r:embed="rId1"/>
        <a:stretch>
          <a:fillRect/>
        </a:stretch>
      </xdr:blipFill>
      <xdr:spPr>
        <a:xfrm>
          <a:off x="0" y="0"/>
          <a:ext cx="190500" cy="228600"/>
        </a:xfrm>
        <a:prstGeom prst="rect">
          <a:avLst/>
        </a:prstGeom>
        <a:noFill/>
        <a:ln w="9525" cmpd="sng">
          <a:noFill/>
        </a:ln>
      </xdr:spPr>
    </xdr:pic>
    <xdr:clientData/>
  </xdr:twoCellAnchor>
  <xdr:twoCellAnchor editAs="oneCell">
    <xdr:from>
      <xdr:col>0</xdr:col>
      <xdr:colOff>0</xdr:colOff>
      <xdr:row>1730</xdr:row>
      <xdr:rowOff>0</xdr:rowOff>
    </xdr:from>
    <xdr:to>
      <xdr:col>0</xdr:col>
      <xdr:colOff>190500</xdr:colOff>
      <xdr:row>1730</xdr:row>
      <xdr:rowOff>142875</xdr:rowOff>
    </xdr:to>
    <xdr:pic>
      <xdr:nvPicPr>
        <xdr:cNvPr id="8" name="Picture 51"/>
        <xdr:cNvPicPr preferRelativeResize="1">
          <a:picLocks noChangeAspect="1"/>
        </xdr:cNvPicPr>
      </xdr:nvPicPr>
      <xdr:blipFill>
        <a:blip r:embed="rId1"/>
        <a:stretch>
          <a:fillRect/>
        </a:stretch>
      </xdr:blipFill>
      <xdr:spPr>
        <a:xfrm>
          <a:off x="0" y="314191650"/>
          <a:ext cx="190500" cy="142875"/>
        </a:xfrm>
        <a:prstGeom prst="rect">
          <a:avLst/>
        </a:prstGeom>
        <a:noFill/>
        <a:ln w="9525" cmpd="sng">
          <a:noFill/>
        </a:ln>
      </xdr:spPr>
    </xdr:pic>
    <xdr:clientData/>
  </xdr:twoCellAnchor>
  <xdr:twoCellAnchor editAs="oneCell">
    <xdr:from>
      <xdr:col>0</xdr:col>
      <xdr:colOff>0</xdr:colOff>
      <xdr:row>1730</xdr:row>
      <xdr:rowOff>0</xdr:rowOff>
    </xdr:from>
    <xdr:to>
      <xdr:col>0</xdr:col>
      <xdr:colOff>190500</xdr:colOff>
      <xdr:row>1730</xdr:row>
      <xdr:rowOff>142875</xdr:rowOff>
    </xdr:to>
    <xdr:pic>
      <xdr:nvPicPr>
        <xdr:cNvPr id="9" name="Picture 52"/>
        <xdr:cNvPicPr preferRelativeResize="1">
          <a:picLocks noChangeAspect="1"/>
        </xdr:cNvPicPr>
      </xdr:nvPicPr>
      <xdr:blipFill>
        <a:blip r:embed="rId2"/>
        <a:stretch>
          <a:fillRect/>
        </a:stretch>
      </xdr:blipFill>
      <xdr:spPr>
        <a:xfrm>
          <a:off x="0" y="314191650"/>
          <a:ext cx="190500" cy="142875"/>
        </a:xfrm>
        <a:prstGeom prst="rect">
          <a:avLst/>
        </a:prstGeom>
        <a:noFill/>
        <a:ln w="9525" cmpd="sng">
          <a:noFill/>
        </a:ln>
      </xdr:spPr>
    </xdr:pic>
    <xdr:clientData/>
  </xdr:twoCellAnchor>
  <xdr:twoCellAnchor editAs="oneCell">
    <xdr:from>
      <xdr:col>0</xdr:col>
      <xdr:colOff>0</xdr:colOff>
      <xdr:row>1730</xdr:row>
      <xdr:rowOff>0</xdr:rowOff>
    </xdr:from>
    <xdr:to>
      <xdr:col>0</xdr:col>
      <xdr:colOff>190500</xdr:colOff>
      <xdr:row>1730</xdr:row>
      <xdr:rowOff>142875</xdr:rowOff>
    </xdr:to>
    <xdr:pic>
      <xdr:nvPicPr>
        <xdr:cNvPr id="10" name="Picture 53"/>
        <xdr:cNvPicPr preferRelativeResize="1">
          <a:picLocks noChangeAspect="1"/>
        </xdr:cNvPicPr>
      </xdr:nvPicPr>
      <xdr:blipFill>
        <a:blip r:embed="rId2"/>
        <a:stretch>
          <a:fillRect/>
        </a:stretch>
      </xdr:blipFill>
      <xdr:spPr>
        <a:xfrm>
          <a:off x="0" y="314191650"/>
          <a:ext cx="190500" cy="142875"/>
        </a:xfrm>
        <a:prstGeom prst="rect">
          <a:avLst/>
        </a:prstGeom>
        <a:noFill/>
        <a:ln w="9525" cmpd="sng">
          <a:noFill/>
        </a:ln>
      </xdr:spPr>
    </xdr:pic>
    <xdr:clientData/>
  </xdr:twoCellAnchor>
  <xdr:twoCellAnchor editAs="oneCell">
    <xdr:from>
      <xdr:col>0</xdr:col>
      <xdr:colOff>0</xdr:colOff>
      <xdr:row>1730</xdr:row>
      <xdr:rowOff>0</xdr:rowOff>
    </xdr:from>
    <xdr:to>
      <xdr:col>0</xdr:col>
      <xdr:colOff>190500</xdr:colOff>
      <xdr:row>1730</xdr:row>
      <xdr:rowOff>142875</xdr:rowOff>
    </xdr:to>
    <xdr:pic>
      <xdr:nvPicPr>
        <xdr:cNvPr id="11" name="Picture 54"/>
        <xdr:cNvPicPr preferRelativeResize="1">
          <a:picLocks noChangeAspect="1"/>
        </xdr:cNvPicPr>
      </xdr:nvPicPr>
      <xdr:blipFill>
        <a:blip r:embed="rId1"/>
        <a:stretch>
          <a:fillRect/>
        </a:stretch>
      </xdr:blipFill>
      <xdr:spPr>
        <a:xfrm>
          <a:off x="0" y="314191650"/>
          <a:ext cx="190500" cy="142875"/>
        </a:xfrm>
        <a:prstGeom prst="rect">
          <a:avLst/>
        </a:prstGeom>
        <a:noFill/>
        <a:ln w="9525" cmpd="sng">
          <a:noFill/>
        </a:ln>
      </xdr:spPr>
    </xdr:pic>
    <xdr:clientData/>
  </xdr:twoCellAnchor>
  <xdr:twoCellAnchor editAs="oneCell">
    <xdr:from>
      <xdr:col>0</xdr:col>
      <xdr:colOff>0</xdr:colOff>
      <xdr:row>1730</xdr:row>
      <xdr:rowOff>0</xdr:rowOff>
    </xdr:from>
    <xdr:to>
      <xdr:col>0</xdr:col>
      <xdr:colOff>190500</xdr:colOff>
      <xdr:row>1730</xdr:row>
      <xdr:rowOff>142875</xdr:rowOff>
    </xdr:to>
    <xdr:pic>
      <xdr:nvPicPr>
        <xdr:cNvPr id="12" name="Picture 55"/>
        <xdr:cNvPicPr preferRelativeResize="1">
          <a:picLocks noChangeAspect="1"/>
        </xdr:cNvPicPr>
      </xdr:nvPicPr>
      <xdr:blipFill>
        <a:blip r:embed="rId1"/>
        <a:stretch>
          <a:fillRect/>
        </a:stretch>
      </xdr:blipFill>
      <xdr:spPr>
        <a:xfrm>
          <a:off x="0" y="314191650"/>
          <a:ext cx="190500" cy="142875"/>
        </a:xfrm>
        <a:prstGeom prst="rect">
          <a:avLst/>
        </a:prstGeom>
        <a:noFill/>
        <a:ln w="9525" cmpd="sng">
          <a:noFill/>
        </a:ln>
      </xdr:spPr>
    </xdr:pic>
    <xdr:clientData/>
  </xdr:twoCellAnchor>
  <xdr:twoCellAnchor editAs="oneCell">
    <xdr:from>
      <xdr:col>0</xdr:col>
      <xdr:colOff>0</xdr:colOff>
      <xdr:row>1730</xdr:row>
      <xdr:rowOff>0</xdr:rowOff>
    </xdr:from>
    <xdr:to>
      <xdr:col>0</xdr:col>
      <xdr:colOff>190500</xdr:colOff>
      <xdr:row>1730</xdr:row>
      <xdr:rowOff>142875</xdr:rowOff>
    </xdr:to>
    <xdr:pic>
      <xdr:nvPicPr>
        <xdr:cNvPr id="13" name="Picture 56"/>
        <xdr:cNvPicPr preferRelativeResize="1">
          <a:picLocks noChangeAspect="1"/>
        </xdr:cNvPicPr>
      </xdr:nvPicPr>
      <xdr:blipFill>
        <a:blip r:embed="rId1"/>
        <a:stretch>
          <a:fillRect/>
        </a:stretch>
      </xdr:blipFill>
      <xdr:spPr>
        <a:xfrm>
          <a:off x="0" y="314191650"/>
          <a:ext cx="190500" cy="142875"/>
        </a:xfrm>
        <a:prstGeom prst="rect">
          <a:avLst/>
        </a:prstGeom>
        <a:noFill/>
        <a:ln w="9525" cmpd="sng">
          <a:noFill/>
        </a:ln>
      </xdr:spPr>
    </xdr:pic>
    <xdr:clientData/>
  </xdr:twoCellAnchor>
  <xdr:twoCellAnchor editAs="oneCell">
    <xdr:from>
      <xdr:col>0</xdr:col>
      <xdr:colOff>0</xdr:colOff>
      <xdr:row>1730</xdr:row>
      <xdr:rowOff>0</xdr:rowOff>
    </xdr:from>
    <xdr:to>
      <xdr:col>0</xdr:col>
      <xdr:colOff>190500</xdr:colOff>
      <xdr:row>1730</xdr:row>
      <xdr:rowOff>142875</xdr:rowOff>
    </xdr:to>
    <xdr:pic>
      <xdr:nvPicPr>
        <xdr:cNvPr id="14" name="Picture 57"/>
        <xdr:cNvPicPr preferRelativeResize="1">
          <a:picLocks noChangeAspect="1"/>
        </xdr:cNvPicPr>
      </xdr:nvPicPr>
      <xdr:blipFill>
        <a:blip r:embed="rId1"/>
        <a:stretch>
          <a:fillRect/>
        </a:stretch>
      </xdr:blipFill>
      <xdr:spPr>
        <a:xfrm>
          <a:off x="0" y="314191650"/>
          <a:ext cx="190500" cy="142875"/>
        </a:xfrm>
        <a:prstGeom prst="rect">
          <a:avLst/>
        </a:prstGeom>
        <a:noFill/>
        <a:ln w="9525" cmpd="sng">
          <a:noFill/>
        </a:ln>
      </xdr:spPr>
    </xdr:pic>
    <xdr:clientData/>
  </xdr:twoCellAnchor>
  <xdr:twoCellAnchor editAs="oneCell">
    <xdr:from>
      <xdr:col>0</xdr:col>
      <xdr:colOff>0</xdr:colOff>
      <xdr:row>1730</xdr:row>
      <xdr:rowOff>0</xdr:rowOff>
    </xdr:from>
    <xdr:to>
      <xdr:col>0</xdr:col>
      <xdr:colOff>190500</xdr:colOff>
      <xdr:row>1730</xdr:row>
      <xdr:rowOff>142875</xdr:rowOff>
    </xdr:to>
    <xdr:pic>
      <xdr:nvPicPr>
        <xdr:cNvPr id="15" name="Picture 58"/>
        <xdr:cNvPicPr preferRelativeResize="1">
          <a:picLocks noChangeAspect="1"/>
        </xdr:cNvPicPr>
      </xdr:nvPicPr>
      <xdr:blipFill>
        <a:blip r:embed="rId1"/>
        <a:stretch>
          <a:fillRect/>
        </a:stretch>
      </xdr:blipFill>
      <xdr:spPr>
        <a:xfrm>
          <a:off x="0" y="314191650"/>
          <a:ext cx="190500" cy="142875"/>
        </a:xfrm>
        <a:prstGeom prst="rect">
          <a:avLst/>
        </a:prstGeom>
        <a:noFill/>
        <a:ln w="9525" cmpd="sng">
          <a:noFill/>
        </a:ln>
      </xdr:spPr>
    </xdr:pic>
    <xdr:clientData/>
  </xdr:twoCellAnchor>
  <xdr:twoCellAnchor editAs="oneCell">
    <xdr:from>
      <xdr:col>0</xdr:col>
      <xdr:colOff>0</xdr:colOff>
      <xdr:row>1730</xdr:row>
      <xdr:rowOff>0</xdr:rowOff>
    </xdr:from>
    <xdr:to>
      <xdr:col>0</xdr:col>
      <xdr:colOff>190500</xdr:colOff>
      <xdr:row>1730</xdr:row>
      <xdr:rowOff>142875</xdr:rowOff>
    </xdr:to>
    <xdr:pic>
      <xdr:nvPicPr>
        <xdr:cNvPr id="16" name="Picture 59"/>
        <xdr:cNvPicPr preferRelativeResize="1">
          <a:picLocks noChangeAspect="1"/>
        </xdr:cNvPicPr>
      </xdr:nvPicPr>
      <xdr:blipFill>
        <a:blip r:embed="rId1"/>
        <a:stretch>
          <a:fillRect/>
        </a:stretch>
      </xdr:blipFill>
      <xdr:spPr>
        <a:xfrm>
          <a:off x="0" y="314191650"/>
          <a:ext cx="190500" cy="142875"/>
        </a:xfrm>
        <a:prstGeom prst="rect">
          <a:avLst/>
        </a:prstGeom>
        <a:noFill/>
        <a:ln w="9525" cmpd="sng">
          <a:noFill/>
        </a:ln>
      </xdr:spPr>
    </xdr:pic>
    <xdr:clientData/>
  </xdr:twoCellAnchor>
  <xdr:twoCellAnchor editAs="oneCell">
    <xdr:from>
      <xdr:col>0</xdr:col>
      <xdr:colOff>0</xdr:colOff>
      <xdr:row>1730</xdr:row>
      <xdr:rowOff>0</xdr:rowOff>
    </xdr:from>
    <xdr:to>
      <xdr:col>0</xdr:col>
      <xdr:colOff>190500</xdr:colOff>
      <xdr:row>1730</xdr:row>
      <xdr:rowOff>142875</xdr:rowOff>
    </xdr:to>
    <xdr:pic>
      <xdr:nvPicPr>
        <xdr:cNvPr id="17" name="Picture 60"/>
        <xdr:cNvPicPr preferRelativeResize="1">
          <a:picLocks noChangeAspect="1"/>
        </xdr:cNvPicPr>
      </xdr:nvPicPr>
      <xdr:blipFill>
        <a:blip r:embed="rId1"/>
        <a:stretch>
          <a:fillRect/>
        </a:stretch>
      </xdr:blipFill>
      <xdr:spPr>
        <a:xfrm>
          <a:off x="0" y="314191650"/>
          <a:ext cx="190500" cy="142875"/>
        </a:xfrm>
        <a:prstGeom prst="rect">
          <a:avLst/>
        </a:prstGeom>
        <a:noFill/>
        <a:ln w="9525" cmpd="sng">
          <a:noFill/>
        </a:ln>
      </xdr:spPr>
    </xdr:pic>
    <xdr:clientData/>
  </xdr:twoCellAnchor>
  <xdr:twoCellAnchor editAs="oneCell">
    <xdr:from>
      <xdr:col>0</xdr:col>
      <xdr:colOff>0</xdr:colOff>
      <xdr:row>1730</xdr:row>
      <xdr:rowOff>0</xdr:rowOff>
    </xdr:from>
    <xdr:to>
      <xdr:col>0</xdr:col>
      <xdr:colOff>190500</xdr:colOff>
      <xdr:row>1730</xdr:row>
      <xdr:rowOff>142875</xdr:rowOff>
    </xdr:to>
    <xdr:pic>
      <xdr:nvPicPr>
        <xdr:cNvPr id="18" name="Picture 61"/>
        <xdr:cNvPicPr preferRelativeResize="1">
          <a:picLocks noChangeAspect="1"/>
        </xdr:cNvPicPr>
      </xdr:nvPicPr>
      <xdr:blipFill>
        <a:blip r:embed="rId1"/>
        <a:stretch>
          <a:fillRect/>
        </a:stretch>
      </xdr:blipFill>
      <xdr:spPr>
        <a:xfrm>
          <a:off x="0" y="314191650"/>
          <a:ext cx="190500" cy="142875"/>
        </a:xfrm>
        <a:prstGeom prst="rect">
          <a:avLst/>
        </a:prstGeom>
        <a:noFill/>
        <a:ln w="9525" cmpd="sng">
          <a:noFill/>
        </a:ln>
      </xdr:spPr>
    </xdr:pic>
    <xdr:clientData/>
  </xdr:twoCellAnchor>
  <xdr:twoCellAnchor editAs="oneCell">
    <xdr:from>
      <xdr:col>0</xdr:col>
      <xdr:colOff>0</xdr:colOff>
      <xdr:row>1730</xdr:row>
      <xdr:rowOff>0</xdr:rowOff>
    </xdr:from>
    <xdr:to>
      <xdr:col>0</xdr:col>
      <xdr:colOff>190500</xdr:colOff>
      <xdr:row>1730</xdr:row>
      <xdr:rowOff>142875</xdr:rowOff>
    </xdr:to>
    <xdr:pic>
      <xdr:nvPicPr>
        <xdr:cNvPr id="19" name="Picture 62"/>
        <xdr:cNvPicPr preferRelativeResize="1">
          <a:picLocks noChangeAspect="1"/>
        </xdr:cNvPicPr>
      </xdr:nvPicPr>
      <xdr:blipFill>
        <a:blip r:embed="rId1"/>
        <a:stretch>
          <a:fillRect/>
        </a:stretch>
      </xdr:blipFill>
      <xdr:spPr>
        <a:xfrm>
          <a:off x="0" y="314191650"/>
          <a:ext cx="190500" cy="142875"/>
        </a:xfrm>
        <a:prstGeom prst="rect">
          <a:avLst/>
        </a:prstGeom>
        <a:noFill/>
        <a:ln w="9525" cmpd="sng">
          <a:noFill/>
        </a:ln>
      </xdr:spPr>
    </xdr:pic>
    <xdr:clientData/>
  </xdr:twoCellAnchor>
  <xdr:twoCellAnchor editAs="oneCell">
    <xdr:from>
      <xdr:col>0</xdr:col>
      <xdr:colOff>0</xdr:colOff>
      <xdr:row>1730</xdr:row>
      <xdr:rowOff>0</xdr:rowOff>
    </xdr:from>
    <xdr:to>
      <xdr:col>0</xdr:col>
      <xdr:colOff>190500</xdr:colOff>
      <xdr:row>1730</xdr:row>
      <xdr:rowOff>142875</xdr:rowOff>
    </xdr:to>
    <xdr:pic>
      <xdr:nvPicPr>
        <xdr:cNvPr id="20" name="Picture 63"/>
        <xdr:cNvPicPr preferRelativeResize="1">
          <a:picLocks noChangeAspect="1"/>
        </xdr:cNvPicPr>
      </xdr:nvPicPr>
      <xdr:blipFill>
        <a:blip r:embed="rId1"/>
        <a:stretch>
          <a:fillRect/>
        </a:stretch>
      </xdr:blipFill>
      <xdr:spPr>
        <a:xfrm>
          <a:off x="0" y="314191650"/>
          <a:ext cx="190500" cy="142875"/>
        </a:xfrm>
        <a:prstGeom prst="rect">
          <a:avLst/>
        </a:prstGeom>
        <a:noFill/>
        <a:ln w="9525" cmpd="sng">
          <a:noFill/>
        </a:ln>
      </xdr:spPr>
    </xdr:pic>
    <xdr:clientData/>
  </xdr:twoCellAnchor>
  <xdr:twoCellAnchor editAs="oneCell">
    <xdr:from>
      <xdr:col>0</xdr:col>
      <xdr:colOff>0</xdr:colOff>
      <xdr:row>1730</xdr:row>
      <xdr:rowOff>0</xdr:rowOff>
    </xdr:from>
    <xdr:to>
      <xdr:col>0</xdr:col>
      <xdr:colOff>190500</xdr:colOff>
      <xdr:row>1730</xdr:row>
      <xdr:rowOff>142875</xdr:rowOff>
    </xdr:to>
    <xdr:pic>
      <xdr:nvPicPr>
        <xdr:cNvPr id="21" name="Picture 64"/>
        <xdr:cNvPicPr preferRelativeResize="1">
          <a:picLocks noChangeAspect="1"/>
        </xdr:cNvPicPr>
      </xdr:nvPicPr>
      <xdr:blipFill>
        <a:blip r:embed="rId1"/>
        <a:stretch>
          <a:fillRect/>
        </a:stretch>
      </xdr:blipFill>
      <xdr:spPr>
        <a:xfrm>
          <a:off x="0" y="314191650"/>
          <a:ext cx="190500" cy="142875"/>
        </a:xfrm>
        <a:prstGeom prst="rect">
          <a:avLst/>
        </a:prstGeom>
        <a:noFill/>
        <a:ln w="9525" cmpd="sng">
          <a:noFill/>
        </a:ln>
      </xdr:spPr>
    </xdr:pic>
    <xdr:clientData/>
  </xdr:twoCellAnchor>
  <xdr:twoCellAnchor editAs="oneCell">
    <xdr:from>
      <xdr:col>0</xdr:col>
      <xdr:colOff>0</xdr:colOff>
      <xdr:row>1730</xdr:row>
      <xdr:rowOff>0</xdr:rowOff>
    </xdr:from>
    <xdr:to>
      <xdr:col>0</xdr:col>
      <xdr:colOff>190500</xdr:colOff>
      <xdr:row>1730</xdr:row>
      <xdr:rowOff>142875</xdr:rowOff>
    </xdr:to>
    <xdr:pic>
      <xdr:nvPicPr>
        <xdr:cNvPr id="22" name="Picture 65"/>
        <xdr:cNvPicPr preferRelativeResize="1">
          <a:picLocks noChangeAspect="1"/>
        </xdr:cNvPicPr>
      </xdr:nvPicPr>
      <xdr:blipFill>
        <a:blip r:embed="rId1"/>
        <a:stretch>
          <a:fillRect/>
        </a:stretch>
      </xdr:blipFill>
      <xdr:spPr>
        <a:xfrm>
          <a:off x="0" y="314191650"/>
          <a:ext cx="190500" cy="142875"/>
        </a:xfrm>
        <a:prstGeom prst="rect">
          <a:avLst/>
        </a:prstGeom>
        <a:noFill/>
        <a:ln w="9525" cmpd="sng">
          <a:noFill/>
        </a:ln>
      </xdr:spPr>
    </xdr:pic>
    <xdr:clientData/>
  </xdr:twoCellAnchor>
  <xdr:twoCellAnchor editAs="oneCell">
    <xdr:from>
      <xdr:col>0</xdr:col>
      <xdr:colOff>0</xdr:colOff>
      <xdr:row>1730</xdr:row>
      <xdr:rowOff>0</xdr:rowOff>
    </xdr:from>
    <xdr:to>
      <xdr:col>0</xdr:col>
      <xdr:colOff>190500</xdr:colOff>
      <xdr:row>1730</xdr:row>
      <xdr:rowOff>142875</xdr:rowOff>
    </xdr:to>
    <xdr:pic>
      <xdr:nvPicPr>
        <xdr:cNvPr id="23" name="Picture 66"/>
        <xdr:cNvPicPr preferRelativeResize="1">
          <a:picLocks noChangeAspect="1"/>
        </xdr:cNvPicPr>
      </xdr:nvPicPr>
      <xdr:blipFill>
        <a:blip r:embed="rId1"/>
        <a:stretch>
          <a:fillRect/>
        </a:stretch>
      </xdr:blipFill>
      <xdr:spPr>
        <a:xfrm>
          <a:off x="0" y="314191650"/>
          <a:ext cx="190500" cy="142875"/>
        </a:xfrm>
        <a:prstGeom prst="rect">
          <a:avLst/>
        </a:prstGeom>
        <a:noFill/>
        <a:ln w="9525" cmpd="sng">
          <a:noFill/>
        </a:ln>
      </xdr:spPr>
    </xdr:pic>
    <xdr:clientData/>
  </xdr:twoCellAnchor>
  <xdr:twoCellAnchor editAs="oneCell">
    <xdr:from>
      <xdr:col>0</xdr:col>
      <xdr:colOff>0</xdr:colOff>
      <xdr:row>1730</xdr:row>
      <xdr:rowOff>0</xdr:rowOff>
    </xdr:from>
    <xdr:to>
      <xdr:col>0</xdr:col>
      <xdr:colOff>190500</xdr:colOff>
      <xdr:row>1730</xdr:row>
      <xdr:rowOff>142875</xdr:rowOff>
    </xdr:to>
    <xdr:pic>
      <xdr:nvPicPr>
        <xdr:cNvPr id="24" name="Picture 67"/>
        <xdr:cNvPicPr preferRelativeResize="1">
          <a:picLocks noChangeAspect="1"/>
        </xdr:cNvPicPr>
      </xdr:nvPicPr>
      <xdr:blipFill>
        <a:blip r:embed="rId1"/>
        <a:stretch>
          <a:fillRect/>
        </a:stretch>
      </xdr:blipFill>
      <xdr:spPr>
        <a:xfrm>
          <a:off x="0" y="314191650"/>
          <a:ext cx="190500" cy="142875"/>
        </a:xfrm>
        <a:prstGeom prst="rect">
          <a:avLst/>
        </a:prstGeom>
        <a:noFill/>
        <a:ln w="9525" cmpd="sng">
          <a:noFill/>
        </a:ln>
      </xdr:spPr>
    </xdr:pic>
    <xdr:clientData/>
  </xdr:twoCellAnchor>
  <xdr:twoCellAnchor editAs="oneCell">
    <xdr:from>
      <xdr:col>0</xdr:col>
      <xdr:colOff>0</xdr:colOff>
      <xdr:row>1730</xdr:row>
      <xdr:rowOff>0</xdr:rowOff>
    </xdr:from>
    <xdr:to>
      <xdr:col>0</xdr:col>
      <xdr:colOff>190500</xdr:colOff>
      <xdr:row>1730</xdr:row>
      <xdr:rowOff>142875</xdr:rowOff>
    </xdr:to>
    <xdr:pic>
      <xdr:nvPicPr>
        <xdr:cNvPr id="25" name="Picture 68"/>
        <xdr:cNvPicPr preferRelativeResize="1">
          <a:picLocks noChangeAspect="1"/>
        </xdr:cNvPicPr>
      </xdr:nvPicPr>
      <xdr:blipFill>
        <a:blip r:embed="rId1"/>
        <a:stretch>
          <a:fillRect/>
        </a:stretch>
      </xdr:blipFill>
      <xdr:spPr>
        <a:xfrm>
          <a:off x="0" y="314191650"/>
          <a:ext cx="190500" cy="142875"/>
        </a:xfrm>
        <a:prstGeom prst="rect">
          <a:avLst/>
        </a:prstGeom>
        <a:noFill/>
        <a:ln w="9525" cmpd="sng">
          <a:noFill/>
        </a:ln>
      </xdr:spPr>
    </xdr:pic>
    <xdr:clientData/>
  </xdr:twoCellAnchor>
  <xdr:twoCellAnchor editAs="oneCell">
    <xdr:from>
      <xdr:col>0</xdr:col>
      <xdr:colOff>0</xdr:colOff>
      <xdr:row>1730</xdr:row>
      <xdr:rowOff>0</xdr:rowOff>
    </xdr:from>
    <xdr:to>
      <xdr:col>0</xdr:col>
      <xdr:colOff>190500</xdr:colOff>
      <xdr:row>1730</xdr:row>
      <xdr:rowOff>142875</xdr:rowOff>
    </xdr:to>
    <xdr:pic>
      <xdr:nvPicPr>
        <xdr:cNvPr id="26" name="Picture 69"/>
        <xdr:cNvPicPr preferRelativeResize="1">
          <a:picLocks noChangeAspect="1"/>
        </xdr:cNvPicPr>
      </xdr:nvPicPr>
      <xdr:blipFill>
        <a:blip r:embed="rId1"/>
        <a:stretch>
          <a:fillRect/>
        </a:stretch>
      </xdr:blipFill>
      <xdr:spPr>
        <a:xfrm>
          <a:off x="0" y="314191650"/>
          <a:ext cx="190500" cy="142875"/>
        </a:xfrm>
        <a:prstGeom prst="rect">
          <a:avLst/>
        </a:prstGeom>
        <a:noFill/>
        <a:ln w="9525" cmpd="sng">
          <a:noFill/>
        </a:ln>
      </xdr:spPr>
    </xdr:pic>
    <xdr:clientData/>
  </xdr:twoCellAnchor>
  <xdr:twoCellAnchor editAs="oneCell">
    <xdr:from>
      <xdr:col>0</xdr:col>
      <xdr:colOff>0</xdr:colOff>
      <xdr:row>1730</xdr:row>
      <xdr:rowOff>0</xdr:rowOff>
    </xdr:from>
    <xdr:to>
      <xdr:col>0</xdr:col>
      <xdr:colOff>190500</xdr:colOff>
      <xdr:row>1730</xdr:row>
      <xdr:rowOff>142875</xdr:rowOff>
    </xdr:to>
    <xdr:pic>
      <xdr:nvPicPr>
        <xdr:cNvPr id="27" name="Picture 70"/>
        <xdr:cNvPicPr preferRelativeResize="1">
          <a:picLocks noChangeAspect="1"/>
        </xdr:cNvPicPr>
      </xdr:nvPicPr>
      <xdr:blipFill>
        <a:blip r:embed="rId1"/>
        <a:stretch>
          <a:fillRect/>
        </a:stretch>
      </xdr:blipFill>
      <xdr:spPr>
        <a:xfrm>
          <a:off x="0" y="314191650"/>
          <a:ext cx="190500" cy="142875"/>
        </a:xfrm>
        <a:prstGeom prst="rect">
          <a:avLst/>
        </a:prstGeom>
        <a:noFill/>
        <a:ln w="9525" cmpd="sng">
          <a:noFill/>
        </a:ln>
      </xdr:spPr>
    </xdr:pic>
    <xdr:clientData/>
  </xdr:twoCellAnchor>
  <xdr:twoCellAnchor editAs="oneCell">
    <xdr:from>
      <xdr:col>0</xdr:col>
      <xdr:colOff>0</xdr:colOff>
      <xdr:row>1730</xdr:row>
      <xdr:rowOff>0</xdr:rowOff>
    </xdr:from>
    <xdr:to>
      <xdr:col>0</xdr:col>
      <xdr:colOff>190500</xdr:colOff>
      <xdr:row>1730</xdr:row>
      <xdr:rowOff>142875</xdr:rowOff>
    </xdr:to>
    <xdr:pic>
      <xdr:nvPicPr>
        <xdr:cNvPr id="28" name="Picture 71"/>
        <xdr:cNvPicPr preferRelativeResize="1">
          <a:picLocks noChangeAspect="1"/>
        </xdr:cNvPicPr>
      </xdr:nvPicPr>
      <xdr:blipFill>
        <a:blip r:embed="rId1"/>
        <a:stretch>
          <a:fillRect/>
        </a:stretch>
      </xdr:blipFill>
      <xdr:spPr>
        <a:xfrm>
          <a:off x="0" y="314191650"/>
          <a:ext cx="190500" cy="142875"/>
        </a:xfrm>
        <a:prstGeom prst="rect">
          <a:avLst/>
        </a:prstGeom>
        <a:noFill/>
        <a:ln w="9525" cmpd="sng">
          <a:noFill/>
        </a:ln>
      </xdr:spPr>
    </xdr:pic>
    <xdr:clientData/>
  </xdr:twoCellAnchor>
  <xdr:twoCellAnchor editAs="oneCell">
    <xdr:from>
      <xdr:col>0</xdr:col>
      <xdr:colOff>0</xdr:colOff>
      <xdr:row>1730</xdr:row>
      <xdr:rowOff>0</xdr:rowOff>
    </xdr:from>
    <xdr:to>
      <xdr:col>0</xdr:col>
      <xdr:colOff>190500</xdr:colOff>
      <xdr:row>1730</xdr:row>
      <xdr:rowOff>142875</xdr:rowOff>
    </xdr:to>
    <xdr:pic>
      <xdr:nvPicPr>
        <xdr:cNvPr id="29" name="Picture 72"/>
        <xdr:cNvPicPr preferRelativeResize="1">
          <a:picLocks noChangeAspect="1"/>
        </xdr:cNvPicPr>
      </xdr:nvPicPr>
      <xdr:blipFill>
        <a:blip r:embed="rId1"/>
        <a:stretch>
          <a:fillRect/>
        </a:stretch>
      </xdr:blipFill>
      <xdr:spPr>
        <a:xfrm>
          <a:off x="0" y="314191650"/>
          <a:ext cx="190500" cy="142875"/>
        </a:xfrm>
        <a:prstGeom prst="rect">
          <a:avLst/>
        </a:prstGeom>
        <a:noFill/>
        <a:ln w="9525" cmpd="sng">
          <a:noFill/>
        </a:ln>
      </xdr:spPr>
    </xdr:pic>
    <xdr:clientData/>
  </xdr:twoCellAnchor>
  <xdr:twoCellAnchor editAs="oneCell">
    <xdr:from>
      <xdr:col>0</xdr:col>
      <xdr:colOff>0</xdr:colOff>
      <xdr:row>0</xdr:row>
      <xdr:rowOff>0</xdr:rowOff>
    </xdr:from>
    <xdr:to>
      <xdr:col>0</xdr:col>
      <xdr:colOff>38100</xdr:colOff>
      <xdr:row>0</xdr:row>
      <xdr:rowOff>180975</xdr:rowOff>
    </xdr:to>
    <xdr:pic>
      <xdr:nvPicPr>
        <xdr:cNvPr id="30" name="Kuva 27" descr="http://www.kuntatyonantajat.fi/_layouts/images/Endero.KN2.KT/left-shadow-top.gif"/>
        <xdr:cNvPicPr preferRelativeResize="1">
          <a:picLocks noChangeAspect="1"/>
        </xdr:cNvPicPr>
      </xdr:nvPicPr>
      <xdr:blipFill>
        <a:blip r:embed="rId3"/>
        <a:stretch>
          <a:fillRect/>
        </a:stretch>
      </xdr:blipFill>
      <xdr:spPr>
        <a:xfrm>
          <a:off x="0" y="0"/>
          <a:ext cx="38100" cy="180975"/>
        </a:xfrm>
        <a:prstGeom prst="rect">
          <a:avLst/>
        </a:prstGeom>
        <a:noFill/>
        <a:ln w="9525" cmpd="sng">
          <a:noFill/>
        </a:ln>
      </xdr:spPr>
    </xdr:pic>
    <xdr:clientData/>
  </xdr:twoCellAnchor>
  <xdr:twoCellAnchor editAs="oneCell">
    <xdr:from>
      <xdr:col>0</xdr:col>
      <xdr:colOff>0</xdr:colOff>
      <xdr:row>1728</xdr:row>
      <xdr:rowOff>0</xdr:rowOff>
    </xdr:from>
    <xdr:to>
      <xdr:col>0</xdr:col>
      <xdr:colOff>38100</xdr:colOff>
      <xdr:row>1728</xdr:row>
      <xdr:rowOff>114300</xdr:rowOff>
    </xdr:to>
    <xdr:pic>
      <xdr:nvPicPr>
        <xdr:cNvPr id="31" name="Kuva 32" descr="http://www.kuntatyonantajat.fi/_layouts/images/Endero.KN2.KT/right-shadow-top.gif"/>
        <xdr:cNvPicPr preferRelativeResize="1">
          <a:picLocks noChangeAspect="1"/>
        </xdr:cNvPicPr>
      </xdr:nvPicPr>
      <xdr:blipFill>
        <a:blip r:embed="rId4"/>
        <a:stretch>
          <a:fillRect/>
        </a:stretch>
      </xdr:blipFill>
      <xdr:spPr>
        <a:xfrm>
          <a:off x="0" y="313829700"/>
          <a:ext cx="38100" cy="114300"/>
        </a:xfrm>
        <a:prstGeom prst="rect">
          <a:avLst/>
        </a:prstGeom>
        <a:noFill/>
        <a:ln w="9525" cmpd="sng">
          <a:noFill/>
        </a:ln>
      </xdr:spPr>
    </xdr:pic>
    <xdr:clientData/>
  </xdr:twoCellAnchor>
  <xdr:twoCellAnchor editAs="oneCell">
    <xdr:from>
      <xdr:col>1</xdr:col>
      <xdr:colOff>0</xdr:colOff>
      <xdr:row>1733</xdr:row>
      <xdr:rowOff>0</xdr:rowOff>
    </xdr:from>
    <xdr:to>
      <xdr:col>1</xdr:col>
      <xdr:colOff>9525</xdr:colOff>
      <xdr:row>1733</xdr:row>
      <xdr:rowOff>9525</xdr:rowOff>
    </xdr:to>
    <xdr:pic>
      <xdr:nvPicPr>
        <xdr:cNvPr id="32" name="Kuva 37" descr="http://www.kuntatyonantajat.fi/_layouts/Endero.Kuntaliitto.KN2/Images/sulje_nappi.png">
          <a:hlinkClick r:id="rId7"/>
        </xdr:cNvPr>
        <xdr:cNvPicPr preferRelativeResize="1">
          <a:picLocks noChangeAspect="1"/>
        </xdr:cNvPicPr>
      </xdr:nvPicPr>
      <xdr:blipFill>
        <a:blip r:embed="rId5"/>
        <a:stretch>
          <a:fillRect/>
        </a:stretch>
      </xdr:blipFill>
      <xdr:spPr>
        <a:xfrm>
          <a:off x="2686050" y="314734575"/>
          <a:ext cx="9525" cy="9525"/>
        </a:xfrm>
        <a:prstGeom prst="rect">
          <a:avLst/>
        </a:prstGeom>
        <a:noFill/>
        <a:ln w="9525" cmpd="sng">
          <a:noFill/>
        </a:ln>
      </xdr:spPr>
    </xdr:pic>
    <xdr:clientData/>
  </xdr:twoCellAnchor>
  <xdr:twoCellAnchor>
    <xdr:from>
      <xdr:col>5</xdr:col>
      <xdr:colOff>152400</xdr:colOff>
      <xdr:row>0</xdr:row>
      <xdr:rowOff>104775</xdr:rowOff>
    </xdr:from>
    <xdr:to>
      <xdr:col>9</xdr:col>
      <xdr:colOff>685800</xdr:colOff>
      <xdr:row>6</xdr:row>
      <xdr:rowOff>133350</xdr:rowOff>
    </xdr:to>
    <xdr:sp>
      <xdr:nvSpPr>
        <xdr:cNvPr id="33" name="Tekstiruutu 1"/>
        <xdr:cNvSpPr txBox="1">
          <a:spLocks noChangeArrowheads="1"/>
        </xdr:cNvSpPr>
      </xdr:nvSpPr>
      <xdr:spPr>
        <a:xfrm>
          <a:off x="5867400" y="104775"/>
          <a:ext cx="3886200" cy="2381250"/>
        </a:xfrm>
        <a:prstGeom prst="rect">
          <a:avLst/>
        </a:prstGeom>
        <a:solidFill>
          <a:srgbClr val="FFFFFF"/>
        </a:solidFill>
        <a:ln w="9525" cmpd="sng">
          <a:noFill/>
        </a:ln>
      </xdr:spPr>
      <xdr:txBody>
        <a:bodyPr vertOverflow="clip" wrap="square"/>
        <a:p>
          <a:pPr algn="l">
            <a:defRPr/>
          </a:pPr>
          <a:r>
            <a:rPr lang="en-US" cap="none" sz="1050" b="1" i="0" u="none" baseline="0">
              <a:solidFill>
                <a:srgbClr val="000000"/>
              </a:solidFill>
              <a:latin typeface="Arial"/>
              <a:ea typeface="Arial"/>
              <a:cs typeface="Arial"/>
            </a:rPr>
            <a:t>Lähde:
</a:t>
          </a:r>
          <a:r>
            <a:rPr lang="en-US" cap="none" sz="1050" b="1" i="0" u="none" baseline="0">
              <a:solidFill>
                <a:srgbClr val="000000"/>
              </a:solidFill>
              <a:latin typeface="Arial"/>
              <a:ea typeface="Arial"/>
              <a:cs typeface="Arial"/>
            </a:rPr>
            <a:t>Palkkatilasto</a:t>
          </a:r>
          <a:r>
            <a:rPr lang="en-US" cap="none" sz="1050" b="0" i="0" u="none" baseline="0">
              <a:solidFill>
                <a:srgbClr val="000000"/>
              </a:solidFill>
              <a:latin typeface="Arial"/>
              <a:ea typeface="Arial"/>
              <a:cs typeface="Arial"/>
            </a:rPr>
            <a:t>: Suomen virallinen tilasto (SVT): Kuntasektorin palkat . ISSN=1799-0203. Helsinki: Tilastokeskus [viitattu: 3.6.2015]. Saantitapa: http://www.stat.fi/til/ksp/t 
</a:t>
          </a:r>
          <a:r>
            <a:rPr lang="en-US" cap="none" sz="1050" b="0" i="0" u="none"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Tilasto</a:t>
          </a:r>
          <a:r>
            <a:rPr lang="en-US" cap="none" sz="1050" b="0" i="0" u="none" baseline="0">
              <a:solidFill>
                <a:srgbClr val="000000"/>
              </a:solidFill>
              <a:latin typeface="Arial"/>
              <a:ea typeface="Arial"/>
              <a:cs typeface="Arial"/>
            </a:rPr>
            <a:t> sisältää </a:t>
          </a:r>
          <a:r>
            <a:rPr lang="en-US" cap="none" sz="1050" b="0" i="0" u="none" baseline="0">
              <a:solidFill>
                <a:srgbClr val="000000"/>
              </a:solidFill>
              <a:latin typeface="Arial"/>
              <a:ea typeface="Arial"/>
              <a:cs typeface="Arial"/>
            </a:rPr>
            <a:t>kaikki kokoaikaiset kuukausipalkkaiset palkansaajat. Ansiotiedoissa ovat mukana kokoaikaiset, koko kuukaudelta täyttä palkkaa saaneet. Ammattinimikkeissä ei ole mukana nimikkeitä, joissa koko maassa työskentelee alle 10 henkilöä. Tilaston</a:t>
          </a:r>
          <a:r>
            <a:rPr lang="en-US" cap="none" sz="1050" b="0" i="0" u="none" baseline="0">
              <a:solidFill>
                <a:srgbClr val="000000"/>
              </a:solidFill>
              <a:latin typeface="Arial"/>
              <a:ea typeface="Arial"/>
              <a:cs typeface="Arial"/>
            </a:rPr>
            <a:t> tiedot </a:t>
          </a:r>
          <a:r>
            <a:rPr lang="en-US" cap="none" sz="1050" b="0" i="0" u="none" baseline="0">
              <a:solidFill>
                <a:srgbClr val="000000"/>
              </a:solidFill>
              <a:latin typeface="Arial"/>
              <a:ea typeface="Arial"/>
              <a:cs typeface="Arial"/>
            </a:rPr>
            <a:t>ovat lokakuulta 2013,</a:t>
          </a:r>
          <a:r>
            <a:rPr lang="en-US" cap="none" sz="1050" b="0" i="0" u="none" baseline="0">
              <a:solidFill>
                <a:srgbClr val="000000"/>
              </a:solidFill>
              <a:latin typeface="Arial"/>
              <a:ea typeface="Arial"/>
              <a:cs typeface="Arial"/>
            </a:rPr>
            <a:t> eivätkä täten </a:t>
          </a:r>
          <a:r>
            <a:rPr lang="en-US" cap="none" sz="1050" b="0" i="0" u="none" baseline="0">
              <a:solidFill>
                <a:srgbClr val="000000"/>
              </a:solidFill>
              <a:latin typeface="Arial"/>
              <a:ea typeface="Arial"/>
              <a:cs typeface="Arial"/>
            </a:rPr>
            <a:t>sisällä sen jälkeen tulleita palkankorotuksia.</a:t>
          </a:r>
          <a:r>
            <a:rPr lang="en-US" cap="none" sz="1050" b="0" i="0" u="none" baseline="0">
              <a:solidFill>
                <a:srgbClr val="000000"/>
              </a:solidFill>
              <a:latin typeface="Arial"/>
              <a:ea typeface="Arial"/>
              <a:cs typeface="Arial"/>
            </a:rPr>
            <a:t> 
</a:t>
          </a:r>
        </a:p>
      </xdr:txBody>
    </xdr:sp>
    <xdr:clientData/>
  </xdr:twoCellAnchor>
  <xdr:twoCellAnchor editAs="oneCell">
    <xdr:from>
      <xdr:col>0</xdr:col>
      <xdr:colOff>0</xdr:colOff>
      <xdr:row>0</xdr:row>
      <xdr:rowOff>0</xdr:rowOff>
    </xdr:from>
    <xdr:to>
      <xdr:col>0</xdr:col>
      <xdr:colOff>914400</xdr:colOff>
      <xdr:row>0</xdr:row>
      <xdr:rowOff>371475</xdr:rowOff>
    </xdr:to>
    <xdr:pic>
      <xdr:nvPicPr>
        <xdr:cNvPr id="34" name="Picture 1"/>
        <xdr:cNvPicPr preferRelativeResize="1">
          <a:picLocks noChangeAspect="1"/>
        </xdr:cNvPicPr>
      </xdr:nvPicPr>
      <xdr:blipFill>
        <a:blip r:embed="rId8"/>
        <a:stretch>
          <a:fillRect/>
        </a:stretch>
      </xdr:blipFill>
      <xdr:spPr>
        <a:xfrm>
          <a:off x="0" y="0"/>
          <a:ext cx="914400" cy="371475"/>
        </a:xfrm>
        <a:prstGeom prst="rect">
          <a:avLst/>
        </a:prstGeom>
        <a:noFill/>
        <a:ln w="9525" cmpd="sng">
          <a:noFill/>
        </a:ln>
      </xdr:spPr>
    </xdr:pic>
    <xdr:clientData/>
  </xdr:twoCellAnchor>
  <xdr:twoCellAnchor editAs="oneCell">
    <xdr:from>
      <xdr:col>0</xdr:col>
      <xdr:colOff>0</xdr:colOff>
      <xdr:row>0</xdr:row>
      <xdr:rowOff>0</xdr:rowOff>
    </xdr:from>
    <xdr:to>
      <xdr:col>0</xdr:col>
      <xdr:colOff>914400</xdr:colOff>
      <xdr:row>0</xdr:row>
      <xdr:rowOff>371475</xdr:rowOff>
    </xdr:to>
    <xdr:pic>
      <xdr:nvPicPr>
        <xdr:cNvPr id="35" name="Picture 2"/>
        <xdr:cNvPicPr preferRelativeResize="1">
          <a:picLocks noChangeAspect="1"/>
        </xdr:cNvPicPr>
      </xdr:nvPicPr>
      <xdr:blipFill>
        <a:blip r:embed="rId8"/>
        <a:stretch>
          <a:fillRect/>
        </a:stretch>
      </xdr:blipFill>
      <xdr:spPr>
        <a:xfrm>
          <a:off x="0" y="0"/>
          <a:ext cx="914400" cy="371475"/>
        </a:xfrm>
        <a:prstGeom prst="rect">
          <a:avLst/>
        </a:prstGeom>
        <a:noFill/>
        <a:ln w="9525" cmpd="sng">
          <a:noFill/>
        </a:ln>
      </xdr:spPr>
    </xdr:pic>
    <xdr:clientData/>
  </xdr:twoCellAnchor>
  <xdr:twoCellAnchor editAs="oneCell">
    <xdr:from>
      <xdr:col>0</xdr:col>
      <xdr:colOff>0</xdr:colOff>
      <xdr:row>0</xdr:row>
      <xdr:rowOff>0</xdr:rowOff>
    </xdr:from>
    <xdr:to>
      <xdr:col>0</xdr:col>
      <xdr:colOff>914400</xdr:colOff>
      <xdr:row>0</xdr:row>
      <xdr:rowOff>371475</xdr:rowOff>
    </xdr:to>
    <xdr:pic>
      <xdr:nvPicPr>
        <xdr:cNvPr id="36" name="Picture 3"/>
        <xdr:cNvPicPr preferRelativeResize="1">
          <a:picLocks noChangeAspect="1"/>
        </xdr:cNvPicPr>
      </xdr:nvPicPr>
      <xdr:blipFill>
        <a:blip r:embed="rId9"/>
        <a:stretch>
          <a:fillRect/>
        </a:stretch>
      </xdr:blipFill>
      <xdr:spPr>
        <a:xfrm>
          <a:off x="0" y="0"/>
          <a:ext cx="914400" cy="371475"/>
        </a:xfrm>
        <a:prstGeom prst="rect">
          <a:avLst/>
        </a:prstGeom>
        <a:noFill/>
        <a:ln w="9525" cmpd="sng">
          <a:noFill/>
        </a:ln>
      </xdr:spPr>
    </xdr:pic>
    <xdr:clientData/>
  </xdr:twoCellAnchor>
  <xdr:twoCellAnchor editAs="oneCell">
    <xdr:from>
      <xdr:col>0</xdr:col>
      <xdr:colOff>0</xdr:colOff>
      <xdr:row>0</xdr:row>
      <xdr:rowOff>0</xdr:rowOff>
    </xdr:from>
    <xdr:to>
      <xdr:col>0</xdr:col>
      <xdr:colOff>914400</xdr:colOff>
      <xdr:row>0</xdr:row>
      <xdr:rowOff>371475</xdr:rowOff>
    </xdr:to>
    <xdr:pic>
      <xdr:nvPicPr>
        <xdr:cNvPr id="37" name="Picture 4"/>
        <xdr:cNvPicPr preferRelativeResize="1">
          <a:picLocks noChangeAspect="1"/>
        </xdr:cNvPicPr>
      </xdr:nvPicPr>
      <xdr:blipFill>
        <a:blip r:embed="rId10"/>
        <a:stretch>
          <a:fillRect/>
        </a:stretch>
      </xdr:blipFill>
      <xdr:spPr>
        <a:xfrm>
          <a:off x="0" y="0"/>
          <a:ext cx="914400" cy="371475"/>
        </a:xfrm>
        <a:prstGeom prst="rect">
          <a:avLst/>
        </a:prstGeom>
        <a:noFill/>
        <a:ln w="9525" cmpd="sng">
          <a:noFill/>
        </a:ln>
      </xdr:spPr>
    </xdr:pic>
    <xdr:clientData/>
  </xdr:twoCellAnchor>
  <xdr:twoCellAnchor editAs="oneCell">
    <xdr:from>
      <xdr:col>0</xdr:col>
      <xdr:colOff>0</xdr:colOff>
      <xdr:row>0</xdr:row>
      <xdr:rowOff>0</xdr:rowOff>
    </xdr:from>
    <xdr:to>
      <xdr:col>0</xdr:col>
      <xdr:colOff>914400</xdr:colOff>
      <xdr:row>0</xdr:row>
      <xdr:rowOff>371475</xdr:rowOff>
    </xdr:to>
    <xdr:pic>
      <xdr:nvPicPr>
        <xdr:cNvPr id="38" name="Picture 5"/>
        <xdr:cNvPicPr preferRelativeResize="1">
          <a:picLocks noChangeAspect="1"/>
        </xdr:cNvPicPr>
      </xdr:nvPicPr>
      <xdr:blipFill>
        <a:blip r:embed="rId8"/>
        <a:stretch>
          <a:fillRect/>
        </a:stretch>
      </xdr:blipFill>
      <xdr:spPr>
        <a:xfrm>
          <a:off x="0" y="0"/>
          <a:ext cx="914400" cy="371475"/>
        </a:xfrm>
        <a:prstGeom prst="rect">
          <a:avLst/>
        </a:prstGeom>
        <a:noFill/>
        <a:ln w="9525" cmpd="sng">
          <a:noFill/>
        </a:ln>
      </xdr:spPr>
    </xdr:pic>
    <xdr:clientData/>
  </xdr:twoCellAnchor>
  <xdr:twoCellAnchor editAs="oneCell">
    <xdr:from>
      <xdr:col>0</xdr:col>
      <xdr:colOff>0</xdr:colOff>
      <xdr:row>0</xdr:row>
      <xdr:rowOff>0</xdr:rowOff>
    </xdr:from>
    <xdr:to>
      <xdr:col>0</xdr:col>
      <xdr:colOff>914400</xdr:colOff>
      <xdr:row>0</xdr:row>
      <xdr:rowOff>371475</xdr:rowOff>
    </xdr:to>
    <xdr:pic>
      <xdr:nvPicPr>
        <xdr:cNvPr id="39" name="Picture 6"/>
        <xdr:cNvPicPr preferRelativeResize="1">
          <a:picLocks noChangeAspect="1"/>
        </xdr:cNvPicPr>
      </xdr:nvPicPr>
      <xdr:blipFill>
        <a:blip r:embed="rId8"/>
        <a:stretch>
          <a:fillRect/>
        </a:stretch>
      </xdr:blipFill>
      <xdr:spPr>
        <a:xfrm>
          <a:off x="0" y="0"/>
          <a:ext cx="914400" cy="371475"/>
        </a:xfrm>
        <a:prstGeom prst="rect">
          <a:avLst/>
        </a:prstGeom>
        <a:noFill/>
        <a:ln w="9525" cmpd="sng">
          <a:noFill/>
        </a:ln>
      </xdr:spPr>
    </xdr:pic>
    <xdr:clientData/>
  </xdr:twoCellAnchor>
  <xdr:twoCellAnchor editAs="oneCell">
    <xdr:from>
      <xdr:col>0</xdr:col>
      <xdr:colOff>0</xdr:colOff>
      <xdr:row>0</xdr:row>
      <xdr:rowOff>0</xdr:rowOff>
    </xdr:from>
    <xdr:to>
      <xdr:col>0</xdr:col>
      <xdr:colOff>914400</xdr:colOff>
      <xdr:row>0</xdr:row>
      <xdr:rowOff>371475</xdr:rowOff>
    </xdr:to>
    <xdr:pic>
      <xdr:nvPicPr>
        <xdr:cNvPr id="40" name="Picture 7"/>
        <xdr:cNvPicPr preferRelativeResize="1">
          <a:picLocks noChangeAspect="1"/>
        </xdr:cNvPicPr>
      </xdr:nvPicPr>
      <xdr:blipFill>
        <a:blip r:embed="rId11"/>
        <a:stretch>
          <a:fillRect/>
        </a:stretch>
      </xdr:blipFill>
      <xdr:spPr>
        <a:xfrm>
          <a:off x="0" y="0"/>
          <a:ext cx="914400" cy="371475"/>
        </a:xfrm>
        <a:prstGeom prst="rect">
          <a:avLst/>
        </a:prstGeom>
        <a:noFill/>
        <a:ln w="9525" cmpd="sng">
          <a:noFill/>
        </a:ln>
      </xdr:spPr>
    </xdr:pic>
    <xdr:clientData/>
  </xdr:twoCellAnchor>
  <xdr:twoCellAnchor editAs="oneCell">
    <xdr:from>
      <xdr:col>0</xdr:col>
      <xdr:colOff>0</xdr:colOff>
      <xdr:row>0</xdr:row>
      <xdr:rowOff>0</xdr:rowOff>
    </xdr:from>
    <xdr:to>
      <xdr:col>0</xdr:col>
      <xdr:colOff>914400</xdr:colOff>
      <xdr:row>0</xdr:row>
      <xdr:rowOff>371475</xdr:rowOff>
    </xdr:to>
    <xdr:pic>
      <xdr:nvPicPr>
        <xdr:cNvPr id="41" name="Picture 8"/>
        <xdr:cNvPicPr preferRelativeResize="1">
          <a:picLocks noChangeAspect="1"/>
        </xdr:cNvPicPr>
      </xdr:nvPicPr>
      <xdr:blipFill>
        <a:blip r:embed="rId8"/>
        <a:stretch>
          <a:fillRect/>
        </a:stretch>
      </xdr:blipFill>
      <xdr:spPr>
        <a:xfrm>
          <a:off x="0" y="0"/>
          <a:ext cx="914400" cy="371475"/>
        </a:xfrm>
        <a:prstGeom prst="rect">
          <a:avLst/>
        </a:prstGeom>
        <a:noFill/>
        <a:ln w="9525" cmpd="sng">
          <a:noFill/>
        </a:ln>
      </xdr:spPr>
    </xdr:pic>
    <xdr:clientData/>
  </xdr:twoCellAnchor>
  <xdr:twoCellAnchor editAs="oneCell">
    <xdr:from>
      <xdr:col>0</xdr:col>
      <xdr:colOff>0</xdr:colOff>
      <xdr:row>0</xdr:row>
      <xdr:rowOff>0</xdr:rowOff>
    </xdr:from>
    <xdr:to>
      <xdr:col>0</xdr:col>
      <xdr:colOff>914400</xdr:colOff>
      <xdr:row>0</xdr:row>
      <xdr:rowOff>371475</xdr:rowOff>
    </xdr:to>
    <xdr:pic>
      <xdr:nvPicPr>
        <xdr:cNvPr id="42" name="Picture 9"/>
        <xdr:cNvPicPr preferRelativeResize="1">
          <a:picLocks noChangeAspect="1"/>
        </xdr:cNvPicPr>
      </xdr:nvPicPr>
      <xdr:blipFill>
        <a:blip r:embed="rId8"/>
        <a:stretch>
          <a:fillRect/>
        </a:stretch>
      </xdr:blipFill>
      <xdr:spPr>
        <a:xfrm>
          <a:off x="0" y="0"/>
          <a:ext cx="914400" cy="371475"/>
        </a:xfrm>
        <a:prstGeom prst="rect">
          <a:avLst/>
        </a:prstGeom>
        <a:noFill/>
        <a:ln w="9525" cmpd="sng">
          <a:noFill/>
        </a:ln>
      </xdr:spPr>
    </xdr:pic>
    <xdr:clientData/>
  </xdr:twoCellAnchor>
  <xdr:twoCellAnchor editAs="oneCell">
    <xdr:from>
      <xdr:col>0</xdr:col>
      <xdr:colOff>0</xdr:colOff>
      <xdr:row>0</xdr:row>
      <xdr:rowOff>0</xdr:rowOff>
    </xdr:from>
    <xdr:to>
      <xdr:col>0</xdr:col>
      <xdr:colOff>914400</xdr:colOff>
      <xdr:row>0</xdr:row>
      <xdr:rowOff>371475</xdr:rowOff>
    </xdr:to>
    <xdr:pic>
      <xdr:nvPicPr>
        <xdr:cNvPr id="43" name="Picture 10"/>
        <xdr:cNvPicPr preferRelativeResize="1">
          <a:picLocks noChangeAspect="1"/>
        </xdr:cNvPicPr>
      </xdr:nvPicPr>
      <xdr:blipFill>
        <a:blip r:embed="rId12"/>
        <a:stretch>
          <a:fillRect/>
        </a:stretch>
      </xdr:blipFill>
      <xdr:spPr>
        <a:xfrm>
          <a:off x="0" y="0"/>
          <a:ext cx="914400" cy="371475"/>
        </a:xfrm>
        <a:prstGeom prst="rect">
          <a:avLst/>
        </a:prstGeom>
        <a:noFill/>
        <a:ln w="9525" cmpd="sng">
          <a:noFill/>
        </a:ln>
      </xdr:spPr>
    </xdr:pic>
    <xdr:clientData/>
  </xdr:twoCellAnchor>
  <xdr:twoCellAnchor editAs="oneCell">
    <xdr:from>
      <xdr:col>0</xdr:col>
      <xdr:colOff>0</xdr:colOff>
      <xdr:row>0</xdr:row>
      <xdr:rowOff>0</xdr:rowOff>
    </xdr:from>
    <xdr:to>
      <xdr:col>0</xdr:col>
      <xdr:colOff>914400</xdr:colOff>
      <xdr:row>0</xdr:row>
      <xdr:rowOff>371475</xdr:rowOff>
    </xdr:to>
    <xdr:pic>
      <xdr:nvPicPr>
        <xdr:cNvPr id="44" name="Picture 11"/>
        <xdr:cNvPicPr preferRelativeResize="1">
          <a:picLocks noChangeAspect="1"/>
        </xdr:cNvPicPr>
      </xdr:nvPicPr>
      <xdr:blipFill>
        <a:blip r:embed="rId13"/>
        <a:stretch>
          <a:fillRect/>
        </a:stretch>
      </xdr:blipFill>
      <xdr:spPr>
        <a:xfrm>
          <a:off x="0" y="0"/>
          <a:ext cx="914400" cy="371475"/>
        </a:xfrm>
        <a:prstGeom prst="rect">
          <a:avLst/>
        </a:prstGeom>
        <a:noFill/>
        <a:ln w="9525" cmpd="sng">
          <a:noFill/>
        </a:ln>
      </xdr:spPr>
    </xdr:pic>
    <xdr:clientData/>
  </xdr:twoCellAnchor>
  <xdr:twoCellAnchor editAs="oneCell">
    <xdr:from>
      <xdr:col>0</xdr:col>
      <xdr:colOff>0</xdr:colOff>
      <xdr:row>0</xdr:row>
      <xdr:rowOff>0</xdr:rowOff>
    </xdr:from>
    <xdr:to>
      <xdr:col>0</xdr:col>
      <xdr:colOff>914400</xdr:colOff>
      <xdr:row>0</xdr:row>
      <xdr:rowOff>371475</xdr:rowOff>
    </xdr:to>
    <xdr:pic>
      <xdr:nvPicPr>
        <xdr:cNvPr id="45" name="Picture 12"/>
        <xdr:cNvPicPr preferRelativeResize="1">
          <a:picLocks noChangeAspect="1"/>
        </xdr:cNvPicPr>
      </xdr:nvPicPr>
      <xdr:blipFill>
        <a:blip r:embed="rId14"/>
        <a:stretch>
          <a:fillRect/>
        </a:stretch>
      </xdr:blipFill>
      <xdr:spPr>
        <a:xfrm>
          <a:off x="0" y="0"/>
          <a:ext cx="914400" cy="371475"/>
        </a:xfrm>
        <a:prstGeom prst="rect">
          <a:avLst/>
        </a:prstGeom>
        <a:noFill/>
        <a:ln w="9525" cmpd="sng">
          <a:noFill/>
        </a:ln>
      </xdr:spPr>
    </xdr:pic>
    <xdr:clientData/>
  </xdr:twoCellAnchor>
  <xdr:twoCellAnchor editAs="oneCell">
    <xdr:from>
      <xdr:col>0</xdr:col>
      <xdr:colOff>0</xdr:colOff>
      <xdr:row>0</xdr:row>
      <xdr:rowOff>0</xdr:rowOff>
    </xdr:from>
    <xdr:to>
      <xdr:col>0</xdr:col>
      <xdr:colOff>914400</xdr:colOff>
      <xdr:row>0</xdr:row>
      <xdr:rowOff>371475</xdr:rowOff>
    </xdr:to>
    <xdr:pic>
      <xdr:nvPicPr>
        <xdr:cNvPr id="46" name="Picture 13"/>
        <xdr:cNvPicPr preferRelativeResize="1">
          <a:picLocks noChangeAspect="1"/>
        </xdr:cNvPicPr>
      </xdr:nvPicPr>
      <xdr:blipFill>
        <a:blip r:embed="rId8"/>
        <a:stretch>
          <a:fillRect/>
        </a:stretch>
      </xdr:blipFill>
      <xdr:spPr>
        <a:xfrm>
          <a:off x="0" y="0"/>
          <a:ext cx="914400" cy="371475"/>
        </a:xfrm>
        <a:prstGeom prst="rect">
          <a:avLst/>
        </a:prstGeom>
        <a:noFill/>
        <a:ln w="9525" cmpd="sng">
          <a:noFill/>
        </a:ln>
      </xdr:spPr>
    </xdr:pic>
    <xdr:clientData/>
  </xdr:twoCellAnchor>
  <xdr:twoCellAnchor editAs="oneCell">
    <xdr:from>
      <xdr:col>0</xdr:col>
      <xdr:colOff>0</xdr:colOff>
      <xdr:row>0</xdr:row>
      <xdr:rowOff>0</xdr:rowOff>
    </xdr:from>
    <xdr:to>
      <xdr:col>0</xdr:col>
      <xdr:colOff>914400</xdr:colOff>
      <xdr:row>0</xdr:row>
      <xdr:rowOff>371475</xdr:rowOff>
    </xdr:to>
    <xdr:pic>
      <xdr:nvPicPr>
        <xdr:cNvPr id="47" name="Picture 14"/>
        <xdr:cNvPicPr preferRelativeResize="1">
          <a:picLocks noChangeAspect="1"/>
        </xdr:cNvPicPr>
      </xdr:nvPicPr>
      <xdr:blipFill>
        <a:blip r:embed="rId8"/>
        <a:stretch>
          <a:fillRect/>
        </a:stretch>
      </xdr:blipFill>
      <xdr:spPr>
        <a:xfrm>
          <a:off x="0" y="0"/>
          <a:ext cx="914400" cy="371475"/>
        </a:xfrm>
        <a:prstGeom prst="rect">
          <a:avLst/>
        </a:prstGeom>
        <a:noFill/>
        <a:ln w="9525" cmpd="sng">
          <a:noFill/>
        </a:ln>
      </xdr:spPr>
    </xdr:pic>
    <xdr:clientData/>
  </xdr:twoCellAnchor>
  <xdr:twoCellAnchor editAs="oneCell">
    <xdr:from>
      <xdr:col>0</xdr:col>
      <xdr:colOff>0</xdr:colOff>
      <xdr:row>0</xdr:row>
      <xdr:rowOff>0</xdr:rowOff>
    </xdr:from>
    <xdr:to>
      <xdr:col>0</xdr:col>
      <xdr:colOff>914400</xdr:colOff>
      <xdr:row>0</xdr:row>
      <xdr:rowOff>371475</xdr:rowOff>
    </xdr:to>
    <xdr:pic>
      <xdr:nvPicPr>
        <xdr:cNvPr id="48" name="Picture 15"/>
        <xdr:cNvPicPr preferRelativeResize="1">
          <a:picLocks noChangeAspect="1"/>
        </xdr:cNvPicPr>
      </xdr:nvPicPr>
      <xdr:blipFill>
        <a:blip r:embed="rId8"/>
        <a:stretch>
          <a:fillRect/>
        </a:stretch>
      </xdr:blipFill>
      <xdr:spPr>
        <a:xfrm>
          <a:off x="0" y="0"/>
          <a:ext cx="914400" cy="371475"/>
        </a:xfrm>
        <a:prstGeom prst="rect">
          <a:avLst/>
        </a:prstGeom>
        <a:noFill/>
        <a:ln w="9525" cmpd="sng">
          <a:noFill/>
        </a:ln>
      </xdr:spPr>
    </xdr:pic>
    <xdr:clientData/>
  </xdr:twoCellAnchor>
  <xdr:twoCellAnchor editAs="oneCell">
    <xdr:from>
      <xdr:col>0</xdr:col>
      <xdr:colOff>0</xdr:colOff>
      <xdr:row>0</xdr:row>
      <xdr:rowOff>0</xdr:rowOff>
    </xdr:from>
    <xdr:to>
      <xdr:col>0</xdr:col>
      <xdr:colOff>914400</xdr:colOff>
      <xdr:row>0</xdr:row>
      <xdr:rowOff>371475</xdr:rowOff>
    </xdr:to>
    <xdr:pic>
      <xdr:nvPicPr>
        <xdr:cNvPr id="49" name="Picture 16"/>
        <xdr:cNvPicPr preferRelativeResize="1">
          <a:picLocks noChangeAspect="1"/>
        </xdr:cNvPicPr>
      </xdr:nvPicPr>
      <xdr:blipFill>
        <a:blip r:embed="rId8"/>
        <a:stretch>
          <a:fillRect/>
        </a:stretch>
      </xdr:blipFill>
      <xdr:spPr>
        <a:xfrm>
          <a:off x="0" y="0"/>
          <a:ext cx="914400" cy="371475"/>
        </a:xfrm>
        <a:prstGeom prst="rect">
          <a:avLst/>
        </a:prstGeom>
        <a:noFill/>
        <a:ln w="9525" cmpd="sng">
          <a:noFill/>
        </a:ln>
      </xdr:spPr>
    </xdr:pic>
    <xdr:clientData/>
  </xdr:twoCellAnchor>
  <xdr:twoCellAnchor editAs="oneCell">
    <xdr:from>
      <xdr:col>0</xdr:col>
      <xdr:colOff>0</xdr:colOff>
      <xdr:row>0</xdr:row>
      <xdr:rowOff>0</xdr:rowOff>
    </xdr:from>
    <xdr:to>
      <xdr:col>0</xdr:col>
      <xdr:colOff>914400</xdr:colOff>
      <xdr:row>0</xdr:row>
      <xdr:rowOff>371475</xdr:rowOff>
    </xdr:to>
    <xdr:pic>
      <xdr:nvPicPr>
        <xdr:cNvPr id="50" name="Picture 17"/>
        <xdr:cNvPicPr preferRelativeResize="1">
          <a:picLocks noChangeAspect="1"/>
        </xdr:cNvPicPr>
      </xdr:nvPicPr>
      <xdr:blipFill>
        <a:blip r:embed="rId8"/>
        <a:stretch>
          <a:fillRect/>
        </a:stretch>
      </xdr:blipFill>
      <xdr:spPr>
        <a:xfrm>
          <a:off x="0" y="0"/>
          <a:ext cx="914400" cy="371475"/>
        </a:xfrm>
        <a:prstGeom prst="rect">
          <a:avLst/>
        </a:prstGeom>
        <a:noFill/>
        <a:ln w="9525" cmpd="sng">
          <a:noFill/>
        </a:ln>
      </xdr:spPr>
    </xdr:pic>
    <xdr:clientData/>
  </xdr:twoCellAnchor>
  <xdr:twoCellAnchor editAs="oneCell">
    <xdr:from>
      <xdr:col>0</xdr:col>
      <xdr:colOff>0</xdr:colOff>
      <xdr:row>0</xdr:row>
      <xdr:rowOff>0</xdr:rowOff>
    </xdr:from>
    <xdr:to>
      <xdr:col>0</xdr:col>
      <xdr:colOff>914400</xdr:colOff>
      <xdr:row>0</xdr:row>
      <xdr:rowOff>371475</xdr:rowOff>
    </xdr:to>
    <xdr:pic>
      <xdr:nvPicPr>
        <xdr:cNvPr id="51" name="Picture 18"/>
        <xdr:cNvPicPr preferRelativeResize="1">
          <a:picLocks noChangeAspect="1"/>
        </xdr:cNvPicPr>
      </xdr:nvPicPr>
      <xdr:blipFill>
        <a:blip r:embed="rId15"/>
        <a:stretch>
          <a:fillRect/>
        </a:stretch>
      </xdr:blipFill>
      <xdr:spPr>
        <a:xfrm>
          <a:off x="0" y="0"/>
          <a:ext cx="914400" cy="371475"/>
        </a:xfrm>
        <a:prstGeom prst="rect">
          <a:avLst/>
        </a:prstGeom>
        <a:noFill/>
        <a:ln w="9525" cmpd="sng">
          <a:noFill/>
        </a:ln>
      </xdr:spPr>
    </xdr:pic>
    <xdr:clientData/>
  </xdr:twoCellAnchor>
  <xdr:twoCellAnchor editAs="oneCell">
    <xdr:from>
      <xdr:col>0</xdr:col>
      <xdr:colOff>0</xdr:colOff>
      <xdr:row>0</xdr:row>
      <xdr:rowOff>0</xdr:rowOff>
    </xdr:from>
    <xdr:to>
      <xdr:col>0</xdr:col>
      <xdr:colOff>914400</xdr:colOff>
      <xdr:row>0</xdr:row>
      <xdr:rowOff>371475</xdr:rowOff>
    </xdr:to>
    <xdr:pic>
      <xdr:nvPicPr>
        <xdr:cNvPr id="52" name="Picture 19"/>
        <xdr:cNvPicPr preferRelativeResize="1">
          <a:picLocks noChangeAspect="1"/>
        </xdr:cNvPicPr>
      </xdr:nvPicPr>
      <xdr:blipFill>
        <a:blip r:embed="rId16"/>
        <a:stretch>
          <a:fillRect/>
        </a:stretch>
      </xdr:blipFill>
      <xdr:spPr>
        <a:xfrm>
          <a:off x="0" y="0"/>
          <a:ext cx="914400" cy="371475"/>
        </a:xfrm>
        <a:prstGeom prst="rect">
          <a:avLst/>
        </a:prstGeom>
        <a:noFill/>
        <a:ln w="9525" cmpd="sng">
          <a:noFill/>
        </a:ln>
      </xdr:spPr>
    </xdr:pic>
    <xdr:clientData/>
  </xdr:twoCellAnchor>
  <xdr:twoCellAnchor editAs="oneCell">
    <xdr:from>
      <xdr:col>0</xdr:col>
      <xdr:colOff>0</xdr:colOff>
      <xdr:row>0</xdr:row>
      <xdr:rowOff>0</xdr:rowOff>
    </xdr:from>
    <xdr:to>
      <xdr:col>0</xdr:col>
      <xdr:colOff>914400</xdr:colOff>
      <xdr:row>0</xdr:row>
      <xdr:rowOff>371475</xdr:rowOff>
    </xdr:to>
    <xdr:pic>
      <xdr:nvPicPr>
        <xdr:cNvPr id="53" name="Picture 20"/>
        <xdr:cNvPicPr preferRelativeResize="1">
          <a:picLocks noChangeAspect="1"/>
        </xdr:cNvPicPr>
      </xdr:nvPicPr>
      <xdr:blipFill>
        <a:blip r:embed="rId17"/>
        <a:stretch>
          <a:fillRect/>
        </a:stretch>
      </xdr:blipFill>
      <xdr:spPr>
        <a:xfrm>
          <a:off x="0" y="0"/>
          <a:ext cx="914400" cy="371475"/>
        </a:xfrm>
        <a:prstGeom prst="rect">
          <a:avLst/>
        </a:prstGeom>
        <a:noFill/>
        <a:ln w="9525" cmpd="sng">
          <a:noFill/>
        </a:ln>
      </xdr:spPr>
    </xdr:pic>
    <xdr:clientData/>
  </xdr:twoCellAnchor>
  <xdr:twoCellAnchor editAs="oneCell">
    <xdr:from>
      <xdr:col>0</xdr:col>
      <xdr:colOff>0</xdr:colOff>
      <xdr:row>0</xdr:row>
      <xdr:rowOff>0</xdr:rowOff>
    </xdr:from>
    <xdr:to>
      <xdr:col>0</xdr:col>
      <xdr:colOff>914400</xdr:colOff>
      <xdr:row>0</xdr:row>
      <xdr:rowOff>371475</xdr:rowOff>
    </xdr:to>
    <xdr:pic>
      <xdr:nvPicPr>
        <xdr:cNvPr id="54" name="Picture 21"/>
        <xdr:cNvPicPr preferRelativeResize="1">
          <a:picLocks noChangeAspect="1"/>
        </xdr:cNvPicPr>
      </xdr:nvPicPr>
      <xdr:blipFill>
        <a:blip r:embed="rId18"/>
        <a:stretch>
          <a:fillRect/>
        </a:stretch>
      </xdr:blipFill>
      <xdr:spPr>
        <a:xfrm>
          <a:off x="0" y="0"/>
          <a:ext cx="914400" cy="371475"/>
        </a:xfrm>
        <a:prstGeom prst="rect">
          <a:avLst/>
        </a:prstGeom>
        <a:noFill/>
        <a:ln w="9525" cmpd="sng">
          <a:noFill/>
        </a:ln>
      </xdr:spPr>
    </xdr:pic>
    <xdr:clientData/>
  </xdr:twoCellAnchor>
  <xdr:twoCellAnchor editAs="oneCell">
    <xdr:from>
      <xdr:col>0</xdr:col>
      <xdr:colOff>0</xdr:colOff>
      <xdr:row>0</xdr:row>
      <xdr:rowOff>0</xdr:rowOff>
    </xdr:from>
    <xdr:to>
      <xdr:col>0</xdr:col>
      <xdr:colOff>914400</xdr:colOff>
      <xdr:row>0</xdr:row>
      <xdr:rowOff>371475</xdr:rowOff>
    </xdr:to>
    <xdr:pic>
      <xdr:nvPicPr>
        <xdr:cNvPr id="55" name="Picture 32"/>
        <xdr:cNvPicPr preferRelativeResize="1">
          <a:picLocks noChangeAspect="1"/>
        </xdr:cNvPicPr>
      </xdr:nvPicPr>
      <xdr:blipFill>
        <a:blip r:embed="rId19"/>
        <a:stretch>
          <a:fillRect/>
        </a:stretch>
      </xdr:blipFill>
      <xdr:spPr>
        <a:xfrm>
          <a:off x="0" y="0"/>
          <a:ext cx="914400" cy="371475"/>
        </a:xfrm>
        <a:prstGeom prst="rect">
          <a:avLst/>
        </a:prstGeom>
        <a:noFill/>
        <a:ln w="9525" cmpd="sng">
          <a:noFill/>
        </a:ln>
      </xdr:spPr>
    </xdr:pic>
    <xdr:clientData/>
  </xdr:twoCellAnchor>
  <xdr:twoCellAnchor editAs="oneCell">
    <xdr:from>
      <xdr:col>0</xdr:col>
      <xdr:colOff>0</xdr:colOff>
      <xdr:row>0</xdr:row>
      <xdr:rowOff>0</xdr:rowOff>
    </xdr:from>
    <xdr:to>
      <xdr:col>0</xdr:col>
      <xdr:colOff>914400</xdr:colOff>
      <xdr:row>0</xdr:row>
      <xdr:rowOff>371475</xdr:rowOff>
    </xdr:to>
    <xdr:pic>
      <xdr:nvPicPr>
        <xdr:cNvPr id="56" name="Picture 33"/>
        <xdr:cNvPicPr preferRelativeResize="1">
          <a:picLocks noChangeAspect="1"/>
        </xdr:cNvPicPr>
      </xdr:nvPicPr>
      <xdr:blipFill>
        <a:blip r:embed="rId20"/>
        <a:stretch>
          <a:fillRect/>
        </a:stretch>
      </xdr:blipFill>
      <xdr:spPr>
        <a:xfrm>
          <a:off x="0" y="0"/>
          <a:ext cx="914400" cy="371475"/>
        </a:xfrm>
        <a:prstGeom prst="rect">
          <a:avLst/>
        </a:prstGeom>
        <a:noFill/>
        <a:ln w="9525" cmpd="sng">
          <a:noFill/>
        </a:ln>
      </xdr:spPr>
    </xdr:pic>
    <xdr:clientData/>
  </xdr:twoCellAnchor>
  <xdr:twoCellAnchor editAs="oneCell">
    <xdr:from>
      <xdr:col>0</xdr:col>
      <xdr:colOff>0</xdr:colOff>
      <xdr:row>0</xdr:row>
      <xdr:rowOff>0</xdr:rowOff>
    </xdr:from>
    <xdr:to>
      <xdr:col>0</xdr:col>
      <xdr:colOff>914400</xdr:colOff>
      <xdr:row>0</xdr:row>
      <xdr:rowOff>371475</xdr:rowOff>
    </xdr:to>
    <xdr:pic>
      <xdr:nvPicPr>
        <xdr:cNvPr id="57" name="Picture 36"/>
        <xdr:cNvPicPr preferRelativeResize="1">
          <a:picLocks noChangeAspect="1"/>
        </xdr:cNvPicPr>
      </xdr:nvPicPr>
      <xdr:blipFill>
        <a:blip r:embed="rId8"/>
        <a:stretch>
          <a:fillRect/>
        </a:stretch>
      </xdr:blipFill>
      <xdr:spPr>
        <a:xfrm>
          <a:off x="0" y="0"/>
          <a:ext cx="914400" cy="371475"/>
        </a:xfrm>
        <a:prstGeom prst="rect">
          <a:avLst/>
        </a:prstGeom>
        <a:noFill/>
        <a:ln w="9525" cmpd="sng">
          <a:noFill/>
        </a:ln>
      </xdr:spPr>
    </xdr:pic>
    <xdr:clientData/>
  </xdr:twoCellAnchor>
  <xdr:twoCellAnchor editAs="oneCell">
    <xdr:from>
      <xdr:col>0</xdr:col>
      <xdr:colOff>0</xdr:colOff>
      <xdr:row>0</xdr:row>
      <xdr:rowOff>0</xdr:rowOff>
    </xdr:from>
    <xdr:to>
      <xdr:col>0</xdr:col>
      <xdr:colOff>914400</xdr:colOff>
      <xdr:row>0</xdr:row>
      <xdr:rowOff>371475</xdr:rowOff>
    </xdr:to>
    <xdr:pic>
      <xdr:nvPicPr>
        <xdr:cNvPr id="58" name="Picture 42"/>
        <xdr:cNvPicPr preferRelativeResize="1">
          <a:picLocks noChangeAspect="1"/>
        </xdr:cNvPicPr>
      </xdr:nvPicPr>
      <xdr:blipFill>
        <a:blip r:embed="rId8"/>
        <a:stretch>
          <a:fillRect/>
        </a:stretch>
      </xdr:blipFill>
      <xdr:spPr>
        <a:xfrm>
          <a:off x="0" y="0"/>
          <a:ext cx="914400" cy="371475"/>
        </a:xfrm>
        <a:prstGeom prst="rect">
          <a:avLst/>
        </a:prstGeom>
        <a:noFill/>
        <a:ln w="9525" cmpd="sng">
          <a:noFill/>
        </a:ln>
      </xdr:spPr>
    </xdr:pic>
    <xdr:clientData/>
  </xdr:twoCellAnchor>
  <xdr:twoCellAnchor editAs="oneCell">
    <xdr:from>
      <xdr:col>0</xdr:col>
      <xdr:colOff>0</xdr:colOff>
      <xdr:row>1729</xdr:row>
      <xdr:rowOff>0</xdr:rowOff>
    </xdr:from>
    <xdr:to>
      <xdr:col>0</xdr:col>
      <xdr:colOff>219075</xdr:colOff>
      <xdr:row>1730</xdr:row>
      <xdr:rowOff>47625</xdr:rowOff>
    </xdr:to>
    <xdr:pic>
      <xdr:nvPicPr>
        <xdr:cNvPr id="59" name="Picture 47"/>
        <xdr:cNvPicPr preferRelativeResize="1">
          <a:picLocks noChangeAspect="1"/>
        </xdr:cNvPicPr>
      </xdr:nvPicPr>
      <xdr:blipFill>
        <a:blip r:embed="rId21"/>
        <a:stretch>
          <a:fillRect/>
        </a:stretch>
      </xdr:blipFill>
      <xdr:spPr>
        <a:xfrm>
          <a:off x="0" y="314010675"/>
          <a:ext cx="219075" cy="228600"/>
        </a:xfrm>
        <a:prstGeom prst="rect">
          <a:avLst/>
        </a:prstGeom>
        <a:noFill/>
        <a:ln w="9525" cmpd="sng">
          <a:noFill/>
        </a:ln>
      </xdr:spPr>
    </xdr:pic>
    <xdr:clientData/>
  </xdr:twoCellAnchor>
  <xdr:twoCellAnchor editAs="oneCell">
    <xdr:from>
      <xdr:col>1</xdr:col>
      <xdr:colOff>0</xdr:colOff>
      <xdr:row>1729</xdr:row>
      <xdr:rowOff>0</xdr:rowOff>
    </xdr:from>
    <xdr:to>
      <xdr:col>1</xdr:col>
      <xdr:colOff>219075</xdr:colOff>
      <xdr:row>1730</xdr:row>
      <xdr:rowOff>47625</xdr:rowOff>
    </xdr:to>
    <xdr:pic>
      <xdr:nvPicPr>
        <xdr:cNvPr id="60" name="Picture 48"/>
        <xdr:cNvPicPr preferRelativeResize="1">
          <a:picLocks noChangeAspect="1"/>
        </xdr:cNvPicPr>
      </xdr:nvPicPr>
      <xdr:blipFill>
        <a:blip r:embed="rId21"/>
        <a:stretch>
          <a:fillRect/>
        </a:stretch>
      </xdr:blipFill>
      <xdr:spPr>
        <a:xfrm>
          <a:off x="2686050" y="314010675"/>
          <a:ext cx="219075" cy="228600"/>
        </a:xfrm>
        <a:prstGeom prst="rect">
          <a:avLst/>
        </a:prstGeom>
        <a:noFill/>
        <a:ln w="9525" cmpd="sng">
          <a:noFill/>
        </a:ln>
      </xdr:spPr>
    </xdr:pic>
    <xdr:clientData/>
  </xdr:twoCellAnchor>
  <xdr:twoCellAnchor editAs="oneCell">
    <xdr:from>
      <xdr:col>0</xdr:col>
      <xdr:colOff>0</xdr:colOff>
      <xdr:row>1730</xdr:row>
      <xdr:rowOff>0</xdr:rowOff>
    </xdr:from>
    <xdr:to>
      <xdr:col>0</xdr:col>
      <xdr:colOff>914400</xdr:colOff>
      <xdr:row>1731</xdr:row>
      <xdr:rowOff>47625</xdr:rowOff>
    </xdr:to>
    <xdr:pic>
      <xdr:nvPicPr>
        <xdr:cNvPr id="61" name="Picture 49"/>
        <xdr:cNvPicPr preferRelativeResize="1">
          <a:picLocks noChangeAspect="1"/>
        </xdr:cNvPicPr>
      </xdr:nvPicPr>
      <xdr:blipFill>
        <a:blip r:embed="rId8"/>
        <a:stretch>
          <a:fillRect/>
        </a:stretch>
      </xdr:blipFill>
      <xdr:spPr>
        <a:xfrm>
          <a:off x="0" y="314191650"/>
          <a:ext cx="914400" cy="228600"/>
        </a:xfrm>
        <a:prstGeom prst="rect">
          <a:avLst/>
        </a:prstGeom>
        <a:noFill/>
        <a:ln w="9525" cmpd="sng">
          <a:noFill/>
        </a:ln>
      </xdr:spPr>
    </xdr:pic>
    <xdr:clientData/>
  </xdr:twoCellAnchor>
  <xdr:twoCellAnchor editAs="oneCell">
    <xdr:from>
      <xdr:col>1</xdr:col>
      <xdr:colOff>0</xdr:colOff>
      <xdr:row>1730</xdr:row>
      <xdr:rowOff>0</xdr:rowOff>
    </xdr:from>
    <xdr:to>
      <xdr:col>2</xdr:col>
      <xdr:colOff>152400</xdr:colOff>
      <xdr:row>1731</xdr:row>
      <xdr:rowOff>47625</xdr:rowOff>
    </xdr:to>
    <xdr:pic>
      <xdr:nvPicPr>
        <xdr:cNvPr id="62" name="Picture 50"/>
        <xdr:cNvPicPr preferRelativeResize="1">
          <a:picLocks noChangeAspect="1"/>
        </xdr:cNvPicPr>
      </xdr:nvPicPr>
      <xdr:blipFill>
        <a:blip r:embed="rId8"/>
        <a:stretch>
          <a:fillRect/>
        </a:stretch>
      </xdr:blipFill>
      <xdr:spPr>
        <a:xfrm>
          <a:off x="2686050" y="314191650"/>
          <a:ext cx="914400" cy="2286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27</xdr:row>
      <xdr:rowOff>180975</xdr:rowOff>
    </xdr:from>
    <xdr:to>
      <xdr:col>11</xdr:col>
      <xdr:colOff>723900</xdr:colOff>
      <xdr:row>33</xdr:row>
      <xdr:rowOff>76200</xdr:rowOff>
    </xdr:to>
    <xdr:sp>
      <xdr:nvSpPr>
        <xdr:cNvPr id="1" name="Tekstiruutu 2"/>
        <xdr:cNvSpPr txBox="1">
          <a:spLocks noChangeArrowheads="1"/>
        </xdr:cNvSpPr>
      </xdr:nvSpPr>
      <xdr:spPr>
        <a:xfrm>
          <a:off x="295275" y="5638800"/>
          <a:ext cx="7048500" cy="1076325"/>
        </a:xfrm>
        <a:prstGeom prst="rect">
          <a:avLst/>
        </a:prstGeom>
        <a:solidFill>
          <a:srgbClr val="FFFFFF"/>
        </a:solidFill>
        <a:ln w="9525" cmpd="sng">
          <a:noFill/>
        </a:ln>
      </xdr:spPr>
      <xdr:txBody>
        <a:bodyPr vertOverflow="clip" wrap="square"/>
        <a:p>
          <a:pPr algn="l">
            <a:defRPr/>
          </a:pPr>
          <a:r>
            <a:rPr lang="en-US" cap="none" sz="1050" b="0" i="0" u="none" baseline="0">
              <a:solidFill>
                <a:srgbClr val="000000"/>
              </a:solidFill>
              <a:latin typeface="Arial"/>
              <a:ea typeface="Arial"/>
              <a:cs typeface="Arial"/>
            </a:rPr>
            <a:t>Kouluikkuna-raportin tiedot perustuvat Kuntaliiton vuosittain yhdessä kuntien kanssa ylläpitämään perusopetuksen ja lukiokoulutuksen vertailutietokantaan. Vuonna 2014 aineistossa oli mukana 63 kuntaa, joissa on 1 062 peruskoulua ja yli 300 000 perusopetuksen oppilasta, mikä on noin 60 % koko maan oppilasmäärästä.
</a:t>
          </a:r>
          <a:r>
            <a:rPr lang="en-US" cap="none" sz="1050" b="0" i="0" u="none"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Lukiokoulutuksen aineistossa on noin 62 700 opiskelijaa eli noin 50 % koko maan lukiolaisten määrästä. Vuonna 2014 aineisto tulee kattamaan myös esiopetuksen kustannustiedot.
</a:t>
          </a:r>
        </a:p>
      </xdr:txBody>
    </xdr:sp>
    <xdr:clientData/>
  </xdr:twoCellAnchor>
  <xdr:twoCellAnchor>
    <xdr:from>
      <xdr:col>1</xdr:col>
      <xdr:colOff>57150</xdr:colOff>
      <xdr:row>33</xdr:row>
      <xdr:rowOff>76200</xdr:rowOff>
    </xdr:from>
    <xdr:to>
      <xdr:col>13</xdr:col>
      <xdr:colOff>628650</xdr:colOff>
      <xdr:row>57</xdr:row>
      <xdr:rowOff>0</xdr:rowOff>
    </xdr:to>
    <xdr:sp>
      <xdr:nvSpPr>
        <xdr:cNvPr id="2" name="Tekstiruutu 3"/>
        <xdr:cNvSpPr txBox="1">
          <a:spLocks noChangeArrowheads="1"/>
        </xdr:cNvSpPr>
      </xdr:nvSpPr>
      <xdr:spPr>
        <a:xfrm>
          <a:off x="285750" y="6715125"/>
          <a:ext cx="8639175" cy="4724400"/>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Arial"/>
              <a:ea typeface="Arial"/>
              <a:cs typeface="Arial"/>
            </a:rPr>
            <a:t>Taustatietoa arvioinnin tueksi
</a:t>
          </a:r>
          <a:r>
            <a:rPr lang="en-US" cap="none" sz="1050" b="0" i="0" u="none"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Lukiokoulutus (2013):</a:t>
          </a:r>
          <a:r>
            <a:rPr lang="en-US" cap="none" sz="1050" b="0" i="0" u="none"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 1420 opiskelijaa per psygoloki
</a:t>
          </a:r>
          <a:r>
            <a:rPr lang="en-US" cap="none" sz="1050" b="0" i="0" u="none" baseline="0">
              <a:solidFill>
                <a:srgbClr val="000000"/>
              </a:solidFill>
              <a:latin typeface="Arial"/>
              <a:ea typeface="Arial"/>
              <a:cs typeface="Arial"/>
            </a:rPr>
            <a:t>~ 1470 opiskelijaa per kuraattori
</a:t>
          </a:r>
          <a:r>
            <a:rPr lang="en-US" cap="none" sz="1050" b="0" i="0" u="none" baseline="0">
              <a:solidFill>
                <a:srgbClr val="000000"/>
              </a:solidFill>
              <a:latin typeface="Arial"/>
              <a:ea typeface="Arial"/>
              <a:cs typeface="Arial"/>
            </a:rPr>
            <a:t>~ 570 opiskelijaa per terveydenhoitaja
</a:t>
          </a:r>
          <a:r>
            <a:rPr lang="en-US" cap="none" sz="1050" b="0" i="0" u="none" baseline="0">
              <a:solidFill>
                <a:srgbClr val="000000"/>
              </a:solidFill>
              <a:latin typeface="Arial"/>
              <a:ea typeface="Arial"/>
              <a:cs typeface="Arial"/>
            </a:rPr>
            <a:t>~ 4450 opiskelijaa per lääkäri
</a:t>
          </a:r>
          <a:r>
            <a:rPr lang="en-US" cap="none" sz="1050" b="0" i="0" u="none" baseline="0">
              <a:solidFill>
                <a:srgbClr val="000000"/>
              </a:solidFill>
              <a:latin typeface="Arial"/>
              <a:ea typeface="Arial"/>
              <a:cs typeface="Arial"/>
            </a:rPr>
            <a:t>vakinaisten opettajien osuus noin 85 % ja kelpoisuutta vaille olevia opettajia noin 6 %
</a:t>
          </a:r>
          <a:r>
            <a:rPr lang="en-US" cap="none" sz="1050" b="0" i="0" u="none" baseline="0">
              <a:solidFill>
                <a:srgbClr val="000000"/>
              </a:solidFill>
              <a:latin typeface="Arial"/>
              <a:ea typeface="Arial"/>
              <a:cs typeface="Arial"/>
            </a:rPr>
            <a:t>(Lähde: Kouluikkuna)
</a:t>
          </a:r>
          <a:r>
            <a:rPr lang="en-US" cap="none" sz="1050" b="0" i="0" u="none"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Perusopetus (2013):
</a:t>
          </a:r>
          <a:r>
            <a:rPr lang="en-US" cap="none" sz="1050" b="0" i="0" u="none" baseline="0">
              <a:solidFill>
                <a:srgbClr val="000000"/>
              </a:solidFill>
              <a:latin typeface="Arial"/>
              <a:ea typeface="Arial"/>
              <a:cs typeface="Arial"/>
            </a:rPr>
            <a:t>~ 59 oppilaita per</a:t>
          </a:r>
          <a:r>
            <a:rPr lang="en-US" cap="none" sz="1050" b="0" i="0" u="none" baseline="0">
              <a:solidFill>
                <a:srgbClr val="000000"/>
              </a:solidFill>
              <a:latin typeface="Arial"/>
              <a:ea typeface="Arial"/>
              <a:cs typeface="Arial"/>
            </a:rPr>
            <a:t> avustaja</a:t>
          </a:r>
          <a:r>
            <a:rPr lang="en-US" cap="none" sz="1050" b="0" i="0" u="none"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 1340 oppilasta per psygoloki
</a:t>
          </a:r>
          <a:r>
            <a:rPr lang="en-US" cap="none" sz="1050" b="0" i="0" u="none" baseline="0">
              <a:solidFill>
                <a:srgbClr val="000000"/>
              </a:solidFill>
              <a:latin typeface="Arial"/>
              <a:ea typeface="Arial"/>
              <a:cs typeface="Arial"/>
            </a:rPr>
            <a:t>~ 960 oppilasta per kuraattori
</a:t>
          </a:r>
          <a:r>
            <a:rPr lang="en-US" cap="none" sz="1050" b="0" i="0" u="none" baseline="0">
              <a:solidFill>
                <a:srgbClr val="000000"/>
              </a:solidFill>
              <a:latin typeface="Arial"/>
              <a:ea typeface="Arial"/>
              <a:cs typeface="Arial"/>
            </a:rPr>
            <a:t>~ 480 oppilasta per terveydenhoitaja
</a:t>
          </a:r>
          <a:r>
            <a:rPr lang="en-US" cap="none" sz="1050" b="0" i="0" u="none" baseline="0">
              <a:solidFill>
                <a:srgbClr val="000000"/>
              </a:solidFill>
              <a:latin typeface="Arial"/>
              <a:ea typeface="Arial"/>
              <a:cs typeface="Arial"/>
            </a:rPr>
            <a:t>~ 3270 opiskelijaa per lääkäri
</a:t>
          </a:r>
          <a:r>
            <a:rPr lang="en-US" cap="none" sz="1050" b="0" i="0" u="none" baseline="0">
              <a:solidFill>
                <a:srgbClr val="000000"/>
              </a:solidFill>
              <a:latin typeface="Arial"/>
              <a:ea typeface="Arial"/>
              <a:cs typeface="Arial"/>
            </a:rPr>
            <a:t>vakinaisten opettajien osuus noin 79 % ja kelpoisuutta vaille olevia opettajia noin 8 %
</a:t>
          </a:r>
          <a:r>
            <a:rPr lang="en-US" cap="none" sz="1050" b="0" i="0" u="none" baseline="0">
              <a:solidFill>
                <a:srgbClr val="000000"/>
              </a:solidFill>
              <a:latin typeface="Arial"/>
              <a:ea typeface="Arial"/>
              <a:cs typeface="Arial"/>
            </a:rPr>
            <a:t>(Lähde: Kouluikkuna)
</a:t>
          </a:r>
          <a:r>
            <a:rPr lang="en-US" cap="none" sz="1050" b="0" i="0" u="none"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Lain mukaiset:
</a:t>
          </a:r>
          <a:r>
            <a:rPr lang="en-US" cap="none" sz="1050" b="0" i="0" u="none" baseline="0">
              <a:solidFill>
                <a:srgbClr val="000000"/>
              </a:solidFill>
              <a:latin typeface="Arial"/>
              <a:ea typeface="Arial"/>
              <a:cs typeface="Arial"/>
            </a:rPr>
            <a:t>Perusopetus (STM)
</a:t>
          </a:r>
          <a:r>
            <a:rPr lang="en-US" cap="none" sz="1050" b="0" i="0" u="none" baseline="0">
              <a:solidFill>
                <a:srgbClr val="000000"/>
              </a:solidFill>
              <a:latin typeface="Arial"/>
              <a:ea typeface="Arial"/>
              <a:cs typeface="Arial"/>
            </a:rPr>
            <a:t>- Psykologi/1000 oppilasta
</a:t>
          </a:r>
          <a:r>
            <a:rPr lang="en-US" cap="none" sz="1050" b="0" i="0" u="none" baseline="0">
              <a:solidFill>
                <a:srgbClr val="000000"/>
              </a:solidFill>
              <a:latin typeface="Arial"/>
              <a:ea typeface="Arial"/>
              <a:cs typeface="Arial"/>
            </a:rPr>
            <a:t>- Kuraattori/800 oppilasta
</a:t>
          </a:r>
          <a:r>
            <a:rPr lang="en-US" cap="none" sz="1050" b="0" i="0" u="none"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Ammatillinen koulutus ja lukiokoulutus
</a:t>
          </a:r>
          <a:r>
            <a:rPr lang="en-US" cap="none" sz="1050" b="0" i="0" u="none" baseline="0">
              <a:solidFill>
                <a:srgbClr val="000000"/>
              </a:solidFill>
              <a:latin typeface="Arial"/>
              <a:ea typeface="Arial"/>
              <a:cs typeface="Arial"/>
            </a:rPr>
            <a:t>- Psykologi/1000 opiskelijaa
</a:t>
          </a:r>
          <a:r>
            <a:rPr lang="en-US" cap="none" sz="1050" b="0" i="0" u="none" baseline="0">
              <a:solidFill>
                <a:srgbClr val="000000"/>
              </a:solidFill>
              <a:latin typeface="Arial"/>
              <a:ea typeface="Arial"/>
              <a:cs typeface="Arial"/>
            </a:rPr>
            <a:t>- Kuraattori/780 opiskelijaa
</a:t>
          </a:r>
          <a:r>
            <a:rPr lang="en-US" cap="none" sz="1050" b="0" i="0" u="none"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Lisäksi (SivVM 6/2002)
</a:t>
          </a:r>
          <a:r>
            <a:rPr lang="en-US" cap="none" sz="1050" b="0" i="0" u="none" baseline="0">
              <a:solidFill>
                <a:srgbClr val="000000"/>
              </a:solidFill>
              <a:latin typeface="Arial"/>
              <a:ea typeface="Arial"/>
              <a:cs typeface="Arial"/>
            </a:rPr>
            <a:t>- Opinto-ohjauksesta vastaava opettaja/250 oppilasta tai opiskelijaa</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TyniTe\AppData\Local\Microsoft\Windows\Temporary%20Internet%20Files\Content.Outlook\E08L5CGD\IT-kustannusten%20arviointipohja_04201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Tietohallinto\TA2012_kehitt&#228;miskohteet_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halliset hyödyt"/>
      <sheetName val="Kustannukset"/>
      <sheetName val="Kustannusyhteenveto"/>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trategiat ja th-ohjelma"/>
      <sheetName val="Kehittämiskokonaisuudet"/>
      <sheetName val="Hyötyarvio"/>
      <sheetName val="Taul4"/>
    </sheetNames>
  </externalBook>
</externalLink>
</file>

<file path=xl/theme/theme1.xml><?xml version="1.0" encoding="utf-8"?>
<a:theme xmlns:a="http://schemas.openxmlformats.org/drawingml/2006/main" name="Office Theme">
  <a:themeElements>
    <a:clrScheme name="Kuntaliitto">
      <a:dk1>
        <a:srgbClr val="002E63"/>
      </a:dk1>
      <a:lt1>
        <a:sysClr val="window" lastClr="FFFFFF"/>
      </a:lt1>
      <a:dk2>
        <a:srgbClr val="000000"/>
      </a:dk2>
      <a:lt2>
        <a:srgbClr val="EEECE1"/>
      </a:lt2>
      <a:accent1>
        <a:srgbClr val="002E63"/>
      </a:accent1>
      <a:accent2>
        <a:srgbClr val="00A6D6"/>
      </a:accent2>
      <a:accent3>
        <a:srgbClr val="6B8F00"/>
      </a:accent3>
      <a:accent4>
        <a:srgbClr val="B5BA05"/>
      </a:accent4>
      <a:accent5>
        <a:srgbClr val="F25900"/>
      </a:accent5>
      <a:accent6>
        <a:srgbClr val="E0AD12"/>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kunnat.net/sotekust" TargetMode="External" /><Relationship Id="rId2" Type="http://schemas.openxmlformats.org/officeDocument/2006/relationships/hyperlink" Target="http://www.kuusikkokunnat.fi/" TargetMode="External" /><Relationship Id="rId3" Type="http://schemas.openxmlformats.org/officeDocument/2006/relationships/hyperlink" Target="http://www.sotkanet.fi/" TargetMode="External" /><Relationship Id="rId4" Type="http://schemas.openxmlformats.org/officeDocument/2006/relationships/hyperlink" Target="http://www.kuusikkokunnat.fi/?id=E9A6153C-BA174605BD29-0132C02A4A48" TargetMode="External" /><Relationship Id="rId5" Type="http://schemas.openxmlformats.org/officeDocument/2006/relationships/hyperlink" Target="http://www.kuusikkokunnat.fi/?id=6C9224DB-68814984B365-981A62147F1E" TargetMode="External" /><Relationship Id="rId6" Type="http://schemas.openxmlformats.org/officeDocument/2006/relationships/hyperlink" Target="http://www.kuusikkokunnat.fi/?id=0BF73024-FCBB444F829C-38D8B84C5A64" TargetMode="External" /><Relationship Id="rId7" Type="http://schemas.openxmlformats.org/officeDocument/2006/relationships/hyperlink" Target="http://www.kuusikkokunnat.fi/?id=FB23A32C-0A734DBFA054-00F3F443A8F8" TargetMode="External" /><Relationship Id="rId8" Type="http://schemas.openxmlformats.org/officeDocument/2006/relationships/hyperlink" Target="http://www.kuusikkokunnat.fi/?id=15022CF7-74F24F0CBDEA-35B8588E971C" TargetMode="External" /><Relationship Id="rId9" Type="http://schemas.openxmlformats.org/officeDocument/2006/relationships/hyperlink" Target="http://www.kuusikkokunnat.fi/?id=D31125FD-1732496A88B7-E036AEDBC563" TargetMode="External" /><Relationship Id="rId10" Type="http://schemas.openxmlformats.org/officeDocument/2006/relationships/hyperlink" Target="http://www.kuusikkokunnat.fi/?id=77224AD0-850A44650AC3-CBE7D152BD9D" TargetMode="External" /><Relationship Id="rId11" Type="http://schemas.openxmlformats.org/officeDocument/2006/relationships/hyperlink" Target="http://www.kuusikkokunnat.fi/?id=56698A57-D12043A0A0C0-CC6CDF3AFE23" TargetMode="External" /><Relationship Id="rId12" Type="http://schemas.openxmlformats.org/officeDocument/2006/relationships/hyperlink" Target="http://www.kunnat.net/fi/asiantuntijapalvelut/soster/hallinto-jarjestaminen-tuottaminen/hallinto/sotehallinto2014/Sivut/default.aspx" TargetMode="External" /><Relationship Id="rId13" Type="http://schemas.openxmlformats.org/officeDocument/2006/relationships/hyperlink" Target="http://www.kuntatyonantajat.fi/fi/kunta-tyonantajana/palkat-ammatit-ja-tutkinnot/palkat-2013/Sivut/default.aspx" TargetMode="External" /><Relationship Id="rId14" Type="http://schemas.openxmlformats.org/officeDocument/2006/relationships/hyperlink" Target="https://www.julkari.fi/bitstream/handle/10024/114683/THL_RAPO3_2014_web.pdf?sequence=1" TargetMode="External" /><Relationship Id="rId15" Type="http://schemas.openxmlformats.org/officeDocument/2006/relationships/drawing" Target="../drawings/drawing8.xml" /><Relationship Id="rId16"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ul4">
    <tabColor theme="3"/>
  </sheetPr>
  <dimension ref="A1:R45"/>
  <sheetViews>
    <sheetView tabSelected="1" zoomScalePageLayoutView="0" workbookViewId="0" topLeftCell="A1">
      <selection activeCell="A3" sqref="A3"/>
    </sheetView>
  </sheetViews>
  <sheetFormatPr defaultColWidth="8.796875" defaultRowHeight="14.25"/>
  <cols>
    <col min="1" max="1" width="2.19921875" style="32" customWidth="1"/>
    <col min="2" max="2" width="2.5" style="32" customWidth="1"/>
    <col min="3" max="3" width="1.59765625" style="32" customWidth="1"/>
    <col min="4" max="4" width="9.8984375" style="32" customWidth="1"/>
    <col min="5" max="5" width="9.59765625" style="32" customWidth="1"/>
    <col min="6" max="8" width="8.69921875" style="32" customWidth="1"/>
    <col min="9" max="9" width="10.796875" style="32" customWidth="1"/>
    <col min="10" max="11" width="8.69921875" style="32" customWidth="1"/>
    <col min="12" max="12" width="8.796875" style="32" customWidth="1"/>
    <col min="13" max="13" width="2.3984375" style="32" customWidth="1"/>
    <col min="14" max="19" width="6.796875" style="32" customWidth="1"/>
    <col min="20" max="16384" width="8.796875" style="32" customWidth="1"/>
  </cols>
  <sheetData>
    <row r="1" spans="5:18" ht="15">
      <c r="E1" s="33"/>
      <c r="N1" s="129" t="s">
        <v>1828</v>
      </c>
      <c r="O1" s="130"/>
      <c r="P1" s="131" t="s">
        <v>1829</v>
      </c>
      <c r="Q1" s="132">
        <v>42162</v>
      </c>
      <c r="R1" s="40"/>
    </row>
    <row r="2" ht="25.5">
      <c r="A2" s="34" t="s">
        <v>1878</v>
      </c>
    </row>
    <row r="3" ht="24" customHeight="1">
      <c r="A3" s="35"/>
    </row>
    <row r="4" spans="1:8" ht="24" customHeight="1">
      <c r="A4" s="35"/>
      <c r="H4" s="35"/>
    </row>
    <row r="5" ht="24" customHeight="1">
      <c r="A5" s="35"/>
    </row>
    <row r="6" ht="24" customHeight="1">
      <c r="A6" s="35"/>
    </row>
    <row r="7" ht="24" customHeight="1">
      <c r="A7" s="35"/>
    </row>
    <row r="8" spans="1:13" ht="27.75" customHeight="1">
      <c r="A8" s="35"/>
      <c r="M8" s="36"/>
    </row>
    <row r="9" spans="1:13" ht="24.75" customHeight="1">
      <c r="A9" s="37" t="s">
        <v>1839</v>
      </c>
      <c r="B9" s="37"/>
      <c r="H9" s="38"/>
      <c r="M9" s="38"/>
    </row>
    <row r="10" spans="1:17" ht="16.5" customHeight="1">
      <c r="A10" s="35"/>
      <c r="M10" s="38"/>
      <c r="Q10"/>
    </row>
    <row r="11" spans="1:13" ht="16.5" customHeight="1">
      <c r="A11" s="35"/>
      <c r="M11" s="38"/>
    </row>
    <row r="12" spans="1:13" ht="16.5" customHeight="1">
      <c r="A12" s="35"/>
      <c r="M12" s="38"/>
    </row>
    <row r="13" spans="5:8" ht="15">
      <c r="E13" s="39"/>
      <c r="H13" s="38"/>
    </row>
    <row r="14" spans="2:5" ht="22.5" customHeight="1">
      <c r="B14" s="40" t="s">
        <v>1840</v>
      </c>
      <c r="E14" s="30"/>
    </row>
    <row r="15" spans="2:9" ht="18" customHeight="1">
      <c r="B15" s="41"/>
      <c r="C15" s="30"/>
      <c r="D15" s="32" t="s">
        <v>1841</v>
      </c>
      <c r="E15" s="30"/>
      <c r="F15" s="42"/>
      <c r="G15" s="115" t="s">
        <v>1842</v>
      </c>
      <c r="H15" s="43"/>
      <c r="I15" s="44"/>
    </row>
    <row r="16" spans="4:9" ht="19.5" customHeight="1">
      <c r="D16" s="261"/>
      <c r="E16" s="262"/>
      <c r="F16" s="263"/>
      <c r="G16" s="264"/>
      <c r="H16" s="265"/>
      <c r="I16" s="44"/>
    </row>
    <row r="17" ht="14.25">
      <c r="I17" s="44"/>
    </row>
    <row r="18" ht="14.25">
      <c r="I18" s="44"/>
    </row>
    <row r="19" ht="15">
      <c r="B19" s="40" t="s">
        <v>1785</v>
      </c>
    </row>
    <row r="20" ht="15" customHeight="1"/>
    <row r="21" ht="14.25"/>
    <row r="22" ht="14.25" hidden="1"/>
    <row r="23" ht="14.25" hidden="1"/>
    <row r="24" ht="18.75" customHeight="1">
      <c r="H24" s="45"/>
    </row>
    <row r="25" spans="4:12" ht="14.25">
      <c r="D25" s="113" t="s">
        <v>1788</v>
      </c>
      <c r="E25" s="113" t="s">
        <v>1784</v>
      </c>
      <c r="F25" s="266" t="s">
        <v>1808</v>
      </c>
      <c r="G25" s="266"/>
      <c r="H25" s="266"/>
      <c r="I25" s="266"/>
      <c r="J25" s="266"/>
      <c r="K25" s="266"/>
      <c r="L25" s="266"/>
    </row>
    <row r="26" spans="2:12" ht="15">
      <c r="B26" s="30"/>
      <c r="D26" s="113" t="s">
        <v>1787</v>
      </c>
      <c r="E26" s="113" t="s">
        <v>1783</v>
      </c>
      <c r="F26" s="116"/>
      <c r="G26" s="116" t="s">
        <v>1781</v>
      </c>
      <c r="H26" s="116"/>
      <c r="I26" s="116"/>
      <c r="J26" s="116"/>
      <c r="K26" s="116"/>
      <c r="L26" s="116"/>
    </row>
    <row r="27" spans="2:12" ht="16.5" customHeight="1">
      <c r="B27" s="30"/>
      <c r="D27" s="47" t="s">
        <v>1779</v>
      </c>
      <c r="E27" s="47" t="s">
        <v>1780</v>
      </c>
      <c r="F27" s="117" t="s">
        <v>1726</v>
      </c>
      <c r="G27" s="117" t="s">
        <v>1782</v>
      </c>
      <c r="H27" s="117" t="s">
        <v>1735</v>
      </c>
      <c r="I27" s="117" t="s">
        <v>1775</v>
      </c>
      <c r="J27" s="117" t="s">
        <v>1776</v>
      </c>
      <c r="K27" s="117" t="s">
        <v>1736</v>
      </c>
      <c r="L27" s="117" t="s">
        <v>1733</v>
      </c>
    </row>
    <row r="28" spans="2:12" ht="16.5" customHeight="1">
      <c r="B28" s="30"/>
      <c r="D28" s="46"/>
      <c r="E28" s="46"/>
      <c r="F28" s="48"/>
      <c r="G28" s="48"/>
      <c r="H28" s="48"/>
      <c r="I28" s="48"/>
      <c r="J28" s="47"/>
      <c r="K28" s="47"/>
      <c r="L28" s="47"/>
    </row>
    <row r="29" spans="2:13" ht="16.5" customHeight="1">
      <c r="B29" s="30"/>
      <c r="D29" s="31">
        <v>1</v>
      </c>
      <c r="E29" s="31" t="s">
        <v>1791</v>
      </c>
      <c r="F29" s="228">
        <f>IF(E29="kyllä",Henkilöstömenot!K38,"-")</f>
        <v>0</v>
      </c>
      <c r="G29" s="228">
        <f>IF(E29="kyllä",'Palvelujen ostot'!J28,"-")</f>
        <v>0</v>
      </c>
      <c r="H29" s="228">
        <f>IF(E29="kyllä",'Aineet, tavarat'!J8,"-")</f>
        <v>0</v>
      </c>
      <c r="I29" s="228">
        <f>IF(E29="kyllä",Kiinteistökulut!I13,"-")</f>
        <v>0</v>
      </c>
      <c r="J29" s="228" t="s">
        <v>1799</v>
      </c>
      <c r="K29" s="228">
        <f>IF(E29="kyllä",Muut!F3,"-")</f>
        <v>0</v>
      </c>
      <c r="L29" s="225">
        <f>SUM(F29:K29)</f>
        <v>0</v>
      </c>
      <c r="M29" s="38"/>
    </row>
    <row r="30" spans="2:13" ht="16.5" customHeight="1">
      <c r="B30" s="30"/>
      <c r="D30" s="31">
        <v>2</v>
      </c>
      <c r="E30" s="31" t="s">
        <v>1791</v>
      </c>
      <c r="F30" s="228">
        <f>IF(E30="kyllä",Henkilöstömenot!K39,"-")</f>
        <v>0</v>
      </c>
      <c r="G30" s="228">
        <f>IF(E30="kyllä",'Palvelujen ostot'!J29,"-")</f>
        <v>0</v>
      </c>
      <c r="H30" s="228">
        <f>IF(E30="kyllä",'Aineet, tavarat'!J9,"-")</f>
        <v>0</v>
      </c>
      <c r="I30" s="228">
        <f>IF(E30="kyllä",Kiinteistökulut!I14,"-")</f>
        <v>0</v>
      </c>
      <c r="J30" s="228" t="s">
        <v>1799</v>
      </c>
      <c r="K30" s="228">
        <f>IF(E30="kyllä",Muut!F4,"-")</f>
        <v>0</v>
      </c>
      <c r="L30" s="225">
        <f>SUM(F30:K30)</f>
        <v>0</v>
      </c>
      <c r="M30" s="38"/>
    </row>
    <row r="31" spans="2:14" ht="18.75" customHeight="1" thickBot="1">
      <c r="B31" s="30"/>
      <c r="C31" s="30"/>
      <c r="D31" s="211">
        <v>3</v>
      </c>
      <c r="E31" s="211" t="s">
        <v>1791</v>
      </c>
      <c r="F31" s="229">
        <f>IF(E31="kyllä",Henkilöstömenot!K40,"-")</f>
        <v>0</v>
      </c>
      <c r="G31" s="229">
        <f>IF(E31="kyllä",'Palvelujen ostot'!J30,"-")</f>
        <v>0</v>
      </c>
      <c r="H31" s="229">
        <f>IF(E31="kyllä",'Aineet, tavarat'!J10,"-")</f>
        <v>0</v>
      </c>
      <c r="I31" s="229">
        <f>IF(E31="kyllä",Kiinteistökulut!I15,"-")</f>
        <v>0</v>
      </c>
      <c r="J31" s="230" t="s">
        <v>1799</v>
      </c>
      <c r="K31" s="229">
        <f>IF(E31="kyllä",Muut!F5,"-")</f>
        <v>0</v>
      </c>
      <c r="L31" s="226">
        <f>SUM(F31:K31)</f>
        <v>0</v>
      </c>
      <c r="M31" s="38"/>
      <c r="N31" s="38"/>
    </row>
    <row r="32" spans="2:13" ht="17.25" customHeight="1" thickTop="1">
      <c r="B32" s="30"/>
      <c r="C32" s="30"/>
      <c r="F32" s="227">
        <f>SUM(F28:F31)</f>
        <v>0</v>
      </c>
      <c r="G32" s="227">
        <f>SUM(G28:G31)</f>
        <v>0</v>
      </c>
      <c r="H32" s="227">
        <f>SUM(H28:H31)</f>
        <v>0</v>
      </c>
      <c r="I32" s="227">
        <f>SUM(I28:I31)</f>
        <v>0</v>
      </c>
      <c r="J32" s="231">
        <f>ICT_yht</f>
        <v>0</v>
      </c>
      <c r="K32" s="227">
        <f>SUM(K28:K31)</f>
        <v>0</v>
      </c>
      <c r="L32" s="227">
        <f>SUM(F32:K32)</f>
        <v>0</v>
      </c>
      <c r="M32" s="38"/>
    </row>
    <row r="33" ht="23.25" customHeight="1">
      <c r="B33" s="30"/>
    </row>
    <row r="34" spans="2:12" ht="15">
      <c r="B34" s="269" t="s">
        <v>1806</v>
      </c>
      <c r="C34" s="269"/>
      <c r="D34" s="269"/>
      <c r="E34" s="269"/>
      <c r="F34" s="269"/>
      <c r="G34" s="269"/>
      <c r="H34" s="269"/>
      <c r="I34" s="269"/>
      <c r="J34" s="269"/>
      <c r="K34" s="269"/>
      <c r="L34" s="269"/>
    </row>
    <row r="35" spans="6:9" ht="19.5" customHeight="1">
      <c r="F35" s="270" t="s">
        <v>1726</v>
      </c>
      <c r="G35" s="271"/>
      <c r="H35" s="267">
        <f>F32</f>
        <v>0</v>
      </c>
      <c r="I35" s="268"/>
    </row>
    <row r="36" spans="3:9" ht="19.5" customHeight="1">
      <c r="C36" s="30"/>
      <c r="F36" s="270" t="s">
        <v>1734</v>
      </c>
      <c r="G36" s="271"/>
      <c r="H36" s="267">
        <f>G32</f>
        <v>0</v>
      </c>
      <c r="I36" s="268"/>
    </row>
    <row r="37" spans="6:9" ht="19.5" customHeight="1">
      <c r="F37" s="270" t="s">
        <v>1735</v>
      </c>
      <c r="G37" s="271"/>
      <c r="H37" s="267">
        <f>H32</f>
        <v>0</v>
      </c>
      <c r="I37" s="268"/>
    </row>
    <row r="38" spans="6:9" ht="19.5" customHeight="1">
      <c r="F38" s="270" t="s">
        <v>1786</v>
      </c>
      <c r="G38" s="271"/>
      <c r="H38" s="267">
        <f>I32</f>
        <v>0</v>
      </c>
      <c r="I38" s="268"/>
    </row>
    <row r="39" spans="6:9" ht="19.5" customHeight="1">
      <c r="F39" s="270" t="s">
        <v>1776</v>
      </c>
      <c r="G39" s="271"/>
      <c r="H39" s="267">
        <f>J32</f>
        <v>0</v>
      </c>
      <c r="I39" s="268"/>
    </row>
    <row r="40" spans="6:9" ht="19.5" customHeight="1" thickBot="1">
      <c r="F40" s="272" t="s">
        <v>1736</v>
      </c>
      <c r="G40" s="273"/>
      <c r="H40" s="278">
        <f>K32</f>
        <v>0</v>
      </c>
      <c r="I40" s="279"/>
    </row>
    <row r="41" spans="6:9" ht="19.5" customHeight="1" thickTop="1">
      <c r="F41" s="274" t="s">
        <v>1733</v>
      </c>
      <c r="G41" s="275"/>
      <c r="H41" s="276">
        <f>L32</f>
        <v>0</v>
      </c>
      <c r="I41" s="277"/>
    </row>
    <row r="43" s="76" customFormat="1" ht="15">
      <c r="B43" s="49" t="s">
        <v>1807</v>
      </c>
    </row>
    <row r="44" spans="2:9" ht="15">
      <c r="B44" s="40"/>
      <c r="F44" s="270" t="s">
        <v>1786</v>
      </c>
      <c r="G44" s="271"/>
      <c r="H44" s="267">
        <f>Kiinteistökulut!N16</f>
        <v>0</v>
      </c>
      <c r="I44" s="268"/>
    </row>
    <row r="45" spans="6:9" ht="14.25">
      <c r="F45" s="270" t="s">
        <v>1776</v>
      </c>
      <c r="G45" s="271"/>
      <c r="H45" s="267">
        <f>'ICT-kustannukset'!C19</f>
        <v>0</v>
      </c>
      <c r="I45" s="268"/>
    </row>
    <row r="48" ht="14.25"/>
    <row r="49" ht="14.25"/>
    <row r="50" ht="14.25"/>
    <row r="51" ht="14.25"/>
    <row r="52" ht="14.25"/>
    <row r="53" ht="14.25"/>
    <row r="54" ht="14.25"/>
    <row r="55" ht="14.25"/>
    <row r="56" ht="14.25"/>
    <row r="57" ht="14.25"/>
    <row r="58" ht="14.25"/>
    <row r="59" ht="14.25"/>
  </sheetData>
  <sheetProtection sheet="1" objects="1" scenarios="1"/>
  <mergeCells count="22">
    <mergeCell ref="F45:G45"/>
    <mergeCell ref="H44:I44"/>
    <mergeCell ref="H45:I45"/>
    <mergeCell ref="F40:G40"/>
    <mergeCell ref="F41:G41"/>
    <mergeCell ref="H41:I41"/>
    <mergeCell ref="H40:I40"/>
    <mergeCell ref="H37:I37"/>
    <mergeCell ref="H38:I38"/>
    <mergeCell ref="H39:I39"/>
    <mergeCell ref="F35:G35"/>
    <mergeCell ref="F44:G44"/>
    <mergeCell ref="F36:G36"/>
    <mergeCell ref="F37:G37"/>
    <mergeCell ref="F38:G38"/>
    <mergeCell ref="F39:G39"/>
    <mergeCell ref="D16:F16"/>
    <mergeCell ref="G16:H16"/>
    <mergeCell ref="F25:L25"/>
    <mergeCell ref="H35:I35"/>
    <mergeCell ref="H36:I36"/>
    <mergeCell ref="B34:L34"/>
  </mergeCells>
  <dataValidations count="2">
    <dataValidation type="list" allowBlank="1" showInputMessage="1" showErrorMessage="1" sqref="E35 E32 G35">
      <formula1>YHTEENVETO!#REF!</formula1>
    </dataValidation>
    <dataValidation type="list" allowBlank="1" showInputMessage="1" showErrorMessage="1" sqref="E29:E31">
      <formula1>"Kyllä,Ei"</formula1>
    </dataValidation>
  </dataValidations>
  <printOptions/>
  <pageMargins left="0.2362204724409449" right="0.2362204724409449" top="0.5511811023622047" bottom="0.5511811023622047" header="0.31496062992125984" footer="0.31496062992125984"/>
  <pageSetup horizontalDpi="600" verticalDpi="600" orientation="portrait" paperSize="9" scale="90" r:id="rId4"/>
  <drawing r:id="rId3"/>
  <legacyDrawing r:id="rId2"/>
</worksheet>
</file>

<file path=xl/worksheets/sheet2.xml><?xml version="1.0" encoding="utf-8"?>
<worksheet xmlns="http://schemas.openxmlformats.org/spreadsheetml/2006/main" xmlns:r="http://schemas.openxmlformats.org/officeDocument/2006/relationships">
  <sheetPr codeName="Taul6">
    <tabColor theme="1" tint="0.49998000264167786"/>
    <pageSetUpPr fitToPage="1"/>
  </sheetPr>
  <dimension ref="A2:AE106"/>
  <sheetViews>
    <sheetView zoomScalePageLayoutView="0" workbookViewId="0" topLeftCell="A31">
      <selection activeCell="D38" sqref="D38"/>
    </sheetView>
  </sheetViews>
  <sheetFormatPr defaultColWidth="8.796875" defaultRowHeight="14.25"/>
  <cols>
    <col min="1" max="1" width="2.19921875" style="50" customWidth="1"/>
    <col min="2" max="2" width="2.296875" style="50" customWidth="1"/>
    <col min="3" max="3" width="2.19921875" style="50" customWidth="1"/>
    <col min="4" max="4" width="24" style="50" customWidth="1"/>
    <col min="5" max="5" width="12.19921875" style="50" customWidth="1"/>
    <col min="6" max="6" width="10.796875" style="50" customWidth="1"/>
    <col min="7" max="7" width="17.296875" style="50" bestFit="1" customWidth="1"/>
    <col min="8" max="9" width="12.19921875" style="50" customWidth="1"/>
    <col min="10" max="10" width="0.4921875" style="50" customWidth="1"/>
    <col min="11" max="11" width="8.796875" style="50" customWidth="1"/>
    <col min="12" max="12" width="2.69921875" style="50" customWidth="1"/>
    <col min="13" max="13" width="8.796875" style="50" customWidth="1"/>
    <col min="14" max="14" width="5" style="50" customWidth="1"/>
    <col min="15" max="16384" width="8.796875" style="50" customWidth="1"/>
  </cols>
  <sheetData>
    <row r="2" s="35" customFormat="1" ht="18">
      <c r="A2" s="37" t="s">
        <v>1750</v>
      </c>
    </row>
    <row r="3" ht="12.75"/>
    <row r="4" ht="12.75"/>
    <row r="5" ht="12.75"/>
    <row r="6" ht="12.75"/>
    <row r="7" ht="12.75"/>
    <row r="8" ht="12.75"/>
    <row r="9" ht="12.75"/>
    <row r="10" ht="12.75">
      <c r="P10" s="51"/>
    </row>
    <row r="11" ht="21.75" customHeight="1">
      <c r="P11" s="52"/>
    </row>
    <row r="12" ht="14.25">
      <c r="P12" s="52"/>
    </row>
    <row r="13" ht="12.75"/>
    <row r="14" spans="3:16" ht="12.75">
      <c r="C14" s="53"/>
      <c r="E14" s="53"/>
      <c r="F14" s="53"/>
      <c r="G14" s="53"/>
      <c r="H14" s="53"/>
      <c r="I14" s="53"/>
      <c r="J14" s="53"/>
      <c r="K14" s="53"/>
      <c r="L14" s="53"/>
      <c r="M14" s="53"/>
      <c r="N14" s="53"/>
      <c r="O14" s="53"/>
      <c r="P14" s="53"/>
    </row>
    <row r="15" spans="2:16" ht="15">
      <c r="B15" s="40" t="s">
        <v>1789</v>
      </c>
      <c r="C15" s="53"/>
      <c r="D15" s="53"/>
      <c r="E15" s="53"/>
      <c r="F15" s="53"/>
      <c r="G15" s="53"/>
      <c r="H15" s="53"/>
      <c r="I15" s="53"/>
      <c r="J15" s="53"/>
      <c r="K15" s="53"/>
      <c r="L15" s="53"/>
      <c r="M15" s="53"/>
      <c r="N15" s="53"/>
      <c r="O15" s="53"/>
      <c r="P15" s="53"/>
    </row>
    <row r="16" spans="2:16" ht="14.25">
      <c r="B16" s="54"/>
      <c r="C16" s="53"/>
      <c r="D16" s="55"/>
      <c r="E16" s="56"/>
      <c r="F16" s="56"/>
      <c r="G16" s="56"/>
      <c r="H16" s="56"/>
      <c r="I16" s="56"/>
      <c r="J16" s="56"/>
      <c r="K16" s="56"/>
      <c r="L16" s="56"/>
      <c r="M16" s="56"/>
      <c r="N16" s="56"/>
      <c r="O16" s="56"/>
      <c r="P16" s="53"/>
    </row>
    <row r="17" spans="2:16" ht="14.25">
      <c r="B17" s="54"/>
      <c r="C17" s="53"/>
      <c r="D17" s="56"/>
      <c r="E17" s="56"/>
      <c r="F17" s="56"/>
      <c r="G17" s="56"/>
      <c r="H17" s="56"/>
      <c r="I17" s="56"/>
      <c r="J17" s="56"/>
      <c r="K17" s="56"/>
      <c r="L17" s="56"/>
      <c r="M17" s="56"/>
      <c r="N17" s="56"/>
      <c r="O17" s="56"/>
      <c r="P17" s="53"/>
    </row>
    <row r="18" spans="2:16" ht="14.25">
      <c r="B18" s="54"/>
      <c r="C18" s="53"/>
      <c r="D18" s="56"/>
      <c r="E18" s="56"/>
      <c r="F18" s="56"/>
      <c r="G18" s="56"/>
      <c r="H18" s="56"/>
      <c r="I18" s="56"/>
      <c r="J18" s="56"/>
      <c r="K18" s="56"/>
      <c r="L18" s="56"/>
      <c r="M18" s="56"/>
      <c r="N18" s="56"/>
      <c r="O18" s="56"/>
      <c r="P18" s="53"/>
    </row>
    <row r="19" spans="2:16" ht="14.25">
      <c r="B19" s="54"/>
      <c r="C19" s="53"/>
      <c r="D19" s="56"/>
      <c r="E19" s="56"/>
      <c r="F19" s="56"/>
      <c r="G19" s="56"/>
      <c r="H19" s="56"/>
      <c r="I19" s="56"/>
      <c r="J19" s="56"/>
      <c r="K19" s="56"/>
      <c r="L19" s="56"/>
      <c r="M19" s="56"/>
      <c r="N19" s="56"/>
      <c r="O19" s="56"/>
      <c r="P19" s="53"/>
    </row>
    <row r="20" spans="2:16" ht="14.25">
      <c r="B20" s="54"/>
      <c r="C20" s="53"/>
      <c r="D20" s="56"/>
      <c r="E20" s="56"/>
      <c r="F20" s="56"/>
      <c r="G20" s="56"/>
      <c r="H20" s="56"/>
      <c r="I20" s="56"/>
      <c r="J20" s="56"/>
      <c r="K20" s="56"/>
      <c r="L20" s="56"/>
      <c r="M20" s="56"/>
      <c r="N20" s="56"/>
      <c r="O20" s="56"/>
      <c r="P20" s="53"/>
    </row>
    <row r="21" spans="2:16" ht="24" customHeight="1">
      <c r="B21" s="54"/>
      <c r="C21" s="53"/>
      <c r="D21" s="56"/>
      <c r="E21" s="56"/>
      <c r="F21" s="56"/>
      <c r="G21" s="56"/>
      <c r="H21" s="56"/>
      <c r="I21" s="56"/>
      <c r="J21" s="56"/>
      <c r="K21" s="56"/>
      <c r="L21" s="56"/>
      <c r="M21" s="56"/>
      <c r="N21" s="56"/>
      <c r="O21" s="56"/>
      <c r="P21" s="53"/>
    </row>
    <row r="22" spans="2:16" ht="15">
      <c r="B22" s="40" t="s">
        <v>1838</v>
      </c>
      <c r="C22" s="53"/>
      <c r="D22" s="53"/>
      <c r="E22" s="53"/>
      <c r="F22" s="53"/>
      <c r="G22" s="53"/>
      <c r="N22" s="53"/>
      <c r="O22" s="53"/>
      <c r="P22" s="53"/>
    </row>
    <row r="23" ht="12.75"/>
    <row r="24" ht="12.75"/>
    <row r="25" ht="12.75">
      <c r="C25" s="61"/>
    </row>
    <row r="26" spans="4:16" ht="8.25" customHeight="1">
      <c r="D26" s="61"/>
      <c r="E26" s="57"/>
      <c r="F26" s="57"/>
      <c r="G26" s="57"/>
      <c r="P26" s="57"/>
    </row>
    <row r="27" spans="4:16" ht="38.25">
      <c r="D27" s="212" t="s">
        <v>1830</v>
      </c>
      <c r="E27" s="118" t="s">
        <v>1832</v>
      </c>
      <c r="G27" s="128" t="s">
        <v>1833</v>
      </c>
      <c r="H27" s="57"/>
      <c r="I27" s="57"/>
      <c r="P27" s="57"/>
    </row>
    <row r="28" spans="4:16" ht="12.75">
      <c r="D28" s="213" t="s">
        <v>1777</v>
      </c>
      <c r="E28" s="58">
        <f>VLOOKUP(D28,'Ammatit ja palkat kunnissa'!$A$7:$E$1695,5,FALSE)</f>
        <v>0</v>
      </c>
      <c r="G28" s="281" t="s">
        <v>1790</v>
      </c>
      <c r="H28" s="282"/>
      <c r="I28" s="69">
        <v>23</v>
      </c>
      <c r="P28" s="57"/>
    </row>
    <row r="29" spans="4:16" ht="12.75">
      <c r="D29" s="214" t="s">
        <v>1777</v>
      </c>
      <c r="E29" s="58">
        <f>VLOOKUP(D29,'Ammatit ja palkat kunnissa'!$A$7:$E$1695,5,FALSE)</f>
        <v>0</v>
      </c>
      <c r="G29" s="59" t="s">
        <v>1834</v>
      </c>
      <c r="H29" s="60"/>
      <c r="I29" s="70">
        <v>0.5</v>
      </c>
      <c r="P29" s="57"/>
    </row>
    <row r="30" spans="4:16" ht="12.75">
      <c r="D30" s="214" t="s">
        <v>1777</v>
      </c>
      <c r="E30" s="58">
        <f>VLOOKUP(D30,'Ammatit ja palkat kunnissa'!$A$7:$E$1695,5,FALSE)</f>
        <v>0</v>
      </c>
      <c r="G30" s="61"/>
      <c r="H30" s="57"/>
      <c r="P30" s="57"/>
    </row>
    <row r="31" spans="4:16" ht="12.75">
      <c r="D31" s="214" t="s">
        <v>1777</v>
      </c>
      <c r="E31" s="58">
        <f>VLOOKUP(D31,'Ammatit ja palkat kunnissa'!$A$2:$E$1695,5,FALSE)</f>
        <v>0</v>
      </c>
      <c r="G31" s="61"/>
      <c r="H31" s="57"/>
      <c r="P31" s="57"/>
    </row>
    <row r="32" spans="4:16" ht="12.75">
      <c r="D32" s="214" t="s">
        <v>1777</v>
      </c>
      <c r="E32" s="58">
        <f>VLOOKUP(D32,'Ammatit ja palkat kunnissa'!$A$2:$E$1695,5,FALSE)</f>
        <v>0</v>
      </c>
      <c r="G32" s="61"/>
      <c r="H32" s="57"/>
      <c r="P32" s="57"/>
    </row>
    <row r="33" spans="7:16" ht="24.75" customHeight="1">
      <c r="G33" s="61"/>
      <c r="H33" s="57"/>
      <c r="P33" s="57"/>
    </row>
    <row r="34" spans="7:16" ht="12.75">
      <c r="G34" s="61"/>
      <c r="H34" s="57"/>
      <c r="P34" s="57"/>
    </row>
    <row r="35" spans="3:16" ht="14.25" customHeight="1">
      <c r="C35" s="40" t="s">
        <v>1843</v>
      </c>
      <c r="D35" s="40"/>
      <c r="G35" s="61"/>
      <c r="H35" s="57"/>
      <c r="K35" s="280" t="s">
        <v>1831</v>
      </c>
      <c r="N35" s="57"/>
      <c r="O35" s="57"/>
      <c r="P35" s="57"/>
    </row>
    <row r="36" spans="4:19" ht="12.75">
      <c r="D36" s="62" t="s">
        <v>1751</v>
      </c>
      <c r="E36" s="215">
        <f>IF(D28="Valitse","",D28)</f>
      </c>
      <c r="F36" s="215">
        <f>IF(D29="Valitse","",D29)</f>
      </c>
      <c r="G36" s="215">
        <f>IF(D30="Valitse","",D30)</f>
      </c>
      <c r="H36" s="215">
        <f>IF(D31="Valitse","",D31)</f>
      </c>
      <c r="I36" s="215">
        <f>IF(D32="Valitse","",D32)</f>
      </c>
      <c r="J36" s="63"/>
      <c r="K36" s="280"/>
      <c r="L36" s="57"/>
      <c r="M36" s="57"/>
      <c r="N36" s="57"/>
      <c r="O36" s="57"/>
      <c r="P36" s="57"/>
      <c r="Q36" s="57"/>
      <c r="R36" s="57"/>
      <c r="S36" s="57"/>
    </row>
    <row r="37" ht="12.75" hidden="1"/>
    <row r="38" spans="4:18" ht="12.75">
      <c r="D38" s="64">
        <f>YHTEENVETO!D29</f>
        <v>1</v>
      </c>
      <c r="E38" s="71"/>
      <c r="F38" s="71"/>
      <c r="G38" s="71"/>
      <c r="H38" s="71"/>
      <c r="I38" s="71"/>
      <c r="J38" s="65"/>
      <c r="K38" s="58">
        <f>E38*$E$28+F38*$E$29+G38*$E$30+H38*$E$31+I38*$E$32</f>
        <v>0</v>
      </c>
      <c r="L38" s="57"/>
      <c r="M38" s="57"/>
      <c r="N38" s="57"/>
      <c r="O38" s="57"/>
      <c r="P38" s="57"/>
      <c r="Q38" s="57"/>
      <c r="R38" s="57"/>
    </row>
    <row r="39" spans="4:18" ht="12.75">
      <c r="D39" s="64">
        <f>YHTEENVETO!D30</f>
        <v>2</v>
      </c>
      <c r="E39" s="71"/>
      <c r="F39" s="71"/>
      <c r="G39" s="71"/>
      <c r="H39" s="71"/>
      <c r="I39" s="71"/>
      <c r="J39" s="65"/>
      <c r="K39" s="58">
        <f>E39*$E$28+F39*$E$29+G39*$E$30+H39*$E$31+I39*$E$32</f>
        <v>0</v>
      </c>
      <c r="L39" s="57"/>
      <c r="M39" s="57"/>
      <c r="N39" s="57"/>
      <c r="O39" s="57"/>
      <c r="P39" s="57"/>
      <c r="Q39" s="57"/>
      <c r="R39" s="57"/>
    </row>
    <row r="40" spans="4:26" s="66" customFormat="1" ht="12.75">
      <c r="D40" s="64">
        <f>YHTEENVETO!D31</f>
        <v>3</v>
      </c>
      <c r="E40" s="71"/>
      <c r="F40" s="71"/>
      <c r="G40" s="71"/>
      <c r="H40" s="71"/>
      <c r="I40" s="71"/>
      <c r="J40" s="65"/>
      <c r="K40" s="58">
        <f>E40*$E$28+F40*$E$29+G40*$E$30+H40*$E$31+I40*$E$32</f>
        <v>0</v>
      </c>
      <c r="L40" s="57"/>
      <c r="M40" s="57"/>
      <c r="N40" s="57"/>
      <c r="O40" s="57"/>
      <c r="P40" s="57"/>
      <c r="Q40" s="57"/>
      <c r="R40" s="57"/>
      <c r="S40" s="57"/>
      <c r="T40" s="50"/>
      <c r="U40" s="50"/>
      <c r="V40" s="50"/>
      <c r="W40" s="50"/>
      <c r="X40" s="50"/>
      <c r="Y40" s="50"/>
      <c r="Z40" s="50"/>
    </row>
    <row r="41" spans="11:26" s="66" customFormat="1" ht="12.75">
      <c r="K41" s="67">
        <f>SUM(K35:K40)</f>
        <v>0</v>
      </c>
      <c r="M41" s="57"/>
      <c r="N41" s="57"/>
      <c r="O41" s="57"/>
      <c r="S41" s="57"/>
      <c r="T41" s="57"/>
      <c r="U41" s="57"/>
      <c r="V41" s="57"/>
      <c r="Z41" s="50"/>
    </row>
    <row r="42" spans="1:26" s="66" customFormat="1" ht="12.75">
      <c r="A42" s="57"/>
      <c r="B42" s="57"/>
      <c r="C42" s="57"/>
      <c r="D42" s="57"/>
      <c r="E42" s="57"/>
      <c r="F42" s="57"/>
      <c r="G42" s="57"/>
      <c r="H42" s="57"/>
      <c r="I42" s="57"/>
      <c r="J42" s="57"/>
      <c r="K42" s="57"/>
      <c r="L42" s="57"/>
      <c r="M42" s="57"/>
      <c r="N42" s="57"/>
      <c r="O42" s="57"/>
      <c r="P42" s="57"/>
      <c r="Q42" s="57"/>
      <c r="R42" s="57"/>
      <c r="S42" s="57"/>
      <c r="T42" s="57"/>
      <c r="U42" s="57"/>
      <c r="V42" s="57"/>
      <c r="W42" s="57"/>
      <c r="X42" s="57"/>
      <c r="Z42" s="50"/>
    </row>
    <row r="43" spans="1:26" s="66" customFormat="1" ht="12.75">
      <c r="A43" s="57"/>
      <c r="B43" s="57"/>
      <c r="C43" s="57"/>
      <c r="D43" s="120" t="s">
        <v>1844</v>
      </c>
      <c r="E43" s="121"/>
      <c r="G43" s="127" t="s">
        <v>1837</v>
      </c>
      <c r="J43" s="57"/>
      <c r="K43" s="57"/>
      <c r="L43" s="57"/>
      <c r="M43" s="57"/>
      <c r="N43" s="57"/>
      <c r="O43" s="57"/>
      <c r="P43" s="57"/>
      <c r="Q43" s="57"/>
      <c r="R43" s="57"/>
      <c r="S43" s="57"/>
      <c r="T43" s="57"/>
      <c r="U43" s="57"/>
      <c r="V43" s="57"/>
      <c r="W43" s="57"/>
      <c r="X43" s="57"/>
      <c r="Z43" s="50"/>
    </row>
    <row r="44" spans="1:25" ht="25.5">
      <c r="A44" s="57"/>
      <c r="B44" s="57"/>
      <c r="C44" s="57"/>
      <c r="D44" s="122" t="s">
        <v>1811</v>
      </c>
      <c r="E44" s="123">
        <v>365</v>
      </c>
      <c r="G44" s="98"/>
      <c r="H44" s="137" t="s">
        <v>1847</v>
      </c>
      <c r="I44" s="119" t="s">
        <v>1848</v>
      </c>
      <c r="J44" s="57"/>
      <c r="K44" s="57"/>
      <c r="L44" s="57"/>
      <c r="M44" s="57"/>
      <c r="N44" s="57"/>
      <c r="O44" s="57"/>
      <c r="P44" s="57"/>
      <c r="Q44" s="57"/>
      <c r="R44" s="57"/>
      <c r="S44" s="57"/>
      <c r="T44" s="57"/>
      <c r="U44" s="57"/>
      <c r="V44" s="57"/>
      <c r="W44" s="57"/>
      <c r="X44" s="57"/>
      <c r="Y44" s="66"/>
    </row>
    <row r="45" spans="1:25" ht="12.75">
      <c r="A45" s="57"/>
      <c r="B45" s="57"/>
      <c r="C45" s="57"/>
      <c r="D45" s="134" t="s">
        <v>1845</v>
      </c>
      <c r="E45" s="123">
        <v>104</v>
      </c>
      <c r="G45" s="133" t="s">
        <v>1835</v>
      </c>
      <c r="H45" s="77">
        <v>7.25</v>
      </c>
      <c r="I45" s="78">
        <f>H45/E50</f>
        <v>1</v>
      </c>
      <c r="J45" s="57"/>
      <c r="K45" s="57"/>
      <c r="L45" s="57"/>
      <c r="M45" s="57"/>
      <c r="N45" s="57"/>
      <c r="O45" s="57"/>
      <c r="P45" s="57"/>
      <c r="Q45" s="57"/>
      <c r="R45" s="57"/>
      <c r="S45" s="57"/>
      <c r="T45" s="57"/>
      <c r="U45" s="57"/>
      <c r="V45" s="57"/>
      <c r="W45" s="57"/>
      <c r="X45" s="57"/>
      <c r="Y45" s="66"/>
    </row>
    <row r="46" spans="1:25" ht="12.75">
      <c r="A46" s="57"/>
      <c r="B46" s="57"/>
      <c r="C46" s="57"/>
      <c r="D46" s="122" t="s">
        <v>1812</v>
      </c>
      <c r="E46" s="123">
        <v>30</v>
      </c>
      <c r="G46" s="133" t="s">
        <v>1819</v>
      </c>
      <c r="H46" s="126">
        <v>220</v>
      </c>
      <c r="I46" s="78">
        <f>H46/E49</f>
        <v>1</v>
      </c>
      <c r="J46" s="57"/>
      <c r="K46" s="57"/>
      <c r="L46" s="57"/>
      <c r="M46" s="57"/>
      <c r="N46" s="57"/>
      <c r="O46" s="57"/>
      <c r="P46" s="57"/>
      <c r="Q46" s="57"/>
      <c r="R46" s="57"/>
      <c r="S46" s="57"/>
      <c r="T46" s="57"/>
      <c r="U46" s="57"/>
      <c r="V46" s="57"/>
      <c r="W46" s="57"/>
      <c r="X46" s="57"/>
      <c r="Y46" s="66"/>
    </row>
    <row r="47" spans="1:26" ht="12.75">
      <c r="A47" s="57"/>
      <c r="B47" s="57"/>
      <c r="C47" s="57"/>
      <c r="D47" s="122" t="s">
        <v>1813</v>
      </c>
      <c r="E47" s="123">
        <v>9</v>
      </c>
      <c r="G47" s="133" t="s">
        <v>1836</v>
      </c>
      <c r="H47" s="126">
        <v>1595</v>
      </c>
      <c r="I47" s="78">
        <f>H47/E51</f>
        <v>1</v>
      </c>
      <c r="J47" s="57"/>
      <c r="K47" s="57"/>
      <c r="L47" s="57"/>
      <c r="M47" s="57"/>
      <c r="N47" s="57"/>
      <c r="O47" s="57"/>
      <c r="P47" s="57"/>
      <c r="Q47" s="57"/>
      <c r="R47" s="57"/>
      <c r="S47" s="57"/>
      <c r="T47" s="57"/>
      <c r="U47" s="57"/>
      <c r="V47" s="57"/>
      <c r="W47" s="57"/>
      <c r="X47" s="57"/>
      <c r="Y47" s="66"/>
      <c r="Z47" s="66"/>
    </row>
    <row r="48" spans="1:26" s="68" customFormat="1" ht="14.25">
      <c r="A48" s="57"/>
      <c r="B48" s="57"/>
      <c r="C48" s="57"/>
      <c r="D48" s="122" t="s">
        <v>1814</v>
      </c>
      <c r="E48" s="123">
        <v>2</v>
      </c>
      <c r="F48" s="112"/>
      <c r="G48" s="57"/>
      <c r="H48" s="57"/>
      <c r="I48" s="57"/>
      <c r="J48" s="57"/>
      <c r="K48" s="57"/>
      <c r="L48" s="57"/>
      <c r="M48" s="57"/>
      <c r="N48" s="57"/>
      <c r="O48" s="57"/>
      <c r="P48" s="57"/>
      <c r="Q48" s="57"/>
      <c r="R48" s="57"/>
      <c r="S48" s="57"/>
      <c r="T48" s="57"/>
      <c r="U48" s="57"/>
      <c r="V48" s="57"/>
      <c r="W48" s="57"/>
      <c r="X48" s="57"/>
      <c r="Y48" s="50"/>
      <c r="Z48" s="66"/>
    </row>
    <row r="49" spans="1:26" s="68" customFormat="1" ht="25.5">
      <c r="A49" s="57"/>
      <c r="B49" s="57"/>
      <c r="C49" s="57"/>
      <c r="D49" s="135" t="s">
        <v>1815</v>
      </c>
      <c r="E49" s="136">
        <f>E44-E45-E46-E47-E48</f>
        <v>220</v>
      </c>
      <c r="F49" s="112"/>
      <c r="G49" s="99"/>
      <c r="H49" s="119" t="s">
        <v>1846</v>
      </c>
      <c r="I49" s="119" t="s">
        <v>1818</v>
      </c>
      <c r="J49" s="57"/>
      <c r="K49" s="57"/>
      <c r="L49" s="57"/>
      <c r="M49" s="57"/>
      <c r="N49" s="57"/>
      <c r="O49" s="57"/>
      <c r="P49" s="57"/>
      <c r="Q49" s="57"/>
      <c r="R49" s="57"/>
      <c r="S49" s="57"/>
      <c r="T49" s="57"/>
      <c r="U49" s="57"/>
      <c r="V49" s="57"/>
      <c r="W49" s="57"/>
      <c r="X49" s="57"/>
      <c r="Y49" s="50"/>
      <c r="Z49" s="66"/>
    </row>
    <row r="50" spans="1:26" s="68" customFormat="1" ht="14.25">
      <c r="A50" s="57"/>
      <c r="B50" s="57"/>
      <c r="C50" s="57"/>
      <c r="D50" s="122" t="s">
        <v>1816</v>
      </c>
      <c r="E50" s="124">
        <v>7.25</v>
      </c>
      <c r="F50" s="112"/>
      <c r="G50" s="133" t="s">
        <v>1820</v>
      </c>
      <c r="H50" s="125">
        <v>15950</v>
      </c>
      <c r="I50" s="78">
        <f>H50/E51</f>
        <v>10</v>
      </c>
      <c r="J50" s="57"/>
      <c r="K50" s="57"/>
      <c r="L50" s="57"/>
      <c r="M50" s="57"/>
      <c r="N50" s="57"/>
      <c r="O50" s="57"/>
      <c r="P50" s="57"/>
      <c r="Q50" s="57"/>
      <c r="R50" s="57"/>
      <c r="S50" s="57"/>
      <c r="T50" s="57"/>
      <c r="U50" s="57"/>
      <c r="V50" s="57"/>
      <c r="W50" s="57"/>
      <c r="X50" s="57"/>
      <c r="Y50" s="50"/>
      <c r="Z50" s="66"/>
    </row>
    <row r="51" spans="1:26" s="68" customFormat="1" ht="14.25">
      <c r="A51" s="57"/>
      <c r="B51" s="57"/>
      <c r="C51" s="57"/>
      <c r="D51" s="122" t="s">
        <v>1817</v>
      </c>
      <c r="E51" s="123">
        <f>E50*E49</f>
        <v>1595</v>
      </c>
      <c r="F51" s="112"/>
      <c r="G51" s="133" t="s">
        <v>1821</v>
      </c>
      <c r="H51" s="126">
        <v>2200</v>
      </c>
      <c r="I51" s="78">
        <f>H51/E49</f>
        <v>10</v>
      </c>
      <c r="J51" s="57"/>
      <c r="K51" s="57"/>
      <c r="L51" s="57"/>
      <c r="M51" s="57"/>
      <c r="N51" s="57"/>
      <c r="O51" s="57"/>
      <c r="P51" s="57"/>
      <c r="Q51" s="57"/>
      <c r="R51" s="57"/>
      <c r="S51" s="57"/>
      <c r="T51" s="57"/>
      <c r="U51" s="57"/>
      <c r="V51" s="57"/>
      <c r="W51" s="57"/>
      <c r="X51" s="57"/>
      <c r="Y51" s="50"/>
      <c r="Z51" s="66"/>
    </row>
    <row r="52" spans="1:31" s="68" customFormat="1" ht="14.25">
      <c r="A52" s="57"/>
      <c r="B52" s="57"/>
      <c r="C52" s="57"/>
      <c r="D52" s="57"/>
      <c r="E52" s="57"/>
      <c r="F52" s="57"/>
      <c r="G52" s="57"/>
      <c r="H52" s="57"/>
      <c r="I52" s="57"/>
      <c r="J52" s="57"/>
      <c r="K52" s="57"/>
      <c r="L52" s="57"/>
      <c r="M52" s="57"/>
      <c r="N52" s="57"/>
      <c r="O52" s="57"/>
      <c r="P52" s="57"/>
      <c r="Q52" s="57"/>
      <c r="R52" s="57"/>
      <c r="S52" s="57"/>
      <c r="T52" s="57"/>
      <c r="U52" s="57"/>
      <c r="V52" s="57"/>
      <c r="W52" s="57"/>
      <c r="X52" s="57"/>
      <c r="Z52" s="66"/>
      <c r="AA52" s="66"/>
      <c r="AB52" s="50"/>
      <c r="AC52" s="50"/>
      <c r="AD52" s="50"/>
      <c r="AE52" s="50"/>
    </row>
    <row r="53" spans="1:31" s="68" customFormat="1" ht="14.25">
      <c r="A53" s="57"/>
      <c r="B53" s="57"/>
      <c r="C53" s="57"/>
      <c r="D53" s="57"/>
      <c r="E53" s="57"/>
      <c r="F53" s="57"/>
      <c r="G53" s="57"/>
      <c r="H53" s="57"/>
      <c r="I53" s="57"/>
      <c r="J53" s="57"/>
      <c r="K53" s="57"/>
      <c r="L53" s="57"/>
      <c r="M53" s="57"/>
      <c r="N53" s="57"/>
      <c r="O53" s="57"/>
      <c r="P53" s="57"/>
      <c r="Q53" s="57"/>
      <c r="R53" s="57"/>
      <c r="S53" s="57"/>
      <c r="T53" s="57"/>
      <c r="U53" s="57"/>
      <c r="V53" s="57"/>
      <c r="W53" s="57"/>
      <c r="X53" s="57"/>
      <c r="Z53" s="66"/>
      <c r="AA53" s="66"/>
      <c r="AB53" s="50"/>
      <c r="AC53" s="50"/>
      <c r="AD53" s="50"/>
      <c r="AE53" s="50"/>
    </row>
    <row r="54" spans="1:31" s="68" customFormat="1" ht="15.75" thickBot="1">
      <c r="A54" s="57"/>
      <c r="B54" s="57"/>
      <c r="C54" s="40" t="s">
        <v>1850</v>
      </c>
      <c r="D54" s="57"/>
      <c r="E54" s="57"/>
      <c r="F54" s="57"/>
      <c r="G54" s="57"/>
      <c r="H54" s="57"/>
      <c r="I54" s="57"/>
      <c r="J54" s="57"/>
      <c r="K54" s="57"/>
      <c r="L54" s="57"/>
      <c r="M54" s="57"/>
      <c r="N54" s="57"/>
      <c r="O54" s="57"/>
      <c r="P54" s="57"/>
      <c r="Q54" s="57"/>
      <c r="R54" s="57"/>
      <c r="S54" s="57"/>
      <c r="T54" s="57"/>
      <c r="U54" s="57"/>
      <c r="V54" s="57"/>
      <c r="W54" s="57"/>
      <c r="X54" s="57"/>
      <c r="Z54" s="66"/>
      <c r="AA54" s="66"/>
      <c r="AB54" s="50"/>
      <c r="AC54" s="50"/>
      <c r="AD54" s="50"/>
      <c r="AE54" s="50"/>
    </row>
    <row r="55" spans="1:24" s="68" customFormat="1" ht="14.25">
      <c r="A55" s="57"/>
      <c r="B55" s="57"/>
      <c r="C55" s="57"/>
      <c r="D55" s="79"/>
      <c r="E55" s="80"/>
      <c r="F55" s="80"/>
      <c r="G55" s="80"/>
      <c r="H55" s="80"/>
      <c r="I55" s="80"/>
      <c r="J55" s="80"/>
      <c r="K55" s="81"/>
      <c r="L55" s="57"/>
      <c r="M55" s="57"/>
      <c r="N55" s="57"/>
      <c r="O55" s="57"/>
      <c r="P55" s="57"/>
      <c r="Q55" s="57"/>
      <c r="R55" s="57"/>
      <c r="S55" s="57"/>
      <c r="T55" s="57"/>
      <c r="U55" s="57"/>
      <c r="V55" s="57"/>
      <c r="W55" s="57"/>
      <c r="X55" s="57"/>
    </row>
    <row r="56" spans="1:24" s="68" customFormat="1" ht="14.25">
      <c r="A56" s="57"/>
      <c r="B56" s="57"/>
      <c r="C56" s="57"/>
      <c r="D56" s="82"/>
      <c r="E56" s="83"/>
      <c r="F56" s="83"/>
      <c r="G56" s="83"/>
      <c r="H56" s="83"/>
      <c r="I56" s="83"/>
      <c r="J56" s="83"/>
      <c r="K56" s="84"/>
      <c r="L56" s="57"/>
      <c r="M56" s="57"/>
      <c r="N56" s="57"/>
      <c r="O56" s="57"/>
      <c r="P56" s="57"/>
      <c r="Q56" s="57"/>
      <c r="R56" s="57"/>
      <c r="S56" s="57"/>
      <c r="T56" s="57"/>
      <c r="U56" s="57"/>
      <c r="V56" s="57"/>
      <c r="W56" s="57"/>
      <c r="X56" s="57"/>
    </row>
    <row r="57" spans="1:24" s="68" customFormat="1" ht="14.25">
      <c r="A57" s="57"/>
      <c r="B57" s="57"/>
      <c r="C57" s="57"/>
      <c r="D57" s="82"/>
      <c r="E57" s="83"/>
      <c r="F57" s="83"/>
      <c r="G57" s="83"/>
      <c r="H57" s="83"/>
      <c r="I57" s="83"/>
      <c r="J57" s="83"/>
      <c r="K57" s="84"/>
      <c r="L57" s="57"/>
      <c r="M57" s="57"/>
      <c r="N57" s="57"/>
      <c r="O57" s="57"/>
      <c r="P57" s="57"/>
      <c r="Q57" s="57"/>
      <c r="R57" s="57"/>
      <c r="S57" s="57"/>
      <c r="T57" s="57"/>
      <c r="U57" s="57"/>
      <c r="V57" s="57"/>
      <c r="W57" s="57"/>
      <c r="X57" s="57"/>
    </row>
    <row r="58" spans="1:24" s="68" customFormat="1" ht="14.25">
      <c r="A58" s="57"/>
      <c r="B58" s="57"/>
      <c r="C58" s="57"/>
      <c r="D58" s="82"/>
      <c r="E58" s="83"/>
      <c r="F58" s="83"/>
      <c r="G58" s="83"/>
      <c r="H58" s="83"/>
      <c r="I58" s="83"/>
      <c r="J58" s="83"/>
      <c r="K58" s="84"/>
      <c r="L58" s="57"/>
      <c r="M58" s="57"/>
      <c r="N58" s="57"/>
      <c r="O58" s="57"/>
      <c r="P58" s="57"/>
      <c r="Q58" s="57"/>
      <c r="R58" s="57"/>
      <c r="S58" s="57"/>
      <c r="T58" s="57"/>
      <c r="U58" s="57"/>
      <c r="V58" s="57"/>
      <c r="W58" s="57"/>
      <c r="X58" s="57"/>
    </row>
    <row r="59" spans="1:24" s="68" customFormat="1" ht="14.25">
      <c r="A59" s="57"/>
      <c r="B59" s="57"/>
      <c r="C59" s="57"/>
      <c r="D59" s="82"/>
      <c r="E59" s="83"/>
      <c r="F59" s="83"/>
      <c r="G59" s="83"/>
      <c r="H59" s="83"/>
      <c r="I59" s="83"/>
      <c r="J59" s="83"/>
      <c r="K59" s="84"/>
      <c r="L59" s="57"/>
      <c r="M59" s="57"/>
      <c r="N59" s="57"/>
      <c r="O59" s="57"/>
      <c r="P59" s="57"/>
      <c r="Q59" s="57"/>
      <c r="R59" s="57"/>
      <c r="S59" s="57"/>
      <c r="T59" s="57"/>
      <c r="U59" s="57"/>
      <c r="V59" s="57"/>
      <c r="W59" s="57"/>
      <c r="X59" s="57"/>
    </row>
    <row r="60" spans="1:24" s="68" customFormat="1" ht="14.25">
      <c r="A60" s="57"/>
      <c r="B60" s="57"/>
      <c r="C60" s="57"/>
      <c r="D60" s="82"/>
      <c r="E60" s="83"/>
      <c r="F60" s="83"/>
      <c r="G60" s="83"/>
      <c r="H60" s="83"/>
      <c r="I60" s="83"/>
      <c r="J60" s="83"/>
      <c r="K60" s="84"/>
      <c r="L60" s="57"/>
      <c r="M60" s="57"/>
      <c r="N60" s="57"/>
      <c r="O60" s="57"/>
      <c r="P60" s="57"/>
      <c r="Q60" s="57"/>
      <c r="R60" s="57"/>
      <c r="S60" s="57"/>
      <c r="T60" s="57"/>
      <c r="U60" s="57"/>
      <c r="V60" s="57"/>
      <c r="W60" s="57"/>
      <c r="X60" s="57"/>
    </row>
    <row r="61" spans="1:24" s="68" customFormat="1" ht="14.25">
      <c r="A61" s="57"/>
      <c r="B61" s="57"/>
      <c r="C61" s="57"/>
      <c r="D61" s="82"/>
      <c r="E61" s="83"/>
      <c r="F61" s="83"/>
      <c r="G61" s="83"/>
      <c r="H61" s="83"/>
      <c r="I61" s="83"/>
      <c r="J61" s="83"/>
      <c r="K61" s="84"/>
      <c r="L61" s="57"/>
      <c r="M61" s="57"/>
      <c r="N61" s="57"/>
      <c r="O61" s="57"/>
      <c r="P61" s="57"/>
      <c r="Q61" s="57"/>
      <c r="R61" s="57"/>
      <c r="S61" s="57"/>
      <c r="T61" s="57"/>
      <c r="U61" s="57"/>
      <c r="V61" s="57"/>
      <c r="W61" s="57"/>
      <c r="X61" s="57"/>
    </row>
    <row r="62" spans="1:24" s="68" customFormat="1" ht="14.25">
      <c r="A62" s="57"/>
      <c r="B62" s="57"/>
      <c r="C62" s="57"/>
      <c r="D62" s="82"/>
      <c r="E62" s="83"/>
      <c r="F62" s="83"/>
      <c r="G62" s="83"/>
      <c r="H62" s="83"/>
      <c r="I62" s="83"/>
      <c r="J62" s="83"/>
      <c r="K62" s="84"/>
      <c r="L62" s="57"/>
      <c r="M62" s="57"/>
      <c r="N62" s="57"/>
      <c r="O62" s="57"/>
      <c r="P62" s="57"/>
      <c r="Q62" s="57"/>
      <c r="R62" s="57"/>
      <c r="S62" s="57"/>
      <c r="T62" s="57"/>
      <c r="U62" s="57"/>
      <c r="V62" s="57"/>
      <c r="W62" s="57"/>
      <c r="X62" s="57"/>
    </row>
    <row r="63" spans="1:24" s="68" customFormat="1" ht="14.25">
      <c r="A63" s="57"/>
      <c r="B63" s="57"/>
      <c r="C63" s="57"/>
      <c r="D63" s="82"/>
      <c r="E63" s="83"/>
      <c r="F63" s="83"/>
      <c r="G63" s="83"/>
      <c r="H63" s="83"/>
      <c r="I63" s="83"/>
      <c r="J63" s="83"/>
      <c r="K63" s="84"/>
      <c r="L63" s="57"/>
      <c r="M63" s="57"/>
      <c r="N63" s="57"/>
      <c r="O63" s="57"/>
      <c r="P63" s="57"/>
      <c r="Q63" s="57"/>
      <c r="R63" s="57"/>
      <c r="S63" s="57"/>
      <c r="T63" s="57"/>
      <c r="U63" s="57"/>
      <c r="V63" s="57"/>
      <c r="W63" s="57"/>
      <c r="X63" s="57"/>
    </row>
    <row r="64" spans="1:24" s="68" customFormat="1" ht="14.25">
      <c r="A64" s="57"/>
      <c r="B64" s="57"/>
      <c r="C64" s="57"/>
      <c r="D64" s="82"/>
      <c r="E64" s="83"/>
      <c r="F64" s="83"/>
      <c r="G64" s="83"/>
      <c r="H64" s="83"/>
      <c r="I64" s="83"/>
      <c r="J64" s="83"/>
      <c r="K64" s="84"/>
      <c r="L64" s="57"/>
      <c r="M64" s="57"/>
      <c r="N64" s="57"/>
      <c r="O64" s="57"/>
      <c r="P64" s="57"/>
      <c r="Q64" s="57"/>
      <c r="R64" s="57"/>
      <c r="S64" s="57"/>
      <c r="T64" s="57"/>
      <c r="U64" s="57"/>
      <c r="V64" s="57"/>
      <c r="W64" s="57"/>
      <c r="X64" s="57"/>
    </row>
    <row r="65" spans="1:24" s="68" customFormat="1" ht="14.25">
      <c r="A65" s="57"/>
      <c r="B65" s="57"/>
      <c r="C65" s="57"/>
      <c r="D65" s="82"/>
      <c r="E65" s="83"/>
      <c r="F65" s="83"/>
      <c r="G65" s="83"/>
      <c r="H65" s="83"/>
      <c r="I65" s="83"/>
      <c r="J65" s="83"/>
      <c r="K65" s="84"/>
      <c r="L65" s="57"/>
      <c r="M65" s="57"/>
      <c r="N65" s="57"/>
      <c r="O65" s="57"/>
      <c r="P65" s="57"/>
      <c r="Q65" s="57"/>
      <c r="R65" s="57"/>
      <c r="S65" s="57"/>
      <c r="T65" s="57"/>
      <c r="U65" s="57"/>
      <c r="V65" s="57"/>
      <c r="W65" s="57"/>
      <c r="X65" s="57"/>
    </row>
    <row r="66" spans="1:24" s="68" customFormat="1" ht="14.25">
      <c r="A66" s="57"/>
      <c r="B66" s="57"/>
      <c r="C66" s="57"/>
      <c r="D66" s="82"/>
      <c r="E66" s="83"/>
      <c r="F66" s="83"/>
      <c r="G66" s="83"/>
      <c r="H66" s="83"/>
      <c r="I66" s="83"/>
      <c r="J66" s="83"/>
      <c r="K66" s="84"/>
      <c r="L66" s="57"/>
      <c r="M66" s="57"/>
      <c r="N66" s="57"/>
      <c r="O66" s="57"/>
      <c r="P66" s="57"/>
      <c r="Q66" s="57"/>
      <c r="R66" s="57"/>
      <c r="S66" s="57"/>
      <c r="T66" s="57"/>
      <c r="U66" s="57"/>
      <c r="V66" s="57"/>
      <c r="W66" s="57"/>
      <c r="X66" s="57"/>
    </row>
    <row r="67" spans="1:24" s="68" customFormat="1" ht="14.25">
      <c r="A67" s="57"/>
      <c r="B67" s="57"/>
      <c r="C67" s="57"/>
      <c r="D67" s="82"/>
      <c r="E67" s="83"/>
      <c r="F67" s="83"/>
      <c r="G67" s="83"/>
      <c r="H67" s="83"/>
      <c r="I67" s="83"/>
      <c r="J67" s="83"/>
      <c r="K67" s="84"/>
      <c r="L67" s="57"/>
      <c r="M67" s="57"/>
      <c r="N67" s="57"/>
      <c r="O67" s="57"/>
      <c r="P67" s="57"/>
      <c r="Q67" s="57"/>
      <c r="R67" s="57"/>
      <c r="S67" s="57"/>
      <c r="T67" s="57"/>
      <c r="U67" s="57"/>
      <c r="V67" s="57"/>
      <c r="W67" s="57"/>
      <c r="X67" s="57"/>
    </row>
    <row r="68" spans="1:24" s="68" customFormat="1" ht="14.25">
      <c r="A68" s="57"/>
      <c r="B68" s="57"/>
      <c r="C68" s="57"/>
      <c r="D68" s="82"/>
      <c r="E68" s="83"/>
      <c r="F68" s="83"/>
      <c r="G68" s="83"/>
      <c r="H68" s="83"/>
      <c r="I68" s="83"/>
      <c r="J68" s="83"/>
      <c r="K68" s="84"/>
      <c r="L68" s="57"/>
      <c r="M68" s="57"/>
      <c r="N68" s="57"/>
      <c r="O68" s="57"/>
      <c r="P68" s="57"/>
      <c r="Q68" s="57"/>
      <c r="R68" s="57"/>
      <c r="S68" s="57"/>
      <c r="T68" s="57"/>
      <c r="U68" s="57"/>
      <c r="V68" s="57"/>
      <c r="W68" s="57"/>
      <c r="X68" s="57"/>
    </row>
    <row r="69" spans="1:24" s="68" customFormat="1" ht="14.25">
      <c r="A69" s="57"/>
      <c r="B69" s="57"/>
      <c r="C69" s="57"/>
      <c r="D69" s="82"/>
      <c r="E69" s="83"/>
      <c r="F69" s="83"/>
      <c r="G69" s="83"/>
      <c r="H69" s="83"/>
      <c r="I69" s="83"/>
      <c r="J69" s="83"/>
      <c r="K69" s="84"/>
      <c r="L69" s="57"/>
      <c r="M69" s="57"/>
      <c r="N69" s="57"/>
      <c r="O69" s="57"/>
      <c r="P69" s="57"/>
      <c r="Q69" s="57"/>
      <c r="R69" s="57"/>
      <c r="S69" s="57"/>
      <c r="T69" s="57"/>
      <c r="U69" s="57"/>
      <c r="V69" s="57"/>
      <c r="W69" s="57"/>
      <c r="X69" s="57"/>
    </row>
    <row r="70" spans="1:24" s="68" customFormat="1" ht="14.25">
      <c r="A70" s="57"/>
      <c r="B70" s="57"/>
      <c r="C70" s="57"/>
      <c r="D70" s="82"/>
      <c r="E70" s="83"/>
      <c r="F70" s="83"/>
      <c r="G70" s="83"/>
      <c r="H70" s="83"/>
      <c r="I70" s="83"/>
      <c r="J70" s="83"/>
      <c r="K70" s="84"/>
      <c r="L70" s="57"/>
      <c r="M70" s="57"/>
      <c r="N70" s="57"/>
      <c r="O70" s="57"/>
      <c r="P70" s="57"/>
      <c r="Q70" s="57"/>
      <c r="R70" s="57"/>
      <c r="S70" s="57"/>
      <c r="T70" s="57"/>
      <c r="U70" s="57"/>
      <c r="V70" s="57"/>
      <c r="W70" s="57"/>
      <c r="X70" s="57"/>
    </row>
    <row r="71" spans="1:24" s="68" customFormat="1" ht="14.25">
      <c r="A71" s="57"/>
      <c r="B71" s="57"/>
      <c r="C71" s="57"/>
      <c r="D71" s="82"/>
      <c r="E71" s="83"/>
      <c r="F71" s="83"/>
      <c r="G71" s="83"/>
      <c r="H71" s="83"/>
      <c r="I71" s="83"/>
      <c r="J71" s="83"/>
      <c r="K71" s="84"/>
      <c r="L71" s="57"/>
      <c r="M71" s="57"/>
      <c r="N71" s="57"/>
      <c r="O71" s="57"/>
      <c r="P71" s="57"/>
      <c r="Q71" s="57"/>
      <c r="R71" s="57"/>
      <c r="S71" s="57"/>
      <c r="T71" s="57"/>
      <c r="U71" s="57"/>
      <c r="V71" s="57"/>
      <c r="W71" s="57"/>
      <c r="X71" s="57"/>
    </row>
    <row r="72" spans="1:24" s="68" customFormat="1" ht="14.25">
      <c r="A72" s="57"/>
      <c r="B72" s="57"/>
      <c r="C72" s="57"/>
      <c r="D72" s="82"/>
      <c r="E72" s="83"/>
      <c r="F72" s="83"/>
      <c r="G72" s="83"/>
      <c r="H72" s="83"/>
      <c r="I72" s="83"/>
      <c r="J72" s="83"/>
      <c r="K72" s="84"/>
      <c r="L72" s="57"/>
      <c r="M72" s="57"/>
      <c r="N72" s="57"/>
      <c r="O72" s="57"/>
      <c r="P72" s="57"/>
      <c r="Q72" s="57"/>
      <c r="R72" s="57"/>
      <c r="S72" s="57"/>
      <c r="T72" s="57"/>
      <c r="U72" s="57"/>
      <c r="V72" s="57"/>
      <c r="W72" s="57"/>
      <c r="X72" s="57"/>
    </row>
    <row r="73" spans="1:24" s="68" customFormat="1" ht="14.25">
      <c r="A73" s="57"/>
      <c r="B73" s="57"/>
      <c r="C73" s="57"/>
      <c r="D73" s="82"/>
      <c r="E73" s="83"/>
      <c r="F73" s="83"/>
      <c r="G73" s="83"/>
      <c r="H73" s="83"/>
      <c r="I73" s="83"/>
      <c r="J73" s="83"/>
      <c r="K73" s="84"/>
      <c r="L73" s="57"/>
      <c r="M73" s="57"/>
      <c r="N73" s="57"/>
      <c r="O73" s="57"/>
      <c r="P73" s="57"/>
      <c r="Q73" s="57"/>
      <c r="R73" s="57"/>
      <c r="S73" s="57"/>
      <c r="T73" s="57"/>
      <c r="U73" s="57"/>
      <c r="V73" s="57"/>
      <c r="W73" s="57"/>
      <c r="X73" s="57"/>
    </row>
    <row r="74" spans="1:24" s="68" customFormat="1" ht="14.25">
      <c r="A74" s="57"/>
      <c r="B74" s="57"/>
      <c r="C74" s="57"/>
      <c r="D74" s="82"/>
      <c r="E74" s="83"/>
      <c r="F74" s="83"/>
      <c r="G74" s="83"/>
      <c r="H74" s="83"/>
      <c r="I74" s="83"/>
      <c r="J74" s="83"/>
      <c r="K74" s="84"/>
      <c r="L74" s="57"/>
      <c r="M74" s="57"/>
      <c r="N74" s="57"/>
      <c r="O74" s="57"/>
      <c r="P74" s="57"/>
      <c r="Q74" s="57"/>
      <c r="R74" s="57"/>
      <c r="S74" s="57"/>
      <c r="T74" s="57"/>
      <c r="U74" s="57"/>
      <c r="V74" s="57"/>
      <c r="W74" s="57"/>
      <c r="X74" s="57"/>
    </row>
    <row r="75" spans="1:24" s="68" customFormat="1" ht="14.25">
      <c r="A75" s="57"/>
      <c r="B75" s="57"/>
      <c r="C75" s="57"/>
      <c r="D75" s="82"/>
      <c r="E75" s="83"/>
      <c r="F75" s="83"/>
      <c r="G75" s="83"/>
      <c r="H75" s="83"/>
      <c r="I75" s="83"/>
      <c r="J75" s="83"/>
      <c r="K75" s="84"/>
      <c r="L75" s="57"/>
      <c r="M75" s="57"/>
      <c r="N75" s="57"/>
      <c r="O75" s="57"/>
      <c r="P75" s="57"/>
      <c r="Q75" s="57"/>
      <c r="R75" s="57"/>
      <c r="S75" s="57"/>
      <c r="T75" s="57"/>
      <c r="U75" s="57"/>
      <c r="V75" s="57"/>
      <c r="W75" s="57"/>
      <c r="X75" s="57"/>
    </row>
    <row r="76" spans="1:24" s="68" customFormat="1" ht="14.25">
      <c r="A76" s="57"/>
      <c r="B76" s="57"/>
      <c r="C76" s="57"/>
      <c r="D76" s="82"/>
      <c r="E76" s="83"/>
      <c r="F76" s="83"/>
      <c r="G76" s="83"/>
      <c r="H76" s="83"/>
      <c r="I76" s="83"/>
      <c r="J76" s="83"/>
      <c r="K76" s="84"/>
      <c r="L76" s="57"/>
      <c r="M76" s="57"/>
      <c r="N76" s="57"/>
      <c r="O76" s="57"/>
      <c r="P76" s="57"/>
      <c r="Q76" s="57"/>
      <c r="R76" s="57"/>
      <c r="S76" s="57"/>
      <c r="T76" s="57"/>
      <c r="U76" s="57"/>
      <c r="V76" s="57"/>
      <c r="W76" s="57"/>
      <c r="X76" s="57"/>
    </row>
    <row r="77" spans="1:24" s="68" customFormat="1" ht="14.25">
      <c r="A77" s="57"/>
      <c r="B77" s="57"/>
      <c r="C77" s="57"/>
      <c r="D77" s="82"/>
      <c r="E77" s="83"/>
      <c r="F77" s="83"/>
      <c r="G77" s="83"/>
      <c r="H77" s="83"/>
      <c r="I77" s="83"/>
      <c r="J77" s="83"/>
      <c r="K77" s="84"/>
      <c r="L77" s="57"/>
      <c r="M77" s="57"/>
      <c r="N77" s="57"/>
      <c r="O77" s="57"/>
      <c r="P77" s="57"/>
      <c r="Q77" s="57"/>
      <c r="R77" s="57"/>
      <c r="S77" s="57"/>
      <c r="T77" s="57"/>
      <c r="U77" s="57"/>
      <c r="V77" s="57"/>
      <c r="W77" s="57"/>
      <c r="X77" s="57"/>
    </row>
    <row r="78" spans="1:22" s="68" customFormat="1" ht="14.25">
      <c r="A78" s="57"/>
      <c r="B78" s="57"/>
      <c r="C78" s="57"/>
      <c r="D78" s="85"/>
      <c r="E78" s="86"/>
      <c r="F78" s="87"/>
      <c r="G78" s="87"/>
      <c r="H78" s="87"/>
      <c r="I78" s="87"/>
      <c r="J78" s="87"/>
      <c r="K78" s="88"/>
      <c r="L78" s="57"/>
      <c r="M78" s="57"/>
      <c r="N78" s="57"/>
      <c r="O78" s="57"/>
      <c r="P78" s="57"/>
      <c r="Q78" s="57"/>
      <c r="R78" s="57"/>
      <c r="S78" s="57"/>
      <c r="T78" s="57"/>
      <c r="U78" s="57"/>
      <c r="V78" s="57"/>
    </row>
    <row r="79" spans="1:22" s="68" customFormat="1" ht="14.25">
      <c r="A79" s="57"/>
      <c r="B79" s="57"/>
      <c r="C79" s="57"/>
      <c r="D79" s="85"/>
      <c r="E79" s="86"/>
      <c r="F79" s="87"/>
      <c r="G79" s="87"/>
      <c r="H79" s="87"/>
      <c r="I79" s="87"/>
      <c r="J79" s="87"/>
      <c r="K79" s="88"/>
      <c r="L79" s="57"/>
      <c r="M79" s="57"/>
      <c r="N79" s="57"/>
      <c r="O79" s="57"/>
      <c r="P79" s="57"/>
      <c r="Q79" s="57"/>
      <c r="R79" s="57"/>
      <c r="S79" s="57"/>
      <c r="T79" s="57"/>
      <c r="U79" s="57"/>
      <c r="V79" s="57"/>
    </row>
    <row r="80" spans="1:22" s="68" customFormat="1" ht="14.25">
      <c r="A80" s="57"/>
      <c r="B80" s="57"/>
      <c r="C80" s="57"/>
      <c r="D80" s="89"/>
      <c r="E80" s="87"/>
      <c r="F80" s="87"/>
      <c r="G80" s="87"/>
      <c r="H80" s="87"/>
      <c r="I80" s="87"/>
      <c r="J80" s="87"/>
      <c r="K80" s="88"/>
      <c r="L80" s="57"/>
      <c r="M80" s="57"/>
      <c r="N80" s="57"/>
      <c r="O80" s="57"/>
      <c r="P80" s="57"/>
      <c r="Q80" s="57"/>
      <c r="R80" s="57"/>
      <c r="S80" s="57"/>
      <c r="T80" s="57"/>
      <c r="U80" s="57"/>
      <c r="V80" s="57"/>
    </row>
    <row r="81" spans="1:22" s="68" customFormat="1" ht="14.25">
      <c r="A81" s="57"/>
      <c r="B81" s="57"/>
      <c r="C81" s="57"/>
      <c r="D81" s="89"/>
      <c r="E81" s="87"/>
      <c r="F81" s="87"/>
      <c r="G81" s="87"/>
      <c r="H81" s="87"/>
      <c r="I81" s="87"/>
      <c r="J81" s="87"/>
      <c r="K81" s="88"/>
      <c r="L81" s="57"/>
      <c r="M81" s="57"/>
      <c r="N81" s="57"/>
      <c r="O81" s="57"/>
      <c r="P81" s="57"/>
      <c r="Q81" s="57"/>
      <c r="R81" s="57"/>
      <c r="S81" s="57"/>
      <c r="T81" s="57"/>
      <c r="U81" s="57"/>
      <c r="V81" s="57"/>
    </row>
    <row r="82" spans="1:22" s="68" customFormat="1" ht="14.25">
      <c r="A82" s="57"/>
      <c r="B82" s="57"/>
      <c r="C82" s="57"/>
      <c r="D82" s="90"/>
      <c r="E82" s="87"/>
      <c r="F82" s="87"/>
      <c r="G82" s="87"/>
      <c r="H82" s="87"/>
      <c r="I82" s="87"/>
      <c r="J82" s="87"/>
      <c r="K82" s="88"/>
      <c r="L82" s="57"/>
      <c r="M82" s="57"/>
      <c r="N82" s="57"/>
      <c r="O82" s="57"/>
      <c r="P82" s="57"/>
      <c r="Q82" s="57"/>
      <c r="R82" s="57"/>
      <c r="S82" s="57"/>
      <c r="T82" s="57"/>
      <c r="U82" s="57"/>
      <c r="V82" s="57"/>
    </row>
    <row r="83" spans="1:22" s="68" customFormat="1" ht="14.25">
      <c r="A83" s="57"/>
      <c r="B83" s="57"/>
      <c r="C83" s="57"/>
      <c r="D83" s="89"/>
      <c r="E83" s="91"/>
      <c r="F83" s="87"/>
      <c r="G83" s="87"/>
      <c r="H83" s="91"/>
      <c r="I83" s="92"/>
      <c r="J83" s="87"/>
      <c r="K83" s="88"/>
      <c r="L83" s="57"/>
      <c r="M83" s="57"/>
      <c r="N83" s="57"/>
      <c r="O83" s="57"/>
      <c r="P83" s="57"/>
      <c r="Q83" s="57"/>
      <c r="R83" s="57"/>
      <c r="S83" s="57"/>
      <c r="T83" s="57"/>
      <c r="U83" s="57"/>
      <c r="V83" s="57"/>
    </row>
    <row r="84" spans="1:22" s="68" customFormat="1" ht="15" thickBot="1">
      <c r="A84" s="57"/>
      <c r="B84" s="57"/>
      <c r="C84" s="57"/>
      <c r="D84" s="93"/>
      <c r="E84" s="94"/>
      <c r="F84" s="95"/>
      <c r="G84" s="95"/>
      <c r="H84" s="96"/>
      <c r="I84" s="95"/>
      <c r="J84" s="95"/>
      <c r="K84" s="97"/>
      <c r="L84" s="57"/>
      <c r="M84" s="57"/>
      <c r="N84" s="57"/>
      <c r="O84" s="57"/>
      <c r="P84" s="57"/>
      <c r="Q84" s="57"/>
      <c r="R84" s="57"/>
      <c r="S84" s="57"/>
      <c r="T84" s="57"/>
      <c r="U84" s="57"/>
      <c r="V84" s="57"/>
    </row>
    <row r="85" spans="1:22" s="68" customFormat="1" ht="14.25">
      <c r="A85" s="57"/>
      <c r="B85" s="57"/>
      <c r="C85" s="57"/>
      <c r="D85" s="57"/>
      <c r="E85" s="57"/>
      <c r="F85" s="57"/>
      <c r="G85" s="57"/>
      <c r="H85" s="57"/>
      <c r="I85" s="57"/>
      <c r="J85" s="57"/>
      <c r="K85" s="57"/>
      <c r="L85" s="57"/>
      <c r="M85" s="57"/>
      <c r="N85" s="57"/>
      <c r="O85" s="57"/>
      <c r="P85" s="57"/>
      <c r="Q85" s="57"/>
      <c r="R85" s="57"/>
      <c r="S85" s="57"/>
      <c r="T85" s="57"/>
      <c r="U85" s="57"/>
      <c r="V85" s="57"/>
    </row>
    <row r="86" spans="1:22" s="68" customFormat="1" ht="14.25">
      <c r="A86" s="57"/>
      <c r="B86" s="57"/>
      <c r="C86" s="57"/>
      <c r="D86" s="57"/>
      <c r="E86" s="57"/>
      <c r="F86" s="57"/>
      <c r="G86" s="57"/>
      <c r="H86" s="57"/>
      <c r="I86" s="57"/>
      <c r="J86" s="57"/>
      <c r="K86" s="57"/>
      <c r="L86" s="57"/>
      <c r="M86" s="57"/>
      <c r="N86" s="57"/>
      <c r="O86" s="57"/>
      <c r="P86" s="57"/>
      <c r="Q86" s="57"/>
      <c r="R86" s="57"/>
      <c r="S86" s="57"/>
      <c r="T86" s="57"/>
      <c r="U86" s="57"/>
      <c r="V86" s="57"/>
    </row>
    <row r="87" spans="1:22" s="68" customFormat="1" ht="14.25">
      <c r="A87" s="57"/>
      <c r="B87" s="57"/>
      <c r="C87" s="57"/>
      <c r="D87" s="57"/>
      <c r="E87" s="57"/>
      <c r="F87" s="57"/>
      <c r="G87" s="57"/>
      <c r="H87" s="57"/>
      <c r="I87" s="57"/>
      <c r="J87" s="57"/>
      <c r="K87" s="57"/>
      <c r="L87" s="57"/>
      <c r="M87" s="57"/>
      <c r="N87" s="57"/>
      <c r="O87" s="57"/>
      <c r="P87" s="57"/>
      <c r="Q87" s="57"/>
      <c r="R87" s="57"/>
      <c r="S87" s="57"/>
      <c r="T87" s="57"/>
      <c r="U87" s="57"/>
      <c r="V87" s="57"/>
    </row>
    <row r="88" spans="1:22" s="68" customFormat="1" ht="34.5" customHeight="1">
      <c r="A88" s="57"/>
      <c r="B88" s="57"/>
      <c r="C88" s="57"/>
      <c r="D88" s="57"/>
      <c r="E88" s="57"/>
      <c r="F88" s="57"/>
      <c r="G88" s="57"/>
      <c r="H88" s="57"/>
      <c r="I88" s="57"/>
      <c r="J88" s="57"/>
      <c r="K88" s="57"/>
      <c r="L88" s="57"/>
      <c r="M88" s="57"/>
      <c r="N88" s="57"/>
      <c r="O88" s="57"/>
      <c r="P88" s="57"/>
      <c r="Q88" s="57"/>
      <c r="R88" s="57"/>
      <c r="S88" s="57"/>
      <c r="T88" s="57"/>
      <c r="U88" s="57"/>
      <c r="V88" s="57"/>
    </row>
    <row r="89" spans="1:22" s="68" customFormat="1" ht="14.25" customHeight="1">
      <c r="A89" s="57"/>
      <c r="B89" s="57"/>
      <c r="C89" s="57"/>
      <c r="D89" s="57"/>
      <c r="E89" s="57"/>
      <c r="F89" s="57"/>
      <c r="G89" s="57"/>
      <c r="H89" s="57"/>
      <c r="I89" s="57"/>
      <c r="J89" s="57"/>
      <c r="K89" s="57"/>
      <c r="L89" s="57"/>
      <c r="M89" s="57"/>
      <c r="N89" s="57"/>
      <c r="O89" s="57"/>
      <c r="P89" s="57"/>
      <c r="Q89" s="57"/>
      <c r="R89" s="57"/>
      <c r="S89" s="57"/>
      <c r="T89" s="57"/>
      <c r="U89" s="57"/>
      <c r="V89" s="57"/>
    </row>
    <row r="90" spans="1:22" s="68" customFormat="1" ht="14.25">
      <c r="A90" s="57"/>
      <c r="B90" s="57"/>
      <c r="C90" s="57"/>
      <c r="D90" s="57"/>
      <c r="E90" s="57"/>
      <c r="F90" s="57"/>
      <c r="G90" s="57"/>
      <c r="H90" s="57"/>
      <c r="I90" s="57"/>
      <c r="J90" s="57"/>
      <c r="K90" s="57"/>
      <c r="L90" s="57"/>
      <c r="M90" s="57"/>
      <c r="N90" s="57"/>
      <c r="O90" s="57"/>
      <c r="P90" s="57"/>
      <c r="Q90" s="57"/>
      <c r="R90" s="57"/>
      <c r="S90" s="57"/>
      <c r="T90" s="57"/>
      <c r="U90" s="57"/>
      <c r="V90" s="57"/>
    </row>
    <row r="91" spans="1:22" s="68" customFormat="1" ht="14.25">
      <c r="A91" s="57"/>
      <c r="B91" s="57"/>
      <c r="C91" s="57"/>
      <c r="D91" s="57"/>
      <c r="E91" s="57"/>
      <c r="F91" s="57"/>
      <c r="G91" s="57"/>
      <c r="H91" s="57"/>
      <c r="I91" s="57"/>
      <c r="J91" s="57"/>
      <c r="K91" s="57"/>
      <c r="L91" s="57"/>
      <c r="M91" s="57"/>
      <c r="N91" s="57"/>
      <c r="O91" s="57"/>
      <c r="P91" s="57"/>
      <c r="Q91" s="57"/>
      <c r="R91" s="57"/>
      <c r="S91" s="57"/>
      <c r="T91" s="57"/>
      <c r="U91" s="57"/>
      <c r="V91" s="57"/>
    </row>
    <row r="92" spans="1:22" s="68" customFormat="1" ht="14.25">
      <c r="A92" s="57"/>
      <c r="B92" s="57"/>
      <c r="C92" s="57"/>
      <c r="D92" s="57"/>
      <c r="E92" s="57"/>
      <c r="F92" s="57"/>
      <c r="G92" s="57"/>
      <c r="H92" s="57"/>
      <c r="I92" s="57"/>
      <c r="J92" s="57"/>
      <c r="K92" s="57"/>
      <c r="L92" s="57"/>
      <c r="M92" s="57"/>
      <c r="N92" s="57"/>
      <c r="O92" s="57"/>
      <c r="P92" s="57"/>
      <c r="Q92" s="57"/>
      <c r="R92" s="57"/>
      <c r="S92" s="57"/>
      <c r="T92" s="57"/>
      <c r="U92" s="57"/>
      <c r="V92" s="57"/>
    </row>
    <row r="93" spans="1:22" s="68" customFormat="1" ht="14.25">
      <c r="A93" s="57"/>
      <c r="B93" s="57"/>
      <c r="C93" s="57"/>
      <c r="D93" s="57"/>
      <c r="E93" s="57"/>
      <c r="F93" s="57"/>
      <c r="G93" s="57"/>
      <c r="H93" s="57"/>
      <c r="I93" s="57"/>
      <c r="J93" s="57"/>
      <c r="K93" s="57"/>
      <c r="L93" s="57"/>
      <c r="M93" s="57"/>
      <c r="N93" s="57"/>
      <c r="O93" s="57"/>
      <c r="P93" s="57"/>
      <c r="Q93" s="57"/>
      <c r="R93" s="57"/>
      <c r="S93" s="57"/>
      <c r="T93" s="57"/>
      <c r="U93" s="57"/>
      <c r="V93" s="57"/>
    </row>
    <row r="94" spans="1:22" s="68" customFormat="1" ht="14.25">
      <c r="A94" s="57"/>
      <c r="B94" s="57"/>
      <c r="C94" s="57"/>
      <c r="D94" s="57"/>
      <c r="E94" s="57"/>
      <c r="F94" s="57"/>
      <c r="G94" s="57"/>
      <c r="H94" s="57"/>
      <c r="I94" s="57"/>
      <c r="J94" s="57"/>
      <c r="K94" s="57"/>
      <c r="L94" s="57"/>
      <c r="M94" s="57"/>
      <c r="N94" s="57"/>
      <c r="O94" s="57"/>
      <c r="P94" s="57"/>
      <c r="Q94" s="57"/>
      <c r="R94" s="57"/>
      <c r="S94" s="57"/>
      <c r="T94" s="57"/>
      <c r="U94" s="57"/>
      <c r="V94" s="57"/>
    </row>
    <row r="95" spans="1:23" ht="14.25">
      <c r="A95" s="57"/>
      <c r="B95" s="57"/>
      <c r="C95" s="57"/>
      <c r="D95" s="57"/>
      <c r="E95" s="57"/>
      <c r="F95" s="57"/>
      <c r="G95" s="57"/>
      <c r="H95" s="57"/>
      <c r="I95" s="57"/>
      <c r="J95" s="57"/>
      <c r="K95" s="57"/>
      <c r="L95" s="57"/>
      <c r="M95" s="57"/>
      <c r="N95" s="57"/>
      <c r="O95" s="57"/>
      <c r="P95" s="57"/>
      <c r="Q95" s="57"/>
      <c r="R95" s="57"/>
      <c r="S95" s="57"/>
      <c r="T95" s="57"/>
      <c r="U95" s="57"/>
      <c r="V95" s="57"/>
      <c r="W95" s="68"/>
    </row>
    <row r="96" spans="1:23" ht="14.25">
      <c r="A96" s="57"/>
      <c r="B96" s="57"/>
      <c r="C96" s="57"/>
      <c r="D96" s="57"/>
      <c r="E96" s="57"/>
      <c r="F96" s="57"/>
      <c r="G96" s="57"/>
      <c r="H96" s="57"/>
      <c r="I96" s="57"/>
      <c r="J96" s="57"/>
      <c r="K96" s="57"/>
      <c r="L96" s="57"/>
      <c r="M96" s="57"/>
      <c r="N96" s="57"/>
      <c r="O96" s="57"/>
      <c r="P96" s="57"/>
      <c r="Q96" s="57"/>
      <c r="R96" s="57"/>
      <c r="S96" s="57"/>
      <c r="T96" s="57"/>
      <c r="U96" s="57"/>
      <c r="V96" s="57"/>
      <c r="W96" s="68"/>
    </row>
    <row r="97" spans="1:23" ht="14.25">
      <c r="A97" s="57"/>
      <c r="B97" s="57"/>
      <c r="C97" s="57"/>
      <c r="D97" s="57"/>
      <c r="E97" s="57"/>
      <c r="F97" s="57"/>
      <c r="G97" s="57"/>
      <c r="H97" s="57"/>
      <c r="I97" s="57"/>
      <c r="J97" s="57"/>
      <c r="K97" s="57"/>
      <c r="L97" s="57"/>
      <c r="M97" s="57"/>
      <c r="N97" s="57"/>
      <c r="O97" s="57"/>
      <c r="P97" s="57"/>
      <c r="Q97" s="57"/>
      <c r="R97" s="57"/>
      <c r="S97" s="57"/>
      <c r="T97" s="57"/>
      <c r="U97" s="57"/>
      <c r="V97" s="57"/>
      <c r="W97" s="68"/>
    </row>
    <row r="98" spans="1:23" ht="14.25">
      <c r="A98" s="57"/>
      <c r="B98" s="57"/>
      <c r="C98" s="57"/>
      <c r="D98" s="57"/>
      <c r="E98" s="57"/>
      <c r="F98" s="57"/>
      <c r="G98" s="57"/>
      <c r="H98" s="57"/>
      <c r="I98" s="57"/>
      <c r="J98" s="57"/>
      <c r="K98" s="57"/>
      <c r="L98" s="57"/>
      <c r="M98" s="57"/>
      <c r="N98" s="57"/>
      <c r="O98" s="57"/>
      <c r="P98" s="57"/>
      <c r="Q98" s="57"/>
      <c r="R98" s="57"/>
      <c r="S98" s="57"/>
      <c r="T98" s="57"/>
      <c r="U98" s="57"/>
      <c r="V98" s="57"/>
      <c r="W98" s="68"/>
    </row>
    <row r="99" spans="1:22" ht="12.75">
      <c r="A99" s="57"/>
      <c r="B99" s="57"/>
      <c r="C99" s="57"/>
      <c r="D99" s="57"/>
      <c r="E99" s="57"/>
      <c r="F99" s="57"/>
      <c r="G99" s="57"/>
      <c r="H99" s="57"/>
      <c r="I99" s="57"/>
      <c r="J99" s="57"/>
      <c r="K99" s="57"/>
      <c r="L99" s="57"/>
      <c r="M99" s="57"/>
      <c r="N99" s="57"/>
      <c r="O99" s="57"/>
      <c r="P99" s="57"/>
      <c r="Q99" s="57"/>
      <c r="R99" s="57"/>
      <c r="S99" s="57"/>
      <c r="T99" s="57"/>
      <c r="U99" s="57"/>
      <c r="V99" s="57"/>
    </row>
    <row r="100" spans="1:22" ht="12.75">
      <c r="A100" s="57"/>
      <c r="B100" s="57"/>
      <c r="C100" s="57"/>
      <c r="D100" s="57"/>
      <c r="E100" s="57"/>
      <c r="F100" s="57"/>
      <c r="G100" s="57"/>
      <c r="H100" s="57"/>
      <c r="I100" s="57"/>
      <c r="J100" s="57"/>
      <c r="K100" s="57"/>
      <c r="L100" s="57"/>
      <c r="M100" s="57"/>
      <c r="N100" s="57"/>
      <c r="O100" s="57"/>
      <c r="P100" s="57"/>
      <c r="Q100" s="57"/>
      <c r="R100" s="57"/>
      <c r="S100" s="57"/>
      <c r="T100" s="57"/>
      <c r="U100" s="57"/>
      <c r="V100" s="57"/>
    </row>
    <row r="101" spans="1:11" ht="12.75">
      <c r="A101" s="57"/>
      <c r="B101" s="57"/>
      <c r="C101" s="57"/>
      <c r="D101" s="57"/>
      <c r="E101" s="57"/>
      <c r="F101" s="57"/>
      <c r="G101" s="57"/>
      <c r="H101" s="57"/>
      <c r="I101" s="57"/>
      <c r="J101" s="57"/>
      <c r="K101" s="57"/>
    </row>
    <row r="102" spans="1:11" ht="12.75">
      <c r="A102" s="57"/>
      <c r="B102" s="57"/>
      <c r="C102" s="57"/>
      <c r="D102" s="57"/>
      <c r="E102" s="57"/>
      <c r="F102" s="57"/>
      <c r="G102" s="57"/>
      <c r="H102" s="57"/>
      <c r="I102" s="57"/>
      <c r="J102" s="57"/>
      <c r="K102" s="57"/>
    </row>
    <row r="103" spans="1:11" ht="12.75">
      <c r="A103" s="57"/>
      <c r="B103" s="57"/>
      <c r="C103" s="57"/>
      <c r="D103" s="57"/>
      <c r="E103" s="57"/>
      <c r="F103" s="57"/>
      <c r="G103" s="57"/>
      <c r="H103" s="57"/>
      <c r="I103" s="57"/>
      <c r="J103" s="57"/>
      <c r="K103" s="57"/>
    </row>
    <row r="104" spans="1:11" ht="12.75">
      <c r="A104" s="57"/>
      <c r="B104" s="57"/>
      <c r="C104" s="57"/>
      <c r="D104" s="57"/>
      <c r="E104" s="57"/>
      <c r="F104" s="57"/>
      <c r="G104" s="57"/>
      <c r="H104" s="57"/>
      <c r="I104" s="57"/>
      <c r="J104" s="57"/>
      <c r="K104" s="57"/>
    </row>
    <row r="105" spans="1:11" ht="12.75">
      <c r="A105" s="57"/>
      <c r="B105" s="57"/>
      <c r="C105" s="57"/>
      <c r="D105" s="57"/>
      <c r="E105" s="57"/>
      <c r="F105" s="57"/>
      <c r="G105" s="57"/>
      <c r="H105" s="57"/>
      <c r="I105" s="57"/>
      <c r="J105" s="57"/>
      <c r="K105" s="57"/>
    </row>
    <row r="106" spans="1:11" ht="12.75">
      <c r="A106" s="57"/>
      <c r="B106" s="57"/>
      <c r="C106" s="57"/>
      <c r="D106" s="57"/>
      <c r="E106" s="57"/>
      <c r="F106" s="57"/>
      <c r="G106" s="57"/>
      <c r="H106" s="57"/>
      <c r="I106" s="57"/>
      <c r="J106" s="57"/>
      <c r="K106" s="57"/>
    </row>
  </sheetData>
  <sheetProtection sheet="1" objects="1" scenarios="1"/>
  <mergeCells count="2">
    <mergeCell ref="K35:K36"/>
    <mergeCell ref="G28:H28"/>
  </mergeCells>
  <dataValidations count="2">
    <dataValidation type="list" allowBlank="1" showInputMessage="1" showErrorMessage="1" sqref="B51">
      <formula1>Ammatit</formula1>
    </dataValidation>
    <dataValidation type="list" allowBlank="1" showInputMessage="1" showErrorMessage="1" sqref="D28:D32">
      <formula1>Ammatit4</formula1>
    </dataValidation>
  </dataValidations>
  <printOptions/>
  <pageMargins left="0.2362204724409449" right="0.2362204724409449" top="0.7480314960629921" bottom="0.7480314960629921" header="0.31496062992125984" footer="0.31496062992125984"/>
  <pageSetup fitToHeight="0" fitToWidth="1" horizontalDpi="600" verticalDpi="600" orientation="portrait" paperSize="9" scale="74" r:id="rId2"/>
  <rowBreaks count="1" manualBreakCount="1">
    <brk id="52" max="255" man="1"/>
  </rowBreaks>
  <drawing r:id="rId1"/>
</worksheet>
</file>

<file path=xl/worksheets/sheet3.xml><?xml version="1.0" encoding="utf-8"?>
<worksheet xmlns="http://schemas.openxmlformats.org/spreadsheetml/2006/main" xmlns:r="http://schemas.openxmlformats.org/officeDocument/2006/relationships">
  <sheetPr codeName="Taul7">
    <tabColor theme="1" tint="0.49998000264167786"/>
    <pageSetUpPr fitToPage="1"/>
  </sheetPr>
  <dimension ref="A1:Q95"/>
  <sheetViews>
    <sheetView zoomScalePageLayoutView="0" workbookViewId="0" topLeftCell="A25">
      <selection activeCell="D28" sqref="D28"/>
    </sheetView>
  </sheetViews>
  <sheetFormatPr defaultColWidth="8.796875" defaultRowHeight="14.25"/>
  <cols>
    <col min="1" max="3" width="2.09765625" style="2" customWidth="1"/>
    <col min="4" max="4" width="5.3984375" style="2" customWidth="1"/>
    <col min="5" max="5" width="22.796875" style="2" customWidth="1"/>
    <col min="6" max="7" width="8.796875" style="2" customWidth="1"/>
    <col min="8" max="8" width="10.3984375" style="2" customWidth="1"/>
    <col min="9" max="16384" width="8.796875" style="2" customWidth="1"/>
  </cols>
  <sheetData>
    <row r="1" spans="1:17" ht="24.75" customHeight="1">
      <c r="A1" s="37" t="s">
        <v>1734</v>
      </c>
      <c r="B1" s="100"/>
      <c r="C1" s="100"/>
      <c r="D1" s="100"/>
      <c r="E1" s="100"/>
      <c r="F1" s="100"/>
      <c r="G1" s="100"/>
      <c r="H1" s="100"/>
      <c r="I1" s="100"/>
      <c r="J1" s="100"/>
      <c r="K1" s="100"/>
      <c r="L1" s="100"/>
      <c r="M1" s="100"/>
      <c r="N1" s="100"/>
      <c r="O1" s="100"/>
      <c r="P1" s="100"/>
      <c r="Q1" s="100"/>
    </row>
    <row r="2" spans="1:17" s="4" customFormat="1" ht="14.25" customHeight="1">
      <c r="A2" s="100"/>
      <c r="B2" s="100"/>
      <c r="C2" s="100"/>
      <c r="D2" s="100"/>
      <c r="E2" s="100"/>
      <c r="F2" s="100"/>
      <c r="G2" s="100"/>
      <c r="H2" s="100"/>
      <c r="I2" s="100"/>
      <c r="J2" s="100"/>
      <c r="K2" s="100"/>
      <c r="L2" s="100"/>
      <c r="M2" s="100"/>
      <c r="N2" s="100"/>
      <c r="O2" s="100"/>
      <c r="P2" s="100"/>
      <c r="Q2" s="100"/>
    </row>
    <row r="3" spans="1:17" ht="12.75">
      <c r="A3" s="100"/>
      <c r="B3" s="100"/>
      <c r="C3" s="100"/>
      <c r="D3" s="100"/>
      <c r="E3" s="100"/>
      <c r="F3" s="100"/>
      <c r="G3" s="100"/>
      <c r="H3" s="100"/>
      <c r="I3" s="100"/>
      <c r="J3" s="100"/>
      <c r="K3" s="100"/>
      <c r="L3" s="100"/>
      <c r="M3" s="100"/>
      <c r="N3" s="100"/>
      <c r="O3" s="100"/>
      <c r="P3" s="100"/>
      <c r="Q3" s="100"/>
    </row>
    <row r="4" spans="1:17" ht="12.75">
      <c r="A4" s="100"/>
      <c r="B4" s="100"/>
      <c r="C4" s="100"/>
      <c r="D4" s="100"/>
      <c r="E4" s="100"/>
      <c r="F4" s="100"/>
      <c r="G4" s="100"/>
      <c r="H4" s="100"/>
      <c r="I4" s="100"/>
      <c r="J4" s="100"/>
      <c r="K4" s="100"/>
      <c r="L4" s="100"/>
      <c r="M4" s="100"/>
      <c r="N4" s="100"/>
      <c r="O4" s="100"/>
      <c r="P4" s="100"/>
      <c r="Q4" s="100"/>
    </row>
    <row r="5" spans="1:17" ht="12.75">
      <c r="A5" s="100"/>
      <c r="B5" s="100"/>
      <c r="C5" s="100"/>
      <c r="L5" s="100"/>
      <c r="M5" s="100"/>
      <c r="N5" s="100"/>
      <c r="O5" s="100"/>
      <c r="P5" s="100"/>
      <c r="Q5" s="100"/>
    </row>
    <row r="6" spans="1:17" ht="12.75">
      <c r="A6" s="100"/>
      <c r="B6" s="100"/>
      <c r="C6" s="100"/>
      <c r="L6" s="100"/>
      <c r="M6" s="100"/>
      <c r="N6" s="100"/>
      <c r="O6" s="100"/>
      <c r="P6" s="100"/>
      <c r="Q6" s="100"/>
    </row>
    <row r="7" spans="1:17" ht="12.75">
      <c r="A7" s="100"/>
      <c r="B7" s="100"/>
      <c r="C7" s="100"/>
      <c r="L7" s="100"/>
      <c r="M7" s="100"/>
      <c r="N7" s="100"/>
      <c r="O7" s="100"/>
      <c r="P7" s="100"/>
      <c r="Q7" s="100"/>
    </row>
    <row r="8" spans="1:17" ht="12.75">
      <c r="A8" s="100"/>
      <c r="B8" s="100"/>
      <c r="C8" s="100"/>
      <c r="L8" s="100"/>
      <c r="M8" s="100"/>
      <c r="N8" s="100"/>
      <c r="O8" s="100"/>
      <c r="P8" s="100"/>
      <c r="Q8" s="100"/>
    </row>
    <row r="9" spans="1:17" ht="12.75">
      <c r="A9" s="100"/>
      <c r="B9" s="100"/>
      <c r="C9" s="100"/>
      <c r="L9" s="100"/>
      <c r="M9" s="100"/>
      <c r="N9" s="100"/>
      <c r="O9" s="100"/>
      <c r="P9" s="100"/>
      <c r="Q9" s="100"/>
    </row>
    <row r="10" spans="1:17" ht="12.75">
      <c r="A10" s="100"/>
      <c r="B10" s="100"/>
      <c r="C10" s="100"/>
      <c r="L10" s="100"/>
      <c r="M10" s="100"/>
      <c r="N10" s="100"/>
      <c r="O10" s="100"/>
      <c r="P10" s="100"/>
      <c r="Q10" s="100"/>
    </row>
    <row r="11" spans="1:17" ht="12.75">
      <c r="A11" s="100"/>
      <c r="B11" s="100"/>
      <c r="C11" s="100"/>
      <c r="L11" s="100"/>
      <c r="M11" s="100"/>
      <c r="N11" s="100"/>
      <c r="O11" s="100"/>
      <c r="P11" s="100"/>
      <c r="Q11" s="100"/>
    </row>
    <row r="12" spans="1:17" ht="12.75">
      <c r="A12" s="100"/>
      <c r="B12" s="100"/>
      <c r="C12" s="100"/>
      <c r="L12" s="100"/>
      <c r="M12" s="100"/>
      <c r="N12" s="100"/>
      <c r="O12" s="100"/>
      <c r="P12" s="100"/>
      <c r="Q12" s="100"/>
    </row>
    <row r="13" spans="1:17" ht="12.75">
      <c r="A13" s="100"/>
      <c r="B13" s="100"/>
      <c r="C13" s="100"/>
      <c r="L13" s="100"/>
      <c r="M13" s="100"/>
      <c r="N13" s="100"/>
      <c r="O13" s="100"/>
      <c r="P13" s="100"/>
      <c r="Q13" s="100"/>
    </row>
    <row r="14" spans="1:17" ht="12.75">
      <c r="A14" s="100"/>
      <c r="B14" s="100"/>
      <c r="C14" s="100"/>
      <c r="L14" s="100"/>
      <c r="M14" s="100"/>
      <c r="N14" s="100"/>
      <c r="O14" s="100"/>
      <c r="P14" s="100"/>
      <c r="Q14" s="100"/>
    </row>
    <row r="15" spans="1:17" ht="12.75">
      <c r="A15" s="100"/>
      <c r="B15" s="100"/>
      <c r="C15" s="100"/>
      <c r="L15" s="100"/>
      <c r="M15" s="100"/>
      <c r="N15" s="100"/>
      <c r="O15" s="100"/>
      <c r="P15" s="100"/>
      <c r="Q15" s="100"/>
    </row>
    <row r="16" spans="1:17" ht="12.75">
      <c r="A16" s="100"/>
      <c r="B16" s="100"/>
      <c r="C16" s="100"/>
      <c r="L16" s="100"/>
      <c r="M16" s="100"/>
      <c r="N16" s="100"/>
      <c r="O16" s="100"/>
      <c r="P16" s="100"/>
      <c r="Q16" s="100"/>
    </row>
    <row r="17" spans="1:17" ht="12.75">
      <c r="A17" s="100"/>
      <c r="B17" s="100"/>
      <c r="C17" s="100"/>
      <c r="L17" s="100"/>
      <c r="M17" s="100"/>
      <c r="N17" s="100"/>
      <c r="O17" s="100"/>
      <c r="P17" s="100"/>
      <c r="Q17" s="100"/>
    </row>
    <row r="18" spans="1:17" ht="12.75">
      <c r="A18" s="100"/>
      <c r="B18" s="100"/>
      <c r="C18" s="100"/>
      <c r="L18" s="100"/>
      <c r="M18" s="100"/>
      <c r="N18" s="100"/>
      <c r="O18" s="100"/>
      <c r="P18" s="100"/>
      <c r="Q18" s="100"/>
    </row>
    <row r="19" spans="1:17" ht="12.75">
      <c r="A19" s="100"/>
      <c r="B19" s="100"/>
      <c r="C19" s="100"/>
      <c r="E19" s="3"/>
      <c r="L19" s="100"/>
      <c r="M19" s="100"/>
      <c r="N19" s="100"/>
      <c r="O19" s="100"/>
      <c r="P19" s="100"/>
      <c r="Q19" s="100"/>
    </row>
    <row r="20" spans="1:17" ht="12.75">
      <c r="A20" s="100"/>
      <c r="B20" s="100"/>
      <c r="C20" s="100"/>
      <c r="E20" s="3"/>
      <c r="L20" s="100"/>
      <c r="M20" s="100"/>
      <c r="N20" s="100"/>
      <c r="O20" s="100"/>
      <c r="P20" s="100"/>
      <c r="Q20" s="100"/>
    </row>
    <row r="21" spans="1:17" ht="12.75">
      <c r="A21" s="100"/>
      <c r="B21" s="100"/>
      <c r="C21" s="100"/>
      <c r="E21" s="3"/>
      <c r="L21" s="100"/>
      <c r="M21" s="100"/>
      <c r="N21" s="100"/>
      <c r="O21" s="100"/>
      <c r="P21" s="100"/>
      <c r="Q21" s="100"/>
    </row>
    <row r="22" spans="1:17" ht="12.75">
      <c r="A22" s="100"/>
      <c r="B22" s="100"/>
      <c r="C22" s="100"/>
      <c r="D22" s="100"/>
      <c r="E22" s="102"/>
      <c r="F22" s="100"/>
      <c r="G22" s="100"/>
      <c r="H22" s="100"/>
      <c r="I22" s="100"/>
      <c r="J22" s="100"/>
      <c r="K22" s="100"/>
      <c r="L22" s="100"/>
      <c r="M22" s="100"/>
      <c r="N22" s="100"/>
      <c r="O22" s="100"/>
      <c r="P22" s="100"/>
      <c r="Q22" s="100"/>
    </row>
    <row r="23" spans="1:17" ht="12.75">
      <c r="A23" s="100"/>
      <c r="B23" s="100"/>
      <c r="C23" s="100"/>
      <c r="D23" s="100"/>
      <c r="E23" s="102"/>
      <c r="F23" s="100"/>
      <c r="G23" s="100"/>
      <c r="H23" s="100"/>
      <c r="I23" s="100"/>
      <c r="J23" s="100"/>
      <c r="K23" s="100"/>
      <c r="L23" s="100"/>
      <c r="M23" s="100"/>
      <c r="N23" s="100"/>
      <c r="O23" s="100"/>
      <c r="P23" s="100"/>
      <c r="Q23" s="100"/>
    </row>
    <row r="24" spans="1:17" ht="12.75">
      <c r="A24" s="100"/>
      <c r="B24" s="100"/>
      <c r="C24" s="100"/>
      <c r="D24" s="100"/>
      <c r="E24" s="100"/>
      <c r="F24" s="100"/>
      <c r="G24" s="100"/>
      <c r="H24" s="100"/>
      <c r="I24" s="100"/>
      <c r="J24" s="100"/>
      <c r="K24" s="100"/>
      <c r="L24" s="100"/>
      <c r="M24" s="100"/>
      <c r="N24" s="100"/>
      <c r="O24" s="100"/>
      <c r="P24" s="100"/>
      <c r="Q24" s="100"/>
    </row>
    <row r="25" spans="1:17" ht="34.5" customHeight="1">
      <c r="A25" s="100"/>
      <c r="B25" s="100"/>
      <c r="C25" s="100"/>
      <c r="D25" s="100"/>
      <c r="E25" s="100"/>
      <c r="F25" s="100"/>
      <c r="G25" s="100"/>
      <c r="H25" s="100"/>
      <c r="I25" s="100"/>
      <c r="J25" s="100"/>
      <c r="K25" s="100"/>
      <c r="L25" s="100"/>
      <c r="M25" s="100"/>
      <c r="N25" s="100"/>
      <c r="O25" s="100"/>
      <c r="P25" s="100"/>
      <c r="Q25" s="100"/>
    </row>
    <row r="26" spans="1:17" ht="25.5">
      <c r="A26" s="100"/>
      <c r="B26" s="100"/>
      <c r="C26" s="100"/>
      <c r="D26" s="102" t="s">
        <v>1751</v>
      </c>
      <c r="E26" s="103" t="s">
        <v>1757</v>
      </c>
      <c r="F26" s="103" t="s">
        <v>1730</v>
      </c>
      <c r="G26" s="103" t="s">
        <v>1731</v>
      </c>
      <c r="H26" s="103" t="s">
        <v>1849</v>
      </c>
      <c r="I26" s="103" t="s">
        <v>1731</v>
      </c>
      <c r="J26" s="103" t="s">
        <v>1733</v>
      </c>
      <c r="K26" s="100"/>
      <c r="L26" s="100"/>
      <c r="M26" s="100"/>
      <c r="N26" s="100"/>
      <c r="O26" s="100"/>
      <c r="P26" s="100"/>
      <c r="Q26" s="100"/>
    </row>
    <row r="27" spans="1:17" ht="12.75">
      <c r="A27" s="100"/>
      <c r="B27" s="100"/>
      <c r="C27" s="100"/>
      <c r="D27" s="100"/>
      <c r="E27" s="100"/>
      <c r="F27" s="100"/>
      <c r="G27" s="100"/>
      <c r="H27" s="100"/>
      <c r="I27" s="100"/>
      <c r="J27" s="100"/>
      <c r="K27" s="100"/>
      <c r="L27" s="100"/>
      <c r="M27" s="100"/>
      <c r="N27" s="100"/>
      <c r="O27" s="100"/>
      <c r="P27" s="100"/>
      <c r="Q27" s="100"/>
    </row>
    <row r="28" spans="1:17" ht="12.75">
      <c r="A28" s="100"/>
      <c r="B28" s="100"/>
      <c r="C28" s="100"/>
      <c r="D28" s="74">
        <f>YHTEENVETO!D29</f>
        <v>1</v>
      </c>
      <c r="E28" s="72"/>
      <c r="F28" s="72"/>
      <c r="G28" s="72"/>
      <c r="H28" s="73"/>
      <c r="I28" s="72"/>
      <c r="J28" s="216">
        <f>H28*F28</f>
        <v>0</v>
      </c>
      <c r="K28" s="100"/>
      <c r="L28" s="100"/>
      <c r="M28" s="100"/>
      <c r="N28" s="100"/>
      <c r="O28" s="100"/>
      <c r="P28" s="100"/>
      <c r="Q28" s="100"/>
    </row>
    <row r="29" spans="1:17" ht="12.75">
      <c r="A29" s="100"/>
      <c r="B29" s="100"/>
      <c r="C29" s="100"/>
      <c r="D29" s="74">
        <f>YHTEENVETO!D30</f>
        <v>2</v>
      </c>
      <c r="E29" s="72"/>
      <c r="F29" s="72"/>
      <c r="G29" s="72"/>
      <c r="H29" s="73"/>
      <c r="I29" s="72"/>
      <c r="J29" s="216">
        <f>H29*F29</f>
        <v>0</v>
      </c>
      <c r="K29" s="100"/>
      <c r="L29" s="100"/>
      <c r="M29" s="100"/>
      <c r="N29" s="100"/>
      <c r="O29" s="100"/>
      <c r="P29" s="100"/>
      <c r="Q29" s="100"/>
    </row>
    <row r="30" spans="1:17" ht="12.75">
      <c r="A30" s="100"/>
      <c r="B30" s="100"/>
      <c r="C30" s="100"/>
      <c r="D30" s="74">
        <f>YHTEENVETO!D31</f>
        <v>3</v>
      </c>
      <c r="E30" s="72"/>
      <c r="F30" s="72"/>
      <c r="G30" s="72"/>
      <c r="H30" s="73"/>
      <c r="I30" s="72"/>
      <c r="J30" s="216">
        <f>H30*F30</f>
        <v>0</v>
      </c>
      <c r="K30" s="100"/>
      <c r="L30" s="100"/>
      <c r="M30" s="100"/>
      <c r="N30" s="100"/>
      <c r="O30" s="100"/>
      <c r="P30" s="100"/>
      <c r="Q30" s="100"/>
    </row>
    <row r="31" spans="1:17" ht="12.75">
      <c r="A31" s="100"/>
      <c r="B31" s="100"/>
      <c r="C31" s="100"/>
      <c r="D31" s="100"/>
      <c r="E31" s="100"/>
      <c r="F31" s="100">
        <f>SUM(F27:F30)</f>
        <v>0</v>
      </c>
      <c r="G31" s="100"/>
      <c r="H31" s="100"/>
      <c r="I31" s="100"/>
      <c r="J31" s="105">
        <f>SUM(J27:J30)</f>
        <v>0</v>
      </c>
      <c r="K31" s="100"/>
      <c r="L31" s="100"/>
      <c r="M31" s="100"/>
      <c r="N31" s="100"/>
      <c r="O31" s="100"/>
      <c r="P31" s="100"/>
      <c r="Q31" s="100"/>
    </row>
    <row r="32" spans="1:17" ht="12.75">
      <c r="A32" s="100"/>
      <c r="B32" s="100"/>
      <c r="C32" s="100"/>
      <c r="D32" s="100"/>
      <c r="E32" s="100"/>
      <c r="F32" s="100"/>
      <c r="G32" s="100"/>
      <c r="H32" s="100"/>
      <c r="I32" s="100"/>
      <c r="J32" s="100"/>
      <c r="K32" s="100"/>
      <c r="L32" s="100"/>
      <c r="M32" s="100"/>
      <c r="N32" s="100"/>
      <c r="O32" s="100"/>
      <c r="P32" s="100"/>
      <c r="Q32" s="100"/>
    </row>
    <row r="33" spans="1:17" ht="15.75" thickBot="1">
      <c r="A33" s="100"/>
      <c r="B33" s="100"/>
      <c r="C33" s="40" t="s">
        <v>1850</v>
      </c>
      <c r="D33" s="100"/>
      <c r="E33" s="100"/>
      <c r="F33" s="100"/>
      <c r="G33" s="100"/>
      <c r="H33" s="100"/>
      <c r="I33" s="100"/>
      <c r="J33" s="100"/>
      <c r="K33" s="100"/>
      <c r="L33" s="100"/>
      <c r="M33" s="100"/>
      <c r="N33" s="100"/>
      <c r="O33" s="100"/>
      <c r="P33" s="100"/>
      <c r="Q33" s="100"/>
    </row>
    <row r="34" spans="1:17" ht="12.75">
      <c r="A34" s="100"/>
      <c r="B34" s="100"/>
      <c r="C34" s="100"/>
      <c r="D34" s="114"/>
      <c r="E34" s="80"/>
      <c r="F34" s="80"/>
      <c r="G34" s="80"/>
      <c r="H34" s="80"/>
      <c r="I34" s="80"/>
      <c r="J34" s="80"/>
      <c r="K34" s="81"/>
      <c r="L34" s="100"/>
      <c r="M34" s="100"/>
      <c r="N34" s="100"/>
      <c r="O34" s="100"/>
      <c r="P34" s="100"/>
      <c r="Q34" s="100"/>
    </row>
    <row r="35" spans="1:17" ht="12.75">
      <c r="A35" s="100"/>
      <c r="B35" s="100"/>
      <c r="C35" s="100"/>
      <c r="D35" s="82"/>
      <c r="E35" s="83"/>
      <c r="F35" s="83"/>
      <c r="G35" s="83"/>
      <c r="H35" s="83"/>
      <c r="I35" s="83"/>
      <c r="J35" s="83"/>
      <c r="K35" s="84"/>
      <c r="L35" s="100"/>
      <c r="M35" s="100"/>
      <c r="N35" s="100"/>
      <c r="O35" s="100"/>
      <c r="P35" s="100"/>
      <c r="Q35" s="100"/>
    </row>
    <row r="36" spans="1:17" ht="12.75">
      <c r="A36" s="100"/>
      <c r="B36" s="100"/>
      <c r="C36" s="100"/>
      <c r="D36" s="82"/>
      <c r="E36" s="83"/>
      <c r="F36" s="83"/>
      <c r="G36" s="83"/>
      <c r="H36" s="83"/>
      <c r="I36" s="83"/>
      <c r="J36" s="83"/>
      <c r="K36" s="84"/>
      <c r="L36" s="100"/>
      <c r="M36" s="100"/>
      <c r="N36" s="100"/>
      <c r="O36" s="100"/>
      <c r="P36" s="100"/>
      <c r="Q36" s="100"/>
    </row>
    <row r="37" spans="1:17" ht="12.75">
      <c r="A37" s="100"/>
      <c r="B37" s="100"/>
      <c r="C37" s="100"/>
      <c r="D37" s="82"/>
      <c r="E37" s="83"/>
      <c r="F37" s="83"/>
      <c r="G37" s="83"/>
      <c r="H37" s="83"/>
      <c r="I37" s="83"/>
      <c r="J37" s="83"/>
      <c r="K37" s="84"/>
      <c r="L37" s="100"/>
      <c r="M37" s="100"/>
      <c r="N37" s="100"/>
      <c r="O37" s="100"/>
      <c r="P37" s="100"/>
      <c r="Q37" s="100"/>
    </row>
    <row r="38" spans="1:17" ht="12.75">
      <c r="A38" s="100"/>
      <c r="B38" s="100"/>
      <c r="C38" s="100"/>
      <c r="D38" s="82"/>
      <c r="E38" s="83"/>
      <c r="F38" s="83"/>
      <c r="G38" s="83"/>
      <c r="H38" s="83"/>
      <c r="I38" s="83"/>
      <c r="J38" s="83"/>
      <c r="K38" s="84"/>
      <c r="L38" s="100"/>
      <c r="M38" s="100"/>
      <c r="N38" s="100"/>
      <c r="O38" s="100"/>
      <c r="P38" s="100"/>
      <c r="Q38" s="100"/>
    </row>
    <row r="39" spans="1:17" ht="12.75">
      <c r="A39" s="100"/>
      <c r="B39" s="100"/>
      <c r="C39" s="100"/>
      <c r="D39" s="82"/>
      <c r="E39" s="83"/>
      <c r="F39" s="83"/>
      <c r="G39" s="83"/>
      <c r="H39" s="83"/>
      <c r="I39" s="83"/>
      <c r="J39" s="83"/>
      <c r="K39" s="84"/>
      <c r="L39" s="100"/>
      <c r="M39" s="100"/>
      <c r="N39" s="100"/>
      <c r="O39" s="100"/>
      <c r="P39" s="100"/>
      <c r="Q39" s="100"/>
    </row>
    <row r="40" spans="1:17" ht="12.75">
      <c r="A40" s="100"/>
      <c r="B40" s="100"/>
      <c r="C40" s="100"/>
      <c r="D40" s="82"/>
      <c r="E40" s="83"/>
      <c r="F40" s="83"/>
      <c r="G40" s="83"/>
      <c r="H40" s="83"/>
      <c r="I40" s="83"/>
      <c r="J40" s="83"/>
      <c r="K40" s="84"/>
      <c r="L40" s="100"/>
      <c r="M40" s="100"/>
      <c r="N40" s="100"/>
      <c r="O40" s="100"/>
      <c r="P40" s="100"/>
      <c r="Q40" s="100"/>
    </row>
    <row r="41" spans="1:17" ht="12.75">
      <c r="A41" s="100"/>
      <c r="B41" s="100"/>
      <c r="C41" s="100"/>
      <c r="D41" s="82"/>
      <c r="E41" s="83"/>
      <c r="F41" s="83"/>
      <c r="G41" s="83"/>
      <c r="H41" s="83"/>
      <c r="I41" s="83"/>
      <c r="J41" s="83"/>
      <c r="K41" s="84"/>
      <c r="L41" s="100"/>
      <c r="M41" s="100"/>
      <c r="N41" s="100"/>
      <c r="O41" s="100"/>
      <c r="P41" s="100"/>
      <c r="Q41" s="100"/>
    </row>
    <row r="42" spans="1:17" ht="12.75">
      <c r="A42" s="100"/>
      <c r="B42" s="100"/>
      <c r="C42" s="100"/>
      <c r="D42" s="82"/>
      <c r="E42" s="83"/>
      <c r="F42" s="83"/>
      <c r="G42" s="83"/>
      <c r="H42" s="83"/>
      <c r="I42" s="83"/>
      <c r="J42" s="83"/>
      <c r="K42" s="84"/>
      <c r="L42" s="100"/>
      <c r="M42" s="100"/>
      <c r="N42" s="100"/>
      <c r="O42" s="100"/>
      <c r="P42" s="100"/>
      <c r="Q42" s="100"/>
    </row>
    <row r="43" spans="1:17" ht="12.75">
      <c r="A43" s="100"/>
      <c r="B43" s="100"/>
      <c r="C43" s="100"/>
      <c r="D43" s="82"/>
      <c r="E43" s="83"/>
      <c r="F43" s="83"/>
      <c r="G43" s="83"/>
      <c r="H43" s="83"/>
      <c r="I43" s="83"/>
      <c r="J43" s="83"/>
      <c r="K43" s="84"/>
      <c r="L43" s="100"/>
      <c r="M43" s="100"/>
      <c r="N43" s="100"/>
      <c r="O43" s="100"/>
      <c r="P43" s="100"/>
      <c r="Q43" s="100"/>
    </row>
    <row r="44" spans="1:17" ht="12.75">
      <c r="A44" s="100"/>
      <c r="B44" s="100"/>
      <c r="C44" s="100"/>
      <c r="D44" s="82"/>
      <c r="E44" s="83"/>
      <c r="F44" s="83"/>
      <c r="G44" s="83"/>
      <c r="H44" s="83"/>
      <c r="I44" s="83"/>
      <c r="J44" s="83"/>
      <c r="K44" s="84"/>
      <c r="L44" s="100"/>
      <c r="M44" s="100"/>
      <c r="N44" s="100"/>
      <c r="O44" s="100"/>
      <c r="P44" s="100"/>
      <c r="Q44" s="100"/>
    </row>
    <row r="45" spans="1:17" ht="12.75">
      <c r="A45" s="100"/>
      <c r="B45" s="100"/>
      <c r="C45" s="100"/>
      <c r="D45" s="82"/>
      <c r="E45" s="83"/>
      <c r="F45" s="83"/>
      <c r="G45" s="83"/>
      <c r="H45" s="83"/>
      <c r="I45" s="83"/>
      <c r="J45" s="83"/>
      <c r="K45" s="84"/>
      <c r="L45" s="100"/>
      <c r="M45" s="100"/>
      <c r="N45" s="100"/>
      <c r="O45" s="100"/>
      <c r="P45" s="100"/>
      <c r="Q45" s="100"/>
    </row>
    <row r="46" spans="1:17" ht="12.75">
      <c r="A46" s="100"/>
      <c r="B46" s="100"/>
      <c r="C46" s="100"/>
      <c r="D46" s="82"/>
      <c r="E46" s="83"/>
      <c r="F46" s="83"/>
      <c r="G46" s="83"/>
      <c r="H46" s="83"/>
      <c r="I46" s="83"/>
      <c r="J46" s="83"/>
      <c r="K46" s="84"/>
      <c r="L46" s="100"/>
      <c r="M46" s="100"/>
      <c r="N46" s="100"/>
      <c r="O46" s="100"/>
      <c r="P46" s="100"/>
      <c r="Q46" s="100"/>
    </row>
    <row r="47" spans="1:17" ht="12.75">
      <c r="A47" s="100"/>
      <c r="B47" s="100"/>
      <c r="C47" s="100"/>
      <c r="D47" s="82"/>
      <c r="E47" s="83"/>
      <c r="F47" s="83"/>
      <c r="G47" s="83"/>
      <c r="H47" s="83"/>
      <c r="I47" s="83"/>
      <c r="J47" s="83"/>
      <c r="K47" s="84"/>
      <c r="L47" s="100"/>
      <c r="M47" s="100"/>
      <c r="N47" s="100"/>
      <c r="O47" s="100"/>
      <c r="P47" s="100"/>
      <c r="Q47" s="100"/>
    </row>
    <row r="48" spans="1:17" ht="12.75">
      <c r="A48" s="100"/>
      <c r="B48" s="100"/>
      <c r="C48" s="100"/>
      <c r="D48" s="82"/>
      <c r="E48" s="83"/>
      <c r="F48" s="83"/>
      <c r="G48" s="83"/>
      <c r="H48" s="83"/>
      <c r="I48" s="83"/>
      <c r="J48" s="83"/>
      <c r="K48" s="84"/>
      <c r="L48" s="100"/>
      <c r="M48" s="100"/>
      <c r="N48" s="100"/>
      <c r="O48" s="100"/>
      <c r="P48" s="100"/>
      <c r="Q48" s="100"/>
    </row>
    <row r="49" spans="1:17" ht="12.75">
      <c r="A49" s="100"/>
      <c r="B49" s="100"/>
      <c r="C49" s="100"/>
      <c r="D49" s="82"/>
      <c r="E49" s="83"/>
      <c r="F49" s="83"/>
      <c r="G49" s="83"/>
      <c r="H49" s="83"/>
      <c r="I49" s="83"/>
      <c r="J49" s="83"/>
      <c r="K49" s="84"/>
      <c r="L49" s="100"/>
      <c r="M49" s="100"/>
      <c r="N49" s="100"/>
      <c r="O49" s="100"/>
      <c r="P49" s="100"/>
      <c r="Q49" s="100"/>
    </row>
    <row r="50" spans="1:17" ht="12.75">
      <c r="A50" s="100"/>
      <c r="B50" s="100"/>
      <c r="C50" s="100"/>
      <c r="D50" s="82"/>
      <c r="E50" s="83"/>
      <c r="F50" s="83"/>
      <c r="G50" s="83"/>
      <c r="H50" s="83"/>
      <c r="I50" s="83"/>
      <c r="J50" s="83"/>
      <c r="K50" s="84"/>
      <c r="L50" s="100"/>
      <c r="M50" s="100"/>
      <c r="N50" s="100"/>
      <c r="O50" s="100"/>
      <c r="P50" s="100"/>
      <c r="Q50" s="100"/>
    </row>
    <row r="51" spans="1:17" ht="12.75">
      <c r="A51" s="100"/>
      <c r="B51" s="100"/>
      <c r="C51" s="100"/>
      <c r="D51" s="82"/>
      <c r="E51" s="83"/>
      <c r="F51" s="83"/>
      <c r="G51" s="83"/>
      <c r="H51" s="83"/>
      <c r="I51" s="83"/>
      <c r="J51" s="83"/>
      <c r="K51" s="84"/>
      <c r="L51" s="100"/>
      <c r="M51" s="100"/>
      <c r="N51" s="100"/>
      <c r="O51" s="100"/>
      <c r="P51" s="100"/>
      <c r="Q51" s="100"/>
    </row>
    <row r="52" spans="1:17" ht="12.75">
      <c r="A52" s="100"/>
      <c r="B52" s="100"/>
      <c r="C52" s="100"/>
      <c r="D52" s="82"/>
      <c r="E52" s="83"/>
      <c r="F52" s="83"/>
      <c r="G52" s="83"/>
      <c r="H52" s="83"/>
      <c r="I52" s="83"/>
      <c r="J52" s="83"/>
      <c r="K52" s="84"/>
      <c r="L52" s="100"/>
      <c r="M52" s="100"/>
      <c r="N52" s="100"/>
      <c r="O52" s="100"/>
      <c r="P52" s="100"/>
      <c r="Q52" s="100"/>
    </row>
    <row r="53" spans="1:17" ht="12.75">
      <c r="A53" s="100"/>
      <c r="B53" s="100"/>
      <c r="C53" s="100"/>
      <c r="D53" s="82"/>
      <c r="E53" s="83"/>
      <c r="F53" s="83"/>
      <c r="G53" s="83"/>
      <c r="H53" s="83"/>
      <c r="I53" s="83"/>
      <c r="J53" s="83"/>
      <c r="K53" s="84"/>
      <c r="L53" s="100"/>
      <c r="M53" s="100"/>
      <c r="N53" s="100"/>
      <c r="O53" s="100"/>
      <c r="P53" s="100"/>
      <c r="Q53" s="100"/>
    </row>
    <row r="54" spans="1:17" ht="12.75">
      <c r="A54" s="100"/>
      <c r="B54" s="100"/>
      <c r="C54" s="100"/>
      <c r="D54" s="82"/>
      <c r="E54" s="83"/>
      <c r="F54" s="83"/>
      <c r="G54" s="83"/>
      <c r="H54" s="83"/>
      <c r="I54" s="83"/>
      <c r="J54" s="83"/>
      <c r="K54" s="84"/>
      <c r="L54" s="100"/>
      <c r="M54" s="100"/>
      <c r="N54" s="100"/>
      <c r="O54" s="100"/>
      <c r="P54" s="100"/>
      <c r="Q54" s="100"/>
    </row>
    <row r="55" spans="1:17" ht="12.75">
      <c r="A55" s="100"/>
      <c r="B55" s="100"/>
      <c r="C55" s="100"/>
      <c r="D55" s="82"/>
      <c r="E55" s="83"/>
      <c r="F55" s="83"/>
      <c r="G55" s="83"/>
      <c r="H55" s="83"/>
      <c r="I55" s="83"/>
      <c r="J55" s="83"/>
      <c r="K55" s="84"/>
      <c r="L55" s="100"/>
      <c r="M55" s="100"/>
      <c r="N55" s="100"/>
      <c r="O55" s="100"/>
      <c r="P55" s="100"/>
      <c r="Q55" s="100"/>
    </row>
    <row r="56" spans="1:17" ht="12.75">
      <c r="A56" s="100"/>
      <c r="B56" s="100"/>
      <c r="C56" s="100"/>
      <c r="D56" s="82"/>
      <c r="E56" s="83"/>
      <c r="F56" s="83"/>
      <c r="G56" s="83"/>
      <c r="H56" s="83"/>
      <c r="I56" s="83"/>
      <c r="J56" s="83"/>
      <c r="K56" s="84"/>
      <c r="L56" s="100"/>
      <c r="M56" s="100"/>
      <c r="N56" s="100"/>
      <c r="O56" s="100"/>
      <c r="P56" s="100"/>
      <c r="Q56" s="100"/>
    </row>
    <row r="57" spans="1:17" ht="14.25">
      <c r="A57" s="100"/>
      <c r="B57" s="100"/>
      <c r="C57" s="100"/>
      <c r="D57" s="85"/>
      <c r="E57" s="86"/>
      <c r="F57" s="87"/>
      <c r="G57" s="87"/>
      <c r="H57" s="87"/>
      <c r="I57" s="87"/>
      <c r="J57" s="87"/>
      <c r="K57" s="88"/>
      <c r="L57" s="100"/>
      <c r="M57" s="100"/>
      <c r="N57" s="100"/>
      <c r="O57" s="100"/>
      <c r="P57" s="100"/>
      <c r="Q57" s="100"/>
    </row>
    <row r="58" spans="1:17" ht="14.25">
      <c r="A58" s="100"/>
      <c r="B58" s="100"/>
      <c r="C58" s="100"/>
      <c r="D58" s="85"/>
      <c r="E58" s="86"/>
      <c r="F58" s="87"/>
      <c r="G58" s="87"/>
      <c r="H58" s="87"/>
      <c r="I58" s="87"/>
      <c r="J58" s="87"/>
      <c r="K58" s="88"/>
      <c r="L58" s="100"/>
      <c r="M58" s="100"/>
      <c r="N58" s="100"/>
      <c r="O58" s="100"/>
      <c r="P58" s="100"/>
      <c r="Q58" s="100"/>
    </row>
    <row r="59" spans="1:17" ht="14.25">
      <c r="A59" s="100"/>
      <c r="B59" s="100"/>
      <c r="C59" s="100"/>
      <c r="D59" s="89"/>
      <c r="E59" s="87"/>
      <c r="F59" s="87"/>
      <c r="G59" s="87"/>
      <c r="H59" s="87"/>
      <c r="I59" s="87"/>
      <c r="J59" s="87"/>
      <c r="K59" s="88"/>
      <c r="L59" s="100"/>
      <c r="M59" s="100"/>
      <c r="N59" s="100"/>
      <c r="O59" s="100"/>
      <c r="P59" s="100"/>
      <c r="Q59" s="100"/>
    </row>
    <row r="60" spans="1:17" ht="14.25">
      <c r="A60" s="100"/>
      <c r="B60" s="100"/>
      <c r="C60" s="100"/>
      <c r="D60" s="89"/>
      <c r="E60" s="87"/>
      <c r="F60" s="87"/>
      <c r="G60" s="87"/>
      <c r="H60" s="87"/>
      <c r="I60" s="87"/>
      <c r="J60" s="87"/>
      <c r="K60" s="88"/>
      <c r="L60" s="100"/>
      <c r="M60" s="100"/>
      <c r="N60" s="100"/>
      <c r="O60" s="100"/>
      <c r="P60" s="100"/>
      <c r="Q60" s="100"/>
    </row>
    <row r="61" spans="1:17" ht="14.25">
      <c r="A61" s="100"/>
      <c r="B61" s="100"/>
      <c r="C61" s="100"/>
      <c r="D61" s="90"/>
      <c r="E61" s="87"/>
      <c r="F61" s="87"/>
      <c r="G61" s="87"/>
      <c r="H61" s="87"/>
      <c r="I61" s="87"/>
      <c r="J61" s="87"/>
      <c r="K61" s="88"/>
      <c r="L61" s="100"/>
      <c r="M61" s="100"/>
      <c r="N61" s="100"/>
      <c r="O61" s="100"/>
      <c r="P61" s="100"/>
      <c r="Q61" s="100"/>
    </row>
    <row r="62" spans="1:17" ht="14.25">
      <c r="A62" s="100"/>
      <c r="B62" s="100"/>
      <c r="C62" s="100"/>
      <c r="D62" s="89"/>
      <c r="E62" s="91"/>
      <c r="F62" s="87"/>
      <c r="G62" s="87"/>
      <c r="H62" s="91"/>
      <c r="I62" s="92"/>
      <c r="J62" s="87"/>
      <c r="K62" s="88"/>
      <c r="L62" s="100"/>
      <c r="M62" s="100"/>
      <c r="N62" s="100"/>
      <c r="O62" s="100"/>
      <c r="P62" s="100"/>
      <c r="Q62" s="100"/>
    </row>
    <row r="63" spans="1:17" ht="15" thickBot="1">
      <c r="A63" s="100"/>
      <c r="B63" s="100"/>
      <c r="C63" s="100"/>
      <c r="D63" s="93"/>
      <c r="E63" s="94"/>
      <c r="F63" s="95"/>
      <c r="G63" s="95"/>
      <c r="H63" s="96"/>
      <c r="I63" s="95"/>
      <c r="J63" s="95"/>
      <c r="K63" s="97"/>
      <c r="L63" s="100"/>
      <c r="M63" s="100"/>
      <c r="N63" s="100"/>
      <c r="O63" s="100"/>
      <c r="P63" s="100"/>
      <c r="Q63" s="100"/>
    </row>
    <row r="64" spans="1:17" ht="12.75">
      <c r="A64" s="100"/>
      <c r="B64" s="100"/>
      <c r="C64" s="100"/>
      <c r="D64" s="100"/>
      <c r="E64" s="100"/>
      <c r="F64" s="100"/>
      <c r="G64" s="100"/>
      <c r="H64" s="100"/>
      <c r="I64" s="100"/>
      <c r="J64" s="100"/>
      <c r="K64" s="100"/>
      <c r="L64" s="100"/>
      <c r="M64" s="100"/>
      <c r="N64" s="100"/>
      <c r="O64" s="100"/>
      <c r="P64" s="100"/>
      <c r="Q64" s="100"/>
    </row>
    <row r="65" spans="1:17" ht="12.75">
      <c r="A65" s="100"/>
      <c r="B65" s="100"/>
      <c r="C65" s="100"/>
      <c r="D65" s="100"/>
      <c r="E65" s="100"/>
      <c r="F65" s="100"/>
      <c r="G65" s="100"/>
      <c r="H65" s="100"/>
      <c r="I65" s="100"/>
      <c r="J65" s="100"/>
      <c r="K65" s="100"/>
      <c r="L65" s="100"/>
      <c r="M65" s="100"/>
      <c r="N65" s="100"/>
      <c r="O65" s="100"/>
      <c r="P65" s="100"/>
      <c r="Q65" s="100"/>
    </row>
    <row r="66" spans="1:17" ht="12.75">
      <c r="A66" s="100"/>
      <c r="B66" s="100"/>
      <c r="C66" s="100"/>
      <c r="D66" s="100"/>
      <c r="E66" s="100"/>
      <c r="F66" s="100"/>
      <c r="G66" s="100"/>
      <c r="H66" s="100"/>
      <c r="I66" s="100"/>
      <c r="J66" s="100"/>
      <c r="K66" s="100"/>
      <c r="L66" s="100"/>
      <c r="M66" s="100"/>
      <c r="N66" s="100"/>
      <c r="O66" s="100"/>
      <c r="P66" s="100"/>
      <c r="Q66" s="100"/>
    </row>
    <row r="67" spans="1:17" ht="12.75">
      <c r="A67" s="100"/>
      <c r="B67" s="100"/>
      <c r="C67" s="100"/>
      <c r="D67" s="100"/>
      <c r="E67" s="100"/>
      <c r="F67" s="100"/>
      <c r="G67" s="100"/>
      <c r="H67" s="100"/>
      <c r="I67" s="100"/>
      <c r="J67" s="100"/>
      <c r="K67" s="100"/>
      <c r="L67" s="100"/>
      <c r="M67" s="100"/>
      <c r="N67" s="100"/>
      <c r="O67" s="100"/>
      <c r="P67" s="100"/>
      <c r="Q67" s="100"/>
    </row>
    <row r="68" spans="1:17" ht="12.75">
      <c r="A68" s="100"/>
      <c r="B68" s="100"/>
      <c r="C68" s="100"/>
      <c r="D68" s="100"/>
      <c r="E68" s="100"/>
      <c r="F68" s="100"/>
      <c r="G68" s="100"/>
      <c r="H68" s="100"/>
      <c r="I68" s="100"/>
      <c r="J68" s="100"/>
      <c r="K68" s="100"/>
      <c r="L68" s="100"/>
      <c r="M68" s="100"/>
      <c r="N68" s="100"/>
      <c r="O68" s="100"/>
      <c r="P68" s="100"/>
      <c r="Q68" s="100"/>
    </row>
    <row r="69" spans="1:17" ht="12.75">
      <c r="A69" s="100"/>
      <c r="B69" s="100"/>
      <c r="C69" s="100"/>
      <c r="D69" s="100"/>
      <c r="E69" s="100"/>
      <c r="F69" s="100"/>
      <c r="G69" s="100"/>
      <c r="H69" s="100"/>
      <c r="I69" s="100"/>
      <c r="J69" s="100"/>
      <c r="K69" s="100"/>
      <c r="L69" s="100"/>
      <c r="M69" s="100"/>
      <c r="N69" s="100"/>
      <c r="O69" s="100"/>
      <c r="P69" s="100"/>
      <c r="Q69" s="100"/>
    </row>
    <row r="70" spans="1:17" ht="12.75">
      <c r="A70" s="100"/>
      <c r="B70" s="100"/>
      <c r="C70" s="100"/>
      <c r="D70" s="100"/>
      <c r="E70" s="100"/>
      <c r="F70" s="100"/>
      <c r="G70" s="100"/>
      <c r="H70" s="100"/>
      <c r="I70" s="100"/>
      <c r="J70" s="100"/>
      <c r="K70" s="100"/>
      <c r="L70" s="100"/>
      <c r="M70" s="100"/>
      <c r="N70" s="100"/>
      <c r="O70" s="100"/>
      <c r="P70" s="100"/>
      <c r="Q70" s="100"/>
    </row>
    <row r="71" spans="1:17" ht="12.75">
      <c r="A71" s="100"/>
      <c r="B71" s="100"/>
      <c r="C71" s="100"/>
      <c r="D71" s="100"/>
      <c r="E71" s="100"/>
      <c r="F71" s="100"/>
      <c r="G71" s="100"/>
      <c r="H71" s="100"/>
      <c r="I71" s="100"/>
      <c r="J71" s="100"/>
      <c r="K71" s="100"/>
      <c r="L71" s="100"/>
      <c r="M71" s="100"/>
      <c r="N71" s="100"/>
      <c r="O71" s="100"/>
      <c r="P71" s="100"/>
      <c r="Q71" s="100"/>
    </row>
    <row r="72" spans="1:17" ht="12.75">
      <c r="A72" s="100"/>
      <c r="B72" s="100"/>
      <c r="C72" s="100"/>
      <c r="D72" s="100"/>
      <c r="E72" s="100"/>
      <c r="F72" s="100"/>
      <c r="G72" s="100"/>
      <c r="H72" s="100"/>
      <c r="I72" s="100"/>
      <c r="J72" s="100"/>
      <c r="K72" s="100"/>
      <c r="L72" s="100"/>
      <c r="M72" s="100"/>
      <c r="N72" s="100"/>
      <c r="O72" s="100"/>
      <c r="P72" s="100"/>
      <c r="Q72" s="100"/>
    </row>
    <row r="73" spans="1:17" ht="12.75">
      <c r="A73" s="100"/>
      <c r="B73" s="100"/>
      <c r="C73" s="100"/>
      <c r="D73" s="100"/>
      <c r="E73" s="100"/>
      <c r="F73" s="100"/>
      <c r="G73" s="100"/>
      <c r="H73" s="100"/>
      <c r="I73" s="100"/>
      <c r="J73" s="100"/>
      <c r="K73" s="100"/>
      <c r="L73" s="100"/>
      <c r="M73" s="100"/>
      <c r="N73" s="100"/>
      <c r="O73" s="100"/>
      <c r="P73" s="100"/>
      <c r="Q73" s="100"/>
    </row>
    <row r="74" spans="1:17" ht="12.75">
      <c r="A74" s="100"/>
      <c r="B74" s="100"/>
      <c r="C74" s="100"/>
      <c r="D74" s="100"/>
      <c r="E74" s="100"/>
      <c r="F74" s="100"/>
      <c r="G74" s="100"/>
      <c r="H74" s="100"/>
      <c r="I74" s="100"/>
      <c r="J74" s="100"/>
      <c r="K74" s="100"/>
      <c r="L74" s="100"/>
      <c r="M74" s="100"/>
      <c r="N74" s="100"/>
      <c r="O74" s="100"/>
      <c r="P74" s="100"/>
      <c r="Q74" s="100"/>
    </row>
    <row r="75" spans="1:17" ht="12.75">
      <c r="A75" s="100"/>
      <c r="B75" s="100"/>
      <c r="C75" s="100"/>
      <c r="D75" s="100"/>
      <c r="E75" s="100"/>
      <c r="F75" s="100"/>
      <c r="G75" s="100"/>
      <c r="H75" s="100"/>
      <c r="I75" s="100"/>
      <c r="J75" s="100"/>
      <c r="K75" s="100"/>
      <c r="L75" s="100"/>
      <c r="M75" s="100"/>
      <c r="N75" s="100"/>
      <c r="O75" s="100"/>
      <c r="P75" s="100"/>
      <c r="Q75" s="100"/>
    </row>
    <row r="76" spans="1:17" ht="12.75">
      <c r="A76" s="100"/>
      <c r="B76" s="100"/>
      <c r="C76" s="100"/>
      <c r="D76" s="100"/>
      <c r="E76" s="100"/>
      <c r="F76" s="100"/>
      <c r="G76" s="100"/>
      <c r="H76" s="100"/>
      <c r="I76" s="100"/>
      <c r="J76" s="100"/>
      <c r="K76" s="100"/>
      <c r="L76" s="100"/>
      <c r="M76" s="100"/>
      <c r="N76" s="100"/>
      <c r="O76" s="100"/>
      <c r="P76" s="100"/>
      <c r="Q76" s="100"/>
    </row>
    <row r="77" spans="1:17" ht="12.75">
      <c r="A77" s="100"/>
      <c r="B77" s="100"/>
      <c r="C77" s="100"/>
      <c r="D77" s="100"/>
      <c r="E77" s="100"/>
      <c r="F77" s="100"/>
      <c r="G77" s="100"/>
      <c r="H77" s="100"/>
      <c r="I77" s="100"/>
      <c r="J77" s="100"/>
      <c r="K77" s="100"/>
      <c r="L77" s="100"/>
      <c r="M77" s="100"/>
      <c r="N77" s="100"/>
      <c r="O77" s="100"/>
      <c r="P77" s="100"/>
      <c r="Q77" s="100"/>
    </row>
    <row r="78" spans="1:17" ht="12.75">
      <c r="A78" s="100"/>
      <c r="B78" s="100"/>
      <c r="C78" s="100"/>
      <c r="D78" s="100"/>
      <c r="E78" s="100"/>
      <c r="F78" s="100"/>
      <c r="G78" s="100"/>
      <c r="H78" s="100"/>
      <c r="I78" s="100"/>
      <c r="J78" s="100"/>
      <c r="K78" s="100"/>
      <c r="L78" s="100"/>
      <c r="M78" s="100"/>
      <c r="N78" s="100"/>
      <c r="O78" s="100"/>
      <c r="P78" s="100"/>
      <c r="Q78" s="100"/>
    </row>
    <row r="79" spans="1:17" ht="12.75">
      <c r="A79" s="100"/>
      <c r="B79" s="100"/>
      <c r="C79" s="100"/>
      <c r="D79" s="100"/>
      <c r="E79" s="100"/>
      <c r="F79" s="100"/>
      <c r="G79" s="100"/>
      <c r="H79" s="100"/>
      <c r="I79" s="100"/>
      <c r="J79" s="100"/>
      <c r="K79" s="100"/>
      <c r="L79" s="100"/>
      <c r="M79" s="100"/>
      <c r="N79" s="100"/>
      <c r="O79" s="100"/>
      <c r="P79" s="100"/>
      <c r="Q79" s="100"/>
    </row>
    <row r="80" spans="1:17" ht="12.75">
      <c r="A80" s="100"/>
      <c r="B80" s="100"/>
      <c r="C80" s="100"/>
      <c r="D80" s="100"/>
      <c r="E80" s="100"/>
      <c r="F80" s="100"/>
      <c r="G80" s="100"/>
      <c r="H80" s="100"/>
      <c r="I80" s="100"/>
      <c r="J80" s="100"/>
      <c r="K80" s="100"/>
      <c r="L80" s="100"/>
      <c r="M80" s="100"/>
      <c r="N80" s="100"/>
      <c r="O80" s="100"/>
      <c r="P80" s="100"/>
      <c r="Q80" s="100"/>
    </row>
    <row r="81" spans="1:17" ht="12.75">
      <c r="A81" s="100"/>
      <c r="B81" s="100"/>
      <c r="C81" s="100"/>
      <c r="D81" s="100"/>
      <c r="E81" s="100"/>
      <c r="F81" s="100"/>
      <c r="G81" s="100"/>
      <c r="H81" s="100"/>
      <c r="I81" s="100"/>
      <c r="J81" s="100"/>
      <c r="K81" s="100"/>
      <c r="L81" s="100"/>
      <c r="M81" s="100"/>
      <c r="N81" s="100"/>
      <c r="O81" s="100"/>
      <c r="P81" s="100"/>
      <c r="Q81" s="100"/>
    </row>
    <row r="82" spans="1:17" ht="12.75">
      <c r="A82" s="100"/>
      <c r="B82" s="100"/>
      <c r="C82" s="100"/>
      <c r="D82" s="100"/>
      <c r="E82" s="100"/>
      <c r="F82" s="100"/>
      <c r="G82" s="100"/>
      <c r="H82" s="100"/>
      <c r="I82" s="100"/>
      <c r="J82" s="100"/>
      <c r="K82" s="100"/>
      <c r="L82" s="100"/>
      <c r="M82" s="100"/>
      <c r="N82" s="100"/>
      <c r="O82" s="100"/>
      <c r="P82" s="100"/>
      <c r="Q82" s="100"/>
    </row>
    <row r="83" spans="1:17" ht="12.75">
      <c r="A83" s="100"/>
      <c r="B83" s="100"/>
      <c r="C83" s="100"/>
      <c r="D83" s="100"/>
      <c r="E83" s="100"/>
      <c r="F83" s="100"/>
      <c r="G83" s="100"/>
      <c r="H83" s="100"/>
      <c r="I83" s="100"/>
      <c r="J83" s="100"/>
      <c r="K83" s="100"/>
      <c r="L83" s="100"/>
      <c r="M83" s="100"/>
      <c r="N83" s="100"/>
      <c r="O83" s="100"/>
      <c r="P83" s="100"/>
      <c r="Q83" s="100"/>
    </row>
    <row r="84" spans="1:17" ht="12.75">
      <c r="A84" s="100"/>
      <c r="B84" s="100"/>
      <c r="C84" s="100"/>
      <c r="D84" s="100"/>
      <c r="E84" s="100"/>
      <c r="F84" s="100"/>
      <c r="G84" s="100"/>
      <c r="H84" s="100"/>
      <c r="I84" s="100"/>
      <c r="J84" s="100"/>
      <c r="K84" s="100"/>
      <c r="L84" s="100"/>
      <c r="M84" s="100"/>
      <c r="N84" s="100"/>
      <c r="O84" s="100"/>
      <c r="P84" s="100"/>
      <c r="Q84" s="100"/>
    </row>
    <row r="85" spans="1:17" ht="12.75">
      <c r="A85" s="100"/>
      <c r="B85" s="100"/>
      <c r="C85" s="100"/>
      <c r="D85" s="100"/>
      <c r="E85" s="100"/>
      <c r="F85" s="100"/>
      <c r="G85" s="100"/>
      <c r="H85" s="100"/>
      <c r="I85" s="100"/>
      <c r="J85" s="100"/>
      <c r="K85" s="100"/>
      <c r="L85" s="100"/>
      <c r="M85" s="100"/>
      <c r="N85" s="100"/>
      <c r="O85" s="100"/>
      <c r="P85" s="100"/>
      <c r="Q85" s="100"/>
    </row>
    <row r="86" spans="1:17" ht="12.75">
      <c r="A86" s="100"/>
      <c r="B86" s="100"/>
      <c r="C86" s="100"/>
      <c r="D86" s="100"/>
      <c r="E86" s="100"/>
      <c r="F86" s="100"/>
      <c r="G86" s="100"/>
      <c r="H86" s="100"/>
      <c r="I86" s="100"/>
      <c r="J86" s="100"/>
      <c r="K86" s="100"/>
      <c r="L86" s="100"/>
      <c r="M86" s="100"/>
      <c r="N86" s="100"/>
      <c r="O86" s="100"/>
      <c r="P86" s="100"/>
      <c r="Q86" s="100"/>
    </row>
    <row r="87" spans="1:17" ht="12.75">
      <c r="A87" s="100"/>
      <c r="B87" s="100"/>
      <c r="C87" s="100"/>
      <c r="D87" s="100"/>
      <c r="E87" s="100"/>
      <c r="F87" s="100"/>
      <c r="G87" s="100"/>
      <c r="H87" s="100"/>
      <c r="I87" s="100"/>
      <c r="J87" s="100"/>
      <c r="K87" s="100"/>
      <c r="L87" s="100"/>
      <c r="M87" s="100"/>
      <c r="N87" s="100"/>
      <c r="O87" s="100"/>
      <c r="P87" s="100"/>
      <c r="Q87" s="100"/>
    </row>
    <row r="88" spans="1:17" ht="12.75">
      <c r="A88" s="100"/>
      <c r="B88" s="100"/>
      <c r="C88" s="100"/>
      <c r="D88" s="100"/>
      <c r="E88" s="100"/>
      <c r="F88" s="100"/>
      <c r="G88" s="100"/>
      <c r="H88" s="100"/>
      <c r="I88" s="100"/>
      <c r="J88" s="100"/>
      <c r="K88" s="100"/>
      <c r="L88" s="100"/>
      <c r="M88" s="100"/>
      <c r="N88" s="100"/>
      <c r="O88" s="100"/>
      <c r="P88" s="100"/>
      <c r="Q88" s="100"/>
    </row>
    <row r="89" spans="1:17" ht="12.75">
      <c r="A89" s="100"/>
      <c r="B89" s="100"/>
      <c r="C89" s="100"/>
      <c r="D89" s="100"/>
      <c r="E89" s="100"/>
      <c r="F89" s="100"/>
      <c r="G89" s="100"/>
      <c r="H89" s="100"/>
      <c r="I89" s="100"/>
      <c r="J89" s="100"/>
      <c r="K89" s="100"/>
      <c r="L89" s="100"/>
      <c r="M89" s="100"/>
      <c r="N89" s="100"/>
      <c r="O89" s="100"/>
      <c r="P89" s="100"/>
      <c r="Q89" s="100"/>
    </row>
    <row r="90" spans="1:17" ht="12.75">
      <c r="A90" s="100"/>
      <c r="B90" s="100"/>
      <c r="C90" s="100"/>
      <c r="D90" s="100"/>
      <c r="E90" s="100"/>
      <c r="F90" s="100"/>
      <c r="G90" s="100"/>
      <c r="H90" s="100"/>
      <c r="I90" s="100"/>
      <c r="J90" s="100"/>
      <c r="K90" s="100"/>
      <c r="L90" s="100"/>
      <c r="M90" s="100"/>
      <c r="N90" s="100"/>
      <c r="O90" s="100"/>
      <c r="P90" s="100"/>
      <c r="Q90" s="100"/>
    </row>
    <row r="91" spans="1:17" ht="12.75">
      <c r="A91" s="100"/>
      <c r="B91" s="100"/>
      <c r="C91" s="100"/>
      <c r="D91" s="100"/>
      <c r="E91" s="100"/>
      <c r="F91" s="100"/>
      <c r="G91" s="100"/>
      <c r="H91" s="100"/>
      <c r="I91" s="100"/>
      <c r="J91" s="100"/>
      <c r="K91" s="100"/>
      <c r="L91" s="100"/>
      <c r="M91" s="100"/>
      <c r="N91" s="100"/>
      <c r="O91" s="100"/>
      <c r="P91" s="100"/>
      <c r="Q91" s="100"/>
    </row>
    <row r="92" spans="1:17" ht="12.75">
      <c r="A92" s="100"/>
      <c r="B92" s="100"/>
      <c r="C92" s="100"/>
      <c r="D92" s="100"/>
      <c r="E92" s="100"/>
      <c r="F92" s="100"/>
      <c r="G92" s="100"/>
      <c r="H92" s="100"/>
      <c r="I92" s="100"/>
      <c r="J92" s="100"/>
      <c r="K92" s="100"/>
      <c r="L92" s="100"/>
      <c r="M92" s="100"/>
      <c r="N92" s="100"/>
      <c r="O92" s="100"/>
      <c r="P92" s="100"/>
      <c r="Q92" s="100"/>
    </row>
    <row r="93" spans="1:17" ht="12.75">
      <c r="A93" s="100"/>
      <c r="B93" s="100"/>
      <c r="C93" s="100"/>
      <c r="D93" s="100"/>
      <c r="E93" s="100"/>
      <c r="F93" s="100"/>
      <c r="G93" s="100"/>
      <c r="H93" s="100"/>
      <c r="I93" s="100"/>
      <c r="J93" s="100"/>
      <c r="K93" s="100"/>
      <c r="L93" s="100"/>
      <c r="M93" s="100"/>
      <c r="N93" s="100"/>
      <c r="O93" s="100"/>
      <c r="P93" s="100"/>
      <c r="Q93" s="100"/>
    </row>
    <row r="94" spans="1:17" ht="12.75">
      <c r="A94" s="100"/>
      <c r="B94" s="100"/>
      <c r="C94" s="100"/>
      <c r="D94" s="100"/>
      <c r="E94" s="100"/>
      <c r="F94" s="100"/>
      <c r="G94" s="100"/>
      <c r="H94" s="100"/>
      <c r="I94" s="100"/>
      <c r="J94" s="100"/>
      <c r="K94" s="100"/>
      <c r="L94" s="100"/>
      <c r="M94" s="100"/>
      <c r="N94" s="100"/>
      <c r="O94" s="100"/>
      <c r="P94" s="100"/>
      <c r="Q94" s="100"/>
    </row>
    <row r="95" spans="1:17" ht="12.75">
      <c r="A95" s="100"/>
      <c r="B95" s="100"/>
      <c r="C95" s="100"/>
      <c r="D95" s="100"/>
      <c r="E95" s="100"/>
      <c r="F95" s="100"/>
      <c r="G95" s="100"/>
      <c r="H95" s="100"/>
      <c r="I95" s="100"/>
      <c r="J95" s="100"/>
      <c r="K95" s="100"/>
      <c r="L95" s="100"/>
      <c r="M95" s="100"/>
      <c r="N95" s="100"/>
      <c r="O95" s="100"/>
      <c r="P95" s="100"/>
      <c r="Q95" s="100"/>
    </row>
  </sheetData>
  <sheetProtection sheet="1" objects="1" scenarios="1"/>
  <printOptions/>
  <pageMargins left="0.25" right="0.25" top="0.75" bottom="0.75" header="0.3" footer="0.3"/>
  <pageSetup fitToHeight="1" fitToWidth="1" horizontalDpi="600" verticalDpi="600" orientation="portrait" paperSize="9" scale="82" r:id="rId2"/>
  <drawing r:id="rId1"/>
</worksheet>
</file>

<file path=xl/worksheets/sheet4.xml><?xml version="1.0" encoding="utf-8"?>
<worksheet xmlns="http://schemas.openxmlformats.org/spreadsheetml/2006/main" xmlns:r="http://schemas.openxmlformats.org/officeDocument/2006/relationships">
  <sheetPr codeName="Taul8">
    <tabColor theme="1" tint="0.49998000264167786"/>
    <pageSetUpPr fitToPage="1"/>
  </sheetPr>
  <dimension ref="A1:U61"/>
  <sheetViews>
    <sheetView zoomScalePageLayoutView="0" workbookViewId="0" topLeftCell="A1">
      <selection activeCell="D8" sqref="D8"/>
    </sheetView>
  </sheetViews>
  <sheetFormatPr defaultColWidth="8.796875" defaultRowHeight="14.25"/>
  <cols>
    <col min="1" max="3" width="1.390625" style="2" customWidth="1"/>
    <col min="4" max="4" width="4.5" style="2" customWidth="1"/>
    <col min="5" max="5" width="12.3984375" style="2" customWidth="1"/>
    <col min="6" max="6" width="7.5" style="2" customWidth="1"/>
    <col min="7" max="7" width="8.796875" style="2" customWidth="1"/>
    <col min="8" max="8" width="11.69921875" style="2" customWidth="1"/>
    <col min="9" max="11" width="8.796875" style="2" customWidth="1"/>
    <col min="12" max="12" width="2.3984375" style="2" customWidth="1"/>
    <col min="13" max="16384" width="8.796875" style="2" customWidth="1"/>
  </cols>
  <sheetData>
    <row r="1" spans="1:21" ht="12.75">
      <c r="A1" s="100"/>
      <c r="B1" s="100"/>
      <c r="C1" s="100"/>
      <c r="D1" s="100"/>
      <c r="E1" s="100"/>
      <c r="F1" s="100"/>
      <c r="G1" s="100"/>
      <c r="H1" s="100"/>
      <c r="I1" s="100"/>
      <c r="J1" s="100"/>
      <c r="K1" s="100"/>
      <c r="L1" s="100"/>
      <c r="M1" s="100"/>
      <c r="N1" s="100"/>
      <c r="O1" s="100"/>
      <c r="P1" s="100"/>
      <c r="Q1" s="100"/>
      <c r="R1" s="100"/>
      <c r="S1" s="100"/>
      <c r="T1" s="100"/>
      <c r="U1" s="100"/>
    </row>
    <row r="2" spans="1:21" s="4" customFormat="1" ht="18.75">
      <c r="A2" s="37" t="s">
        <v>1752</v>
      </c>
      <c r="B2" s="104"/>
      <c r="C2" s="104"/>
      <c r="D2" s="104"/>
      <c r="E2" s="104"/>
      <c r="F2" s="104"/>
      <c r="G2" s="104"/>
      <c r="H2" s="104"/>
      <c r="I2" s="104"/>
      <c r="J2" s="104"/>
      <c r="K2" s="104"/>
      <c r="L2" s="104"/>
      <c r="M2" s="104"/>
      <c r="N2" s="104"/>
      <c r="O2" s="104"/>
      <c r="P2" s="104"/>
      <c r="Q2" s="104"/>
      <c r="R2" s="104"/>
      <c r="S2" s="104"/>
      <c r="T2" s="104"/>
      <c r="U2" s="100"/>
    </row>
    <row r="3" spans="1:21" ht="12.75">
      <c r="A3" s="100"/>
      <c r="B3" s="100"/>
      <c r="C3" s="100"/>
      <c r="D3" s="100"/>
      <c r="E3" s="100"/>
      <c r="F3" s="100"/>
      <c r="G3" s="100"/>
      <c r="H3" s="100"/>
      <c r="I3" s="100"/>
      <c r="J3" s="100"/>
      <c r="K3" s="100"/>
      <c r="L3" s="100"/>
      <c r="M3" s="100"/>
      <c r="N3" s="100"/>
      <c r="O3" s="100"/>
      <c r="P3" s="100"/>
      <c r="Q3" s="100"/>
      <c r="R3" s="100"/>
      <c r="S3" s="100"/>
      <c r="T3" s="100"/>
      <c r="U3" s="100"/>
    </row>
    <row r="4" spans="1:21" ht="12.75">
      <c r="A4" s="100"/>
      <c r="B4" s="100"/>
      <c r="C4" s="100"/>
      <c r="D4" s="100"/>
      <c r="E4" s="100"/>
      <c r="F4" s="100"/>
      <c r="G4" s="100"/>
      <c r="H4" s="100"/>
      <c r="I4" s="100"/>
      <c r="J4" s="100"/>
      <c r="K4" s="100"/>
      <c r="L4" s="100"/>
      <c r="M4" s="100"/>
      <c r="N4" s="100"/>
      <c r="O4" s="100"/>
      <c r="P4" s="100"/>
      <c r="Q4" s="100"/>
      <c r="R4" s="100"/>
      <c r="S4" s="100"/>
      <c r="T4" s="100"/>
      <c r="U4" s="100"/>
    </row>
    <row r="5" spans="1:21" ht="12.75">
      <c r="A5" s="100"/>
      <c r="B5" s="100"/>
      <c r="C5" s="100"/>
      <c r="D5" s="100"/>
      <c r="E5" s="100"/>
      <c r="F5" s="100"/>
      <c r="G5" s="100"/>
      <c r="H5" s="100"/>
      <c r="I5" s="100"/>
      <c r="J5" s="100"/>
      <c r="K5" s="100"/>
      <c r="L5" s="100"/>
      <c r="M5" s="100"/>
      <c r="N5" s="100"/>
      <c r="O5" s="100"/>
      <c r="P5" s="100"/>
      <c r="Q5" s="100"/>
      <c r="R5" s="100"/>
      <c r="S5" s="100"/>
      <c r="T5" s="100"/>
      <c r="U5" s="100"/>
    </row>
    <row r="6" spans="1:21" ht="43.5" customHeight="1">
      <c r="A6" s="100"/>
      <c r="B6" s="100"/>
      <c r="C6" s="100"/>
      <c r="D6" s="102" t="s">
        <v>1751</v>
      </c>
      <c r="E6" s="103" t="s">
        <v>1753</v>
      </c>
      <c r="F6" s="103" t="s">
        <v>1730</v>
      </c>
      <c r="G6" s="103" t="s">
        <v>1731</v>
      </c>
      <c r="H6" s="103" t="s">
        <v>1849</v>
      </c>
      <c r="I6" s="103" t="s">
        <v>1732</v>
      </c>
      <c r="J6" s="103" t="s">
        <v>1733</v>
      </c>
      <c r="K6" s="100"/>
      <c r="L6" s="100"/>
      <c r="M6" s="100"/>
      <c r="N6" s="100"/>
      <c r="O6" s="100"/>
      <c r="P6" s="100"/>
      <c r="Q6" s="100"/>
      <c r="R6" s="100"/>
      <c r="S6" s="100"/>
      <c r="T6" s="100"/>
      <c r="U6" s="100"/>
    </row>
    <row r="7" spans="1:21" ht="12.75">
      <c r="A7" s="100"/>
      <c r="B7" s="100"/>
      <c r="C7" s="100"/>
      <c r="D7" s="100"/>
      <c r="E7" s="100"/>
      <c r="F7" s="100"/>
      <c r="G7" s="100"/>
      <c r="H7" s="100"/>
      <c r="I7" s="100"/>
      <c r="J7" s="100"/>
      <c r="K7" s="100"/>
      <c r="L7" s="100"/>
      <c r="M7" s="100"/>
      <c r="N7" s="100"/>
      <c r="O7" s="100"/>
      <c r="P7" s="100"/>
      <c r="Q7" s="100"/>
      <c r="R7" s="100"/>
      <c r="S7" s="100"/>
      <c r="T7" s="100"/>
      <c r="U7" s="100"/>
    </row>
    <row r="8" spans="1:21" ht="12.75">
      <c r="A8" s="100"/>
      <c r="B8" s="100"/>
      <c r="C8" s="100"/>
      <c r="D8" s="74">
        <f>YHTEENVETO!D29</f>
        <v>1</v>
      </c>
      <c r="E8" s="72"/>
      <c r="F8" s="72"/>
      <c r="G8" s="72"/>
      <c r="H8" s="73"/>
      <c r="I8" s="72"/>
      <c r="J8" s="216">
        <f>H8*F8</f>
        <v>0</v>
      </c>
      <c r="K8" s="100"/>
      <c r="L8" s="100"/>
      <c r="M8" s="100"/>
      <c r="N8" s="100"/>
      <c r="O8" s="100"/>
      <c r="P8" s="100"/>
      <c r="Q8" s="100"/>
      <c r="R8" s="100"/>
      <c r="S8" s="100"/>
      <c r="T8" s="100"/>
      <c r="U8" s="100"/>
    </row>
    <row r="9" spans="1:21" ht="12.75">
      <c r="A9" s="100"/>
      <c r="B9" s="100"/>
      <c r="C9" s="100"/>
      <c r="D9" s="74">
        <f>YHTEENVETO!D30</f>
        <v>2</v>
      </c>
      <c r="E9" s="72"/>
      <c r="F9" s="72"/>
      <c r="G9" s="72"/>
      <c r="H9" s="73"/>
      <c r="I9" s="72"/>
      <c r="J9" s="216">
        <f>H9*F9</f>
        <v>0</v>
      </c>
      <c r="K9" s="100"/>
      <c r="L9" s="100"/>
      <c r="M9" s="100"/>
      <c r="N9" s="100"/>
      <c r="O9" s="100"/>
      <c r="P9" s="100"/>
      <c r="Q9" s="100"/>
      <c r="R9" s="100"/>
      <c r="S9" s="100"/>
      <c r="T9" s="100"/>
      <c r="U9" s="100"/>
    </row>
    <row r="10" spans="1:21" ht="12.75">
      <c r="A10" s="100"/>
      <c r="B10" s="100"/>
      <c r="C10" s="100"/>
      <c r="D10" s="74">
        <f>YHTEENVETO!D31</f>
        <v>3</v>
      </c>
      <c r="E10" s="72"/>
      <c r="F10" s="72"/>
      <c r="G10" s="72"/>
      <c r="H10" s="73"/>
      <c r="I10" s="72"/>
      <c r="J10" s="216">
        <f>H10*F10</f>
        <v>0</v>
      </c>
      <c r="K10" s="100"/>
      <c r="L10" s="100"/>
      <c r="M10" s="100"/>
      <c r="N10" s="100"/>
      <c r="O10" s="100"/>
      <c r="P10" s="100"/>
      <c r="Q10" s="100"/>
      <c r="R10" s="100"/>
      <c r="S10" s="100"/>
      <c r="T10" s="100"/>
      <c r="U10" s="100"/>
    </row>
    <row r="11" spans="1:21" ht="12.75">
      <c r="A11" s="100"/>
      <c r="B11" s="100"/>
      <c r="C11" s="100"/>
      <c r="D11" s="105"/>
      <c r="E11" s="105"/>
      <c r="F11" s="105">
        <f>SUM(F7:F10)</f>
        <v>0</v>
      </c>
      <c r="G11" s="105"/>
      <c r="H11" s="105"/>
      <c r="I11" s="105"/>
      <c r="J11" s="105">
        <f>SUM(J7:J10)</f>
        <v>0</v>
      </c>
      <c r="K11" s="100"/>
      <c r="L11" s="100"/>
      <c r="M11" s="100"/>
      <c r="N11" s="100"/>
      <c r="O11" s="100"/>
      <c r="P11" s="100"/>
      <c r="Q11" s="100"/>
      <c r="R11" s="100"/>
      <c r="S11" s="100"/>
      <c r="T11" s="100"/>
      <c r="U11" s="100"/>
    </row>
    <row r="12" spans="1:21" ht="12.75">
      <c r="A12" s="100"/>
      <c r="B12" s="100"/>
      <c r="C12" s="100"/>
      <c r="D12" s="100"/>
      <c r="E12" s="100"/>
      <c r="F12" s="100"/>
      <c r="G12" s="100"/>
      <c r="H12" s="100"/>
      <c r="I12" s="100"/>
      <c r="J12" s="100"/>
      <c r="K12" s="100"/>
      <c r="L12" s="100"/>
      <c r="M12" s="100"/>
      <c r="N12" s="100"/>
      <c r="O12" s="100"/>
      <c r="P12" s="100"/>
      <c r="Q12" s="100"/>
      <c r="R12" s="100"/>
      <c r="S12" s="100"/>
      <c r="T12" s="100"/>
      <c r="U12" s="100"/>
    </row>
    <row r="13" spans="1:21" ht="15.75" thickBot="1">
      <c r="A13" s="100"/>
      <c r="B13" s="100"/>
      <c r="C13" s="40" t="s">
        <v>1850</v>
      </c>
      <c r="D13" s="100"/>
      <c r="E13" s="100"/>
      <c r="F13" s="100"/>
      <c r="G13" s="100"/>
      <c r="H13" s="100"/>
      <c r="I13" s="100"/>
      <c r="J13" s="100"/>
      <c r="K13" s="100"/>
      <c r="L13" s="100"/>
      <c r="M13" s="100"/>
      <c r="N13" s="100"/>
      <c r="O13" s="100"/>
      <c r="P13" s="100"/>
      <c r="Q13" s="100"/>
      <c r="R13" s="100"/>
      <c r="S13" s="100"/>
      <c r="T13" s="100"/>
      <c r="U13" s="100"/>
    </row>
    <row r="14" spans="1:21" ht="12.75">
      <c r="A14" s="100"/>
      <c r="B14" s="100"/>
      <c r="C14" s="100"/>
      <c r="D14" s="114"/>
      <c r="E14" s="80"/>
      <c r="F14" s="80"/>
      <c r="G14" s="80"/>
      <c r="H14" s="80"/>
      <c r="I14" s="80"/>
      <c r="J14" s="80"/>
      <c r="K14" s="81"/>
      <c r="L14" s="100"/>
      <c r="M14" s="100"/>
      <c r="N14" s="100"/>
      <c r="O14" s="100"/>
      <c r="P14" s="100"/>
      <c r="Q14" s="100"/>
      <c r="R14" s="100"/>
      <c r="S14" s="100"/>
      <c r="T14" s="100"/>
      <c r="U14" s="100"/>
    </row>
    <row r="15" spans="1:21" ht="12.75">
      <c r="A15" s="100"/>
      <c r="B15" s="100"/>
      <c r="C15" s="100"/>
      <c r="D15" s="82"/>
      <c r="E15" s="83"/>
      <c r="F15" s="83"/>
      <c r="G15" s="83"/>
      <c r="H15" s="83"/>
      <c r="I15" s="83"/>
      <c r="J15" s="83"/>
      <c r="K15" s="84"/>
      <c r="L15" s="100"/>
      <c r="M15" s="100"/>
      <c r="N15" s="100"/>
      <c r="O15" s="100"/>
      <c r="P15" s="100"/>
      <c r="Q15" s="100"/>
      <c r="R15" s="100"/>
      <c r="S15" s="100"/>
      <c r="T15" s="100"/>
      <c r="U15" s="100"/>
    </row>
    <row r="16" spans="1:21" ht="12.75">
      <c r="A16" s="100"/>
      <c r="B16" s="100"/>
      <c r="C16" s="100"/>
      <c r="D16" s="82"/>
      <c r="E16" s="83"/>
      <c r="F16" s="83"/>
      <c r="G16" s="83"/>
      <c r="H16" s="83"/>
      <c r="I16" s="83"/>
      <c r="J16" s="83"/>
      <c r="K16" s="84"/>
      <c r="L16" s="100"/>
      <c r="M16" s="100"/>
      <c r="N16" s="100"/>
      <c r="O16" s="100"/>
      <c r="P16" s="100"/>
      <c r="Q16" s="100"/>
      <c r="R16" s="100"/>
      <c r="S16" s="100"/>
      <c r="T16" s="100"/>
      <c r="U16" s="100"/>
    </row>
    <row r="17" spans="1:21" ht="12.75">
      <c r="A17" s="100"/>
      <c r="B17" s="100"/>
      <c r="C17" s="100"/>
      <c r="D17" s="82"/>
      <c r="E17" s="83"/>
      <c r="F17" s="83"/>
      <c r="G17" s="83"/>
      <c r="H17" s="83"/>
      <c r="I17" s="83"/>
      <c r="J17" s="83"/>
      <c r="K17" s="84"/>
      <c r="L17" s="100"/>
      <c r="M17" s="100"/>
      <c r="N17" s="100"/>
      <c r="O17" s="100"/>
      <c r="P17" s="100"/>
      <c r="Q17" s="100"/>
      <c r="R17" s="100"/>
      <c r="S17" s="100"/>
      <c r="T17" s="100"/>
      <c r="U17" s="100"/>
    </row>
    <row r="18" spans="1:21" ht="12.75">
      <c r="A18" s="100"/>
      <c r="B18" s="100"/>
      <c r="C18" s="100"/>
      <c r="D18" s="82"/>
      <c r="E18" s="83"/>
      <c r="F18" s="83"/>
      <c r="G18" s="83"/>
      <c r="H18" s="83"/>
      <c r="I18" s="83"/>
      <c r="J18" s="83"/>
      <c r="K18" s="84"/>
      <c r="L18" s="100"/>
      <c r="M18" s="100"/>
      <c r="N18" s="100"/>
      <c r="O18" s="100"/>
      <c r="P18" s="100"/>
      <c r="Q18" s="100"/>
      <c r="R18" s="100"/>
      <c r="S18" s="100"/>
      <c r="T18" s="100"/>
      <c r="U18" s="100"/>
    </row>
    <row r="19" spans="1:21" ht="12.75">
      <c r="A19" s="100"/>
      <c r="B19" s="100"/>
      <c r="C19" s="100"/>
      <c r="D19" s="82"/>
      <c r="E19" s="83"/>
      <c r="F19" s="83"/>
      <c r="G19" s="83"/>
      <c r="H19" s="83"/>
      <c r="I19" s="83"/>
      <c r="J19" s="83"/>
      <c r="K19" s="84"/>
      <c r="L19" s="100"/>
      <c r="M19" s="100"/>
      <c r="N19" s="100"/>
      <c r="O19" s="100"/>
      <c r="P19" s="100"/>
      <c r="Q19" s="100"/>
      <c r="R19" s="100"/>
      <c r="S19" s="100"/>
      <c r="T19" s="100"/>
      <c r="U19" s="100"/>
    </row>
    <row r="20" spans="1:21" ht="12.75">
      <c r="A20" s="100"/>
      <c r="B20" s="100"/>
      <c r="C20" s="100"/>
      <c r="D20" s="82"/>
      <c r="E20" s="83"/>
      <c r="F20" s="83"/>
      <c r="G20" s="83"/>
      <c r="H20" s="83"/>
      <c r="I20" s="83"/>
      <c r="J20" s="83"/>
      <c r="K20" s="84"/>
      <c r="L20" s="100"/>
      <c r="M20" s="100"/>
      <c r="N20" s="100"/>
      <c r="O20" s="100"/>
      <c r="P20" s="100"/>
      <c r="Q20" s="100"/>
      <c r="R20" s="100"/>
      <c r="S20" s="100"/>
      <c r="T20" s="100"/>
      <c r="U20" s="100"/>
    </row>
    <row r="21" spans="1:21" ht="12.75">
      <c r="A21" s="100"/>
      <c r="B21" s="100"/>
      <c r="C21" s="100"/>
      <c r="D21" s="82"/>
      <c r="E21" s="83"/>
      <c r="F21" s="83"/>
      <c r="G21" s="83"/>
      <c r="H21" s="83"/>
      <c r="I21" s="83"/>
      <c r="J21" s="83"/>
      <c r="K21" s="84"/>
      <c r="L21" s="100"/>
      <c r="M21" s="100"/>
      <c r="N21" s="100"/>
      <c r="O21" s="100"/>
      <c r="P21" s="100"/>
      <c r="Q21" s="100"/>
      <c r="R21" s="100"/>
      <c r="S21" s="100"/>
      <c r="T21" s="100"/>
      <c r="U21" s="100"/>
    </row>
    <row r="22" spans="1:21" ht="12.75">
      <c r="A22" s="100"/>
      <c r="B22" s="100"/>
      <c r="C22" s="100"/>
      <c r="D22" s="82"/>
      <c r="E22" s="83"/>
      <c r="F22" s="83"/>
      <c r="G22" s="83"/>
      <c r="H22" s="83"/>
      <c r="I22" s="83"/>
      <c r="J22" s="83"/>
      <c r="K22" s="84"/>
      <c r="L22" s="100"/>
      <c r="M22" s="100"/>
      <c r="N22" s="100"/>
      <c r="O22" s="100"/>
      <c r="P22" s="100"/>
      <c r="Q22" s="100"/>
      <c r="R22" s="100"/>
      <c r="S22" s="100"/>
      <c r="T22" s="100"/>
      <c r="U22" s="100"/>
    </row>
    <row r="23" spans="1:21" ht="12.75">
      <c r="A23" s="100"/>
      <c r="B23" s="100"/>
      <c r="C23" s="100"/>
      <c r="D23" s="82"/>
      <c r="E23" s="83"/>
      <c r="F23" s="83"/>
      <c r="G23" s="83"/>
      <c r="H23" s="83"/>
      <c r="I23" s="83"/>
      <c r="J23" s="83"/>
      <c r="K23" s="84"/>
      <c r="L23" s="100"/>
      <c r="M23" s="100"/>
      <c r="N23" s="100"/>
      <c r="O23" s="100"/>
      <c r="P23" s="100"/>
      <c r="Q23" s="100"/>
      <c r="R23" s="100"/>
      <c r="S23" s="100"/>
      <c r="T23" s="100"/>
      <c r="U23" s="100"/>
    </row>
    <row r="24" spans="1:21" ht="12.75">
      <c r="A24" s="100"/>
      <c r="B24" s="100"/>
      <c r="C24" s="100"/>
      <c r="D24" s="82"/>
      <c r="E24" s="83"/>
      <c r="F24" s="83"/>
      <c r="G24" s="83"/>
      <c r="H24" s="83"/>
      <c r="I24" s="83"/>
      <c r="J24" s="83"/>
      <c r="K24" s="84"/>
      <c r="L24" s="100"/>
      <c r="M24" s="100"/>
      <c r="N24" s="100"/>
      <c r="O24" s="100"/>
      <c r="P24" s="100"/>
      <c r="Q24" s="100"/>
      <c r="R24" s="100"/>
      <c r="S24" s="100"/>
      <c r="T24" s="100"/>
      <c r="U24" s="100"/>
    </row>
    <row r="25" spans="1:21" ht="12.75">
      <c r="A25" s="100"/>
      <c r="B25" s="100"/>
      <c r="C25" s="100"/>
      <c r="D25" s="82"/>
      <c r="E25" s="83"/>
      <c r="F25" s="83"/>
      <c r="G25" s="83"/>
      <c r="H25" s="83"/>
      <c r="I25" s="83"/>
      <c r="J25" s="83"/>
      <c r="K25" s="84"/>
      <c r="L25" s="100"/>
      <c r="M25" s="100"/>
      <c r="N25" s="100"/>
      <c r="O25" s="100"/>
      <c r="P25" s="100"/>
      <c r="Q25" s="100"/>
      <c r="R25" s="100"/>
      <c r="S25" s="100"/>
      <c r="T25" s="100"/>
      <c r="U25" s="100"/>
    </row>
    <row r="26" spans="1:21" ht="12.75">
      <c r="A26" s="100"/>
      <c r="B26" s="100"/>
      <c r="C26" s="100"/>
      <c r="D26" s="82"/>
      <c r="E26" s="83"/>
      <c r="F26" s="83"/>
      <c r="G26" s="83"/>
      <c r="H26" s="83"/>
      <c r="I26" s="83"/>
      <c r="J26" s="83"/>
      <c r="K26" s="84"/>
      <c r="L26" s="100"/>
      <c r="M26" s="100"/>
      <c r="N26" s="100"/>
      <c r="O26" s="100"/>
      <c r="P26" s="100"/>
      <c r="Q26" s="100"/>
      <c r="R26" s="100"/>
      <c r="S26" s="100"/>
      <c r="T26" s="100"/>
      <c r="U26" s="100"/>
    </row>
    <row r="27" spans="1:21" ht="12.75">
      <c r="A27" s="100"/>
      <c r="B27" s="100"/>
      <c r="C27" s="100"/>
      <c r="D27" s="82"/>
      <c r="E27" s="83"/>
      <c r="F27" s="83"/>
      <c r="G27" s="83"/>
      <c r="H27" s="83"/>
      <c r="I27" s="83"/>
      <c r="J27" s="83"/>
      <c r="K27" s="84"/>
      <c r="L27" s="100"/>
      <c r="M27" s="100"/>
      <c r="N27" s="100"/>
      <c r="O27" s="100"/>
      <c r="P27" s="100"/>
      <c r="Q27" s="100"/>
      <c r="R27" s="100"/>
      <c r="S27" s="100"/>
      <c r="T27" s="100"/>
      <c r="U27" s="100"/>
    </row>
    <row r="28" spans="1:21" ht="12.75">
      <c r="A28" s="100"/>
      <c r="B28" s="100"/>
      <c r="C28" s="100"/>
      <c r="D28" s="82"/>
      <c r="E28" s="83"/>
      <c r="F28" s="83"/>
      <c r="G28" s="83"/>
      <c r="H28" s="83"/>
      <c r="I28" s="83"/>
      <c r="J28" s="83"/>
      <c r="K28" s="84"/>
      <c r="L28" s="100"/>
      <c r="M28" s="100"/>
      <c r="N28" s="100"/>
      <c r="O28" s="100"/>
      <c r="P28" s="100"/>
      <c r="Q28" s="100"/>
      <c r="R28" s="100"/>
      <c r="S28" s="100"/>
      <c r="T28" s="100"/>
      <c r="U28" s="100"/>
    </row>
    <row r="29" spans="1:21" ht="12.75">
      <c r="A29" s="100"/>
      <c r="B29" s="100"/>
      <c r="C29" s="100"/>
      <c r="D29" s="82"/>
      <c r="E29" s="83"/>
      <c r="F29" s="83"/>
      <c r="G29" s="83"/>
      <c r="H29" s="83"/>
      <c r="I29" s="83"/>
      <c r="J29" s="83"/>
      <c r="K29" s="84"/>
      <c r="L29" s="100"/>
      <c r="M29" s="100"/>
      <c r="N29" s="100"/>
      <c r="O29" s="100"/>
      <c r="P29" s="100"/>
      <c r="Q29" s="100"/>
      <c r="R29" s="100"/>
      <c r="S29" s="100"/>
      <c r="T29" s="100"/>
      <c r="U29" s="100"/>
    </row>
    <row r="30" spans="1:21" ht="12.75">
      <c r="A30" s="100"/>
      <c r="B30" s="100"/>
      <c r="C30" s="100"/>
      <c r="D30" s="82"/>
      <c r="E30" s="83"/>
      <c r="F30" s="83"/>
      <c r="G30" s="83"/>
      <c r="H30" s="83"/>
      <c r="I30" s="83"/>
      <c r="J30" s="83"/>
      <c r="K30" s="84"/>
      <c r="L30" s="100"/>
      <c r="M30" s="100"/>
      <c r="N30" s="100"/>
      <c r="O30" s="100"/>
      <c r="P30" s="100"/>
      <c r="Q30" s="100"/>
      <c r="R30" s="100"/>
      <c r="S30" s="100"/>
      <c r="T30" s="100"/>
      <c r="U30" s="100"/>
    </row>
    <row r="31" spans="1:21" ht="12.75">
      <c r="A31" s="100"/>
      <c r="B31" s="100"/>
      <c r="C31" s="100"/>
      <c r="D31" s="82"/>
      <c r="E31" s="83"/>
      <c r="F31" s="83"/>
      <c r="G31" s="83"/>
      <c r="H31" s="83"/>
      <c r="I31" s="83"/>
      <c r="J31" s="83"/>
      <c r="K31" s="84"/>
      <c r="L31" s="100"/>
      <c r="M31" s="100"/>
      <c r="N31" s="100"/>
      <c r="O31" s="100"/>
      <c r="P31" s="100"/>
      <c r="Q31" s="100"/>
      <c r="R31" s="100"/>
      <c r="S31" s="100"/>
      <c r="T31" s="100"/>
      <c r="U31" s="100"/>
    </row>
    <row r="32" spans="1:21" ht="12.75">
      <c r="A32" s="100"/>
      <c r="B32" s="100"/>
      <c r="C32" s="100"/>
      <c r="D32" s="82"/>
      <c r="E32" s="83"/>
      <c r="F32" s="83"/>
      <c r="G32" s="83"/>
      <c r="H32" s="83"/>
      <c r="I32" s="83"/>
      <c r="J32" s="83"/>
      <c r="K32" s="84"/>
      <c r="L32" s="100"/>
      <c r="M32" s="100"/>
      <c r="N32" s="100"/>
      <c r="O32" s="100"/>
      <c r="P32" s="100"/>
      <c r="Q32" s="100"/>
      <c r="R32" s="100"/>
      <c r="S32" s="100"/>
      <c r="T32" s="100"/>
      <c r="U32" s="100"/>
    </row>
    <row r="33" spans="1:21" ht="12.75">
      <c r="A33" s="100"/>
      <c r="B33" s="100"/>
      <c r="C33" s="100"/>
      <c r="D33" s="82"/>
      <c r="E33" s="83"/>
      <c r="F33" s="83"/>
      <c r="G33" s="83"/>
      <c r="H33" s="83"/>
      <c r="I33" s="83"/>
      <c r="J33" s="83"/>
      <c r="K33" s="84"/>
      <c r="L33" s="100"/>
      <c r="M33" s="100"/>
      <c r="N33" s="100"/>
      <c r="O33" s="100"/>
      <c r="P33" s="100"/>
      <c r="Q33" s="100"/>
      <c r="R33" s="100"/>
      <c r="S33" s="100"/>
      <c r="T33" s="100"/>
      <c r="U33" s="100"/>
    </row>
    <row r="34" spans="1:21" ht="12.75">
      <c r="A34" s="100"/>
      <c r="B34" s="100"/>
      <c r="C34" s="100"/>
      <c r="D34" s="82"/>
      <c r="E34" s="83"/>
      <c r="F34" s="83"/>
      <c r="G34" s="83"/>
      <c r="H34" s="83"/>
      <c r="I34" s="83"/>
      <c r="J34" s="83"/>
      <c r="K34" s="84"/>
      <c r="L34" s="100"/>
      <c r="M34" s="100"/>
      <c r="N34" s="100"/>
      <c r="O34" s="100"/>
      <c r="P34" s="100"/>
      <c r="Q34" s="100"/>
      <c r="R34" s="100"/>
      <c r="S34" s="100"/>
      <c r="T34" s="100"/>
      <c r="U34" s="100"/>
    </row>
    <row r="35" spans="1:21" ht="12.75">
      <c r="A35" s="100"/>
      <c r="B35" s="100"/>
      <c r="C35" s="100"/>
      <c r="D35" s="82"/>
      <c r="E35" s="83"/>
      <c r="F35" s="83"/>
      <c r="G35" s="83"/>
      <c r="H35" s="83"/>
      <c r="I35" s="83"/>
      <c r="J35" s="83"/>
      <c r="K35" s="84"/>
      <c r="L35" s="100"/>
      <c r="M35" s="100"/>
      <c r="N35" s="100"/>
      <c r="O35" s="100"/>
      <c r="P35" s="100"/>
      <c r="Q35" s="100"/>
      <c r="R35" s="100"/>
      <c r="S35" s="100"/>
      <c r="T35" s="100"/>
      <c r="U35" s="100"/>
    </row>
    <row r="36" spans="1:21" ht="12.75">
      <c r="A36" s="100"/>
      <c r="B36" s="100"/>
      <c r="C36" s="100"/>
      <c r="D36" s="82"/>
      <c r="E36" s="83"/>
      <c r="F36" s="83"/>
      <c r="G36" s="83"/>
      <c r="H36" s="83"/>
      <c r="I36" s="83"/>
      <c r="J36" s="83"/>
      <c r="K36" s="84"/>
      <c r="L36" s="100"/>
      <c r="M36" s="100"/>
      <c r="N36" s="100"/>
      <c r="O36" s="100"/>
      <c r="P36" s="100"/>
      <c r="Q36" s="100"/>
      <c r="R36" s="100"/>
      <c r="S36" s="100"/>
      <c r="T36" s="100"/>
      <c r="U36" s="100"/>
    </row>
    <row r="37" spans="1:21" ht="14.25">
      <c r="A37" s="100"/>
      <c r="B37" s="100"/>
      <c r="C37" s="100"/>
      <c r="D37" s="85"/>
      <c r="E37" s="86"/>
      <c r="F37" s="87"/>
      <c r="G37" s="87"/>
      <c r="H37" s="87"/>
      <c r="I37" s="87"/>
      <c r="J37" s="87"/>
      <c r="K37" s="88"/>
      <c r="L37" s="100"/>
      <c r="M37" s="100"/>
      <c r="N37" s="100"/>
      <c r="O37" s="100"/>
      <c r="P37" s="100"/>
      <c r="Q37" s="100"/>
      <c r="R37" s="100"/>
      <c r="S37" s="100"/>
      <c r="T37" s="100"/>
      <c r="U37" s="100"/>
    </row>
    <row r="38" spans="1:21" ht="14.25">
      <c r="A38" s="100"/>
      <c r="B38" s="100"/>
      <c r="C38" s="100"/>
      <c r="D38" s="85"/>
      <c r="E38" s="86"/>
      <c r="F38" s="87"/>
      <c r="G38" s="87"/>
      <c r="H38" s="87"/>
      <c r="I38" s="87"/>
      <c r="J38" s="87"/>
      <c r="K38" s="88"/>
      <c r="L38" s="100"/>
      <c r="M38" s="100"/>
      <c r="N38" s="100"/>
      <c r="O38" s="100"/>
      <c r="P38" s="100"/>
      <c r="Q38" s="100"/>
      <c r="R38" s="100"/>
      <c r="S38" s="100"/>
      <c r="T38" s="100"/>
      <c r="U38" s="100"/>
    </row>
    <row r="39" spans="1:21" ht="14.25">
      <c r="A39" s="100"/>
      <c r="B39" s="100"/>
      <c r="C39" s="100"/>
      <c r="D39" s="89"/>
      <c r="E39" s="87"/>
      <c r="F39" s="87"/>
      <c r="G39" s="87"/>
      <c r="H39" s="87"/>
      <c r="I39" s="87"/>
      <c r="J39" s="87"/>
      <c r="K39" s="88"/>
      <c r="L39" s="100"/>
      <c r="M39" s="100"/>
      <c r="N39" s="100"/>
      <c r="O39" s="100"/>
      <c r="P39" s="100"/>
      <c r="Q39" s="100"/>
      <c r="R39" s="100"/>
      <c r="S39" s="100"/>
      <c r="T39" s="100"/>
      <c r="U39" s="100"/>
    </row>
    <row r="40" spans="1:21" ht="14.25">
      <c r="A40" s="100"/>
      <c r="B40" s="100"/>
      <c r="C40" s="100"/>
      <c r="D40" s="89"/>
      <c r="E40" s="87"/>
      <c r="F40" s="87"/>
      <c r="G40" s="87"/>
      <c r="H40" s="87"/>
      <c r="I40" s="87"/>
      <c r="J40" s="87"/>
      <c r="K40" s="88"/>
      <c r="L40" s="100"/>
      <c r="M40" s="100"/>
      <c r="N40" s="100"/>
      <c r="O40" s="100"/>
      <c r="P40" s="100"/>
      <c r="Q40" s="100"/>
      <c r="R40" s="100"/>
      <c r="S40" s="100"/>
      <c r="T40" s="100"/>
      <c r="U40" s="100"/>
    </row>
    <row r="41" spans="1:21" ht="14.25">
      <c r="A41" s="100"/>
      <c r="B41" s="100"/>
      <c r="C41" s="100"/>
      <c r="D41" s="90"/>
      <c r="E41" s="87"/>
      <c r="F41" s="87"/>
      <c r="G41" s="87"/>
      <c r="H41" s="87"/>
      <c r="I41" s="87"/>
      <c r="J41" s="87"/>
      <c r="K41" s="88"/>
      <c r="L41" s="100"/>
      <c r="M41" s="100"/>
      <c r="N41" s="100"/>
      <c r="O41" s="100"/>
      <c r="P41" s="100"/>
      <c r="Q41" s="100"/>
      <c r="R41" s="100"/>
      <c r="S41" s="100"/>
      <c r="T41" s="100"/>
      <c r="U41" s="100"/>
    </row>
    <row r="42" spans="1:21" ht="14.25">
      <c r="A42" s="100"/>
      <c r="B42" s="100"/>
      <c r="C42" s="100"/>
      <c r="D42" s="89"/>
      <c r="E42" s="91"/>
      <c r="F42" s="87"/>
      <c r="G42" s="87"/>
      <c r="H42" s="91"/>
      <c r="I42" s="92"/>
      <c r="J42" s="87"/>
      <c r="K42" s="88"/>
      <c r="L42" s="100"/>
      <c r="M42" s="100"/>
      <c r="N42" s="100"/>
      <c r="O42" s="100"/>
      <c r="P42" s="100"/>
      <c r="Q42" s="100"/>
      <c r="R42" s="100"/>
      <c r="S42" s="100"/>
      <c r="T42" s="100"/>
      <c r="U42" s="100"/>
    </row>
    <row r="43" spans="1:21" ht="15" thickBot="1">
      <c r="A43" s="100"/>
      <c r="B43" s="100"/>
      <c r="C43" s="100"/>
      <c r="D43" s="93"/>
      <c r="E43" s="94"/>
      <c r="F43" s="95"/>
      <c r="G43" s="95"/>
      <c r="H43" s="96"/>
      <c r="I43" s="95"/>
      <c r="J43" s="95"/>
      <c r="K43" s="97"/>
      <c r="L43" s="100"/>
      <c r="M43" s="100"/>
      <c r="N43" s="100"/>
      <c r="O43" s="100"/>
      <c r="P43" s="100"/>
      <c r="Q43" s="100"/>
      <c r="R43" s="100"/>
      <c r="S43" s="100"/>
      <c r="T43" s="100"/>
      <c r="U43" s="100"/>
    </row>
    <row r="44" spans="1:21" ht="12.75">
      <c r="A44" s="100"/>
      <c r="B44" s="100"/>
      <c r="C44" s="100"/>
      <c r="D44" s="100"/>
      <c r="E44" s="100"/>
      <c r="F44" s="100"/>
      <c r="G44" s="100"/>
      <c r="H44" s="100"/>
      <c r="I44" s="100"/>
      <c r="J44" s="100"/>
      <c r="K44" s="100"/>
      <c r="L44" s="100"/>
      <c r="M44" s="100"/>
      <c r="N44" s="100"/>
      <c r="O44" s="100"/>
      <c r="P44" s="100"/>
      <c r="Q44" s="100"/>
      <c r="R44" s="100"/>
      <c r="S44" s="100"/>
      <c r="T44" s="100"/>
      <c r="U44" s="100"/>
    </row>
    <row r="45" spans="1:21" ht="12.75">
      <c r="A45" s="100"/>
      <c r="B45" s="100"/>
      <c r="C45" s="100"/>
      <c r="D45" s="100"/>
      <c r="E45" s="100"/>
      <c r="F45" s="100"/>
      <c r="G45" s="100"/>
      <c r="H45" s="100"/>
      <c r="I45" s="100"/>
      <c r="J45" s="100"/>
      <c r="K45" s="100"/>
      <c r="L45" s="100"/>
      <c r="M45" s="100"/>
      <c r="N45" s="100"/>
      <c r="O45" s="100"/>
      <c r="P45" s="100"/>
      <c r="Q45" s="100"/>
      <c r="R45" s="100"/>
      <c r="S45" s="100"/>
      <c r="T45" s="100"/>
      <c r="U45" s="100"/>
    </row>
    <row r="46" spans="1:21" ht="12.75">
      <c r="A46" s="100"/>
      <c r="B46" s="100"/>
      <c r="C46" s="100"/>
      <c r="D46" s="100"/>
      <c r="E46" s="100"/>
      <c r="F46" s="100"/>
      <c r="G46" s="100"/>
      <c r="H46" s="100"/>
      <c r="I46" s="100"/>
      <c r="J46" s="100"/>
      <c r="K46" s="100"/>
      <c r="L46" s="100"/>
      <c r="M46" s="100"/>
      <c r="N46" s="100"/>
      <c r="O46" s="100"/>
      <c r="P46" s="100"/>
      <c r="Q46" s="100"/>
      <c r="R46" s="100"/>
      <c r="S46" s="100"/>
      <c r="T46" s="100"/>
      <c r="U46" s="100"/>
    </row>
    <row r="47" spans="1:21" ht="12.75">
      <c r="A47" s="100"/>
      <c r="B47" s="100"/>
      <c r="C47" s="100"/>
      <c r="D47" s="100"/>
      <c r="E47" s="100"/>
      <c r="F47" s="100"/>
      <c r="G47" s="100"/>
      <c r="H47" s="100"/>
      <c r="I47" s="100"/>
      <c r="J47" s="100"/>
      <c r="K47" s="100"/>
      <c r="L47" s="100"/>
      <c r="M47" s="100"/>
      <c r="N47" s="100"/>
      <c r="O47" s="100"/>
      <c r="P47" s="100"/>
      <c r="Q47" s="100"/>
      <c r="R47" s="100"/>
      <c r="S47" s="100"/>
      <c r="T47" s="100"/>
      <c r="U47" s="100"/>
    </row>
    <row r="48" spans="1:21" ht="12.75">
      <c r="A48" s="100"/>
      <c r="B48" s="100"/>
      <c r="C48" s="100"/>
      <c r="D48" s="100"/>
      <c r="E48" s="100"/>
      <c r="F48" s="100"/>
      <c r="G48" s="100"/>
      <c r="H48" s="100"/>
      <c r="I48" s="100"/>
      <c r="J48" s="100"/>
      <c r="K48" s="100"/>
      <c r="L48" s="100"/>
      <c r="M48" s="100"/>
      <c r="N48" s="100"/>
      <c r="O48" s="100"/>
      <c r="P48" s="100"/>
      <c r="Q48" s="100"/>
      <c r="R48" s="100"/>
      <c r="S48" s="100"/>
      <c r="T48" s="100"/>
      <c r="U48" s="100"/>
    </row>
    <row r="49" spans="1:21" ht="12.75">
      <c r="A49" s="100"/>
      <c r="B49" s="100"/>
      <c r="C49" s="100"/>
      <c r="D49" s="100"/>
      <c r="E49" s="100"/>
      <c r="F49" s="100"/>
      <c r="G49" s="100"/>
      <c r="H49" s="100"/>
      <c r="I49" s="100"/>
      <c r="J49" s="100"/>
      <c r="K49" s="100"/>
      <c r="L49" s="100"/>
      <c r="M49" s="100"/>
      <c r="N49" s="100"/>
      <c r="O49" s="100"/>
      <c r="P49" s="100"/>
      <c r="Q49" s="100"/>
      <c r="R49" s="100"/>
      <c r="S49" s="100"/>
      <c r="T49" s="100"/>
      <c r="U49" s="100"/>
    </row>
    <row r="50" spans="1:21" ht="12.75">
      <c r="A50" s="100"/>
      <c r="B50" s="100"/>
      <c r="C50" s="100"/>
      <c r="D50" s="100"/>
      <c r="E50" s="100"/>
      <c r="F50" s="100"/>
      <c r="G50" s="100"/>
      <c r="H50" s="100"/>
      <c r="I50" s="100"/>
      <c r="J50" s="100"/>
      <c r="K50" s="100"/>
      <c r="L50" s="100"/>
      <c r="M50" s="100"/>
      <c r="N50" s="100"/>
      <c r="O50" s="100"/>
      <c r="P50" s="100"/>
      <c r="Q50" s="100"/>
      <c r="R50" s="100"/>
      <c r="S50" s="100"/>
      <c r="T50" s="100"/>
      <c r="U50" s="100"/>
    </row>
    <row r="51" spans="1:21" ht="12.75">
      <c r="A51" s="100"/>
      <c r="B51" s="100"/>
      <c r="C51" s="100"/>
      <c r="D51" s="100"/>
      <c r="E51" s="100"/>
      <c r="F51" s="100"/>
      <c r="G51" s="100"/>
      <c r="H51" s="100"/>
      <c r="I51" s="100"/>
      <c r="J51" s="100"/>
      <c r="K51" s="100"/>
      <c r="L51" s="100"/>
      <c r="M51" s="100"/>
      <c r="N51" s="100"/>
      <c r="O51" s="100"/>
      <c r="P51" s="100"/>
      <c r="Q51" s="100"/>
      <c r="R51" s="100"/>
      <c r="S51" s="100"/>
      <c r="T51" s="100"/>
      <c r="U51" s="100"/>
    </row>
    <row r="52" spans="1:21" ht="12.75">
      <c r="A52" s="100"/>
      <c r="B52" s="100"/>
      <c r="C52" s="100"/>
      <c r="D52" s="100"/>
      <c r="E52" s="100"/>
      <c r="F52" s="100"/>
      <c r="G52" s="100"/>
      <c r="H52" s="100"/>
      <c r="I52" s="100"/>
      <c r="J52" s="100"/>
      <c r="K52" s="100"/>
      <c r="L52" s="100"/>
      <c r="M52" s="100"/>
      <c r="N52" s="100"/>
      <c r="O52" s="100"/>
      <c r="P52" s="100"/>
      <c r="Q52" s="100"/>
      <c r="R52" s="100"/>
      <c r="S52" s="100"/>
      <c r="T52" s="100"/>
      <c r="U52" s="100"/>
    </row>
    <row r="53" spans="1:21" ht="12.75">
      <c r="A53" s="100"/>
      <c r="B53" s="100"/>
      <c r="C53" s="100"/>
      <c r="D53" s="100"/>
      <c r="E53" s="100"/>
      <c r="F53" s="100"/>
      <c r="G53" s="100"/>
      <c r="H53" s="100"/>
      <c r="I53" s="100"/>
      <c r="J53" s="100"/>
      <c r="K53" s="100"/>
      <c r="L53" s="100"/>
      <c r="M53" s="100"/>
      <c r="N53" s="100"/>
      <c r="O53" s="100"/>
      <c r="P53" s="100"/>
      <c r="Q53" s="100"/>
      <c r="R53" s="100"/>
      <c r="S53" s="100"/>
      <c r="T53" s="100"/>
      <c r="U53" s="100"/>
    </row>
    <row r="54" spans="1:21" ht="12.75">
      <c r="A54" s="100"/>
      <c r="B54" s="100"/>
      <c r="C54" s="100"/>
      <c r="D54" s="100"/>
      <c r="E54" s="100"/>
      <c r="F54" s="100"/>
      <c r="G54" s="100"/>
      <c r="H54" s="100"/>
      <c r="I54" s="100"/>
      <c r="J54" s="100"/>
      <c r="K54" s="100"/>
      <c r="L54" s="100"/>
      <c r="M54" s="100"/>
      <c r="N54" s="100"/>
      <c r="O54" s="100"/>
      <c r="P54" s="100"/>
      <c r="Q54" s="100"/>
      <c r="R54" s="100"/>
      <c r="S54" s="100"/>
      <c r="T54" s="100"/>
      <c r="U54" s="100"/>
    </row>
    <row r="55" spans="1:21" ht="12.75">
      <c r="A55" s="100"/>
      <c r="B55" s="100"/>
      <c r="C55" s="100"/>
      <c r="D55" s="100"/>
      <c r="E55" s="100"/>
      <c r="F55" s="100"/>
      <c r="G55" s="100"/>
      <c r="H55" s="100"/>
      <c r="I55" s="100"/>
      <c r="J55" s="100"/>
      <c r="K55" s="100"/>
      <c r="L55" s="100"/>
      <c r="M55" s="100"/>
      <c r="N55" s="100"/>
      <c r="O55" s="100"/>
      <c r="P55" s="100"/>
      <c r="Q55" s="100"/>
      <c r="R55" s="100"/>
      <c r="S55" s="100"/>
      <c r="T55" s="100"/>
      <c r="U55" s="100"/>
    </row>
    <row r="56" spans="1:21" ht="12.75">
      <c r="A56" s="100"/>
      <c r="B56" s="100"/>
      <c r="C56" s="100"/>
      <c r="D56" s="100"/>
      <c r="E56" s="100"/>
      <c r="F56" s="100"/>
      <c r="G56" s="100"/>
      <c r="H56" s="100"/>
      <c r="I56" s="100"/>
      <c r="J56" s="100"/>
      <c r="K56" s="100"/>
      <c r="L56" s="100"/>
      <c r="M56" s="100"/>
      <c r="N56" s="100"/>
      <c r="O56" s="100"/>
      <c r="P56" s="100"/>
      <c r="Q56" s="100"/>
      <c r="R56" s="100"/>
      <c r="S56" s="100"/>
      <c r="T56" s="100"/>
      <c r="U56" s="100"/>
    </row>
    <row r="57" spans="1:21" ht="12.75">
      <c r="A57" s="100"/>
      <c r="B57" s="100"/>
      <c r="C57" s="100"/>
      <c r="D57" s="100"/>
      <c r="E57" s="100"/>
      <c r="F57" s="100"/>
      <c r="G57" s="100"/>
      <c r="H57" s="100"/>
      <c r="I57" s="100"/>
      <c r="J57" s="100"/>
      <c r="K57" s="100"/>
      <c r="L57" s="100"/>
      <c r="M57" s="100"/>
      <c r="N57" s="100"/>
      <c r="O57" s="100"/>
      <c r="P57" s="100"/>
      <c r="Q57" s="100"/>
      <c r="R57" s="100"/>
      <c r="S57" s="100"/>
      <c r="T57" s="100"/>
      <c r="U57" s="100"/>
    </row>
    <row r="58" spans="1:21" ht="12.75">
      <c r="A58" s="100"/>
      <c r="B58" s="100"/>
      <c r="C58" s="100"/>
      <c r="D58" s="100"/>
      <c r="E58" s="100"/>
      <c r="F58" s="100"/>
      <c r="G58" s="100"/>
      <c r="H58" s="100"/>
      <c r="I58" s="100"/>
      <c r="J58" s="100"/>
      <c r="K58" s="100"/>
      <c r="L58" s="100"/>
      <c r="M58" s="100"/>
      <c r="N58" s="100"/>
      <c r="O58" s="100"/>
      <c r="P58" s="100"/>
      <c r="Q58" s="100"/>
      <c r="R58" s="100"/>
      <c r="S58" s="100"/>
      <c r="T58" s="100"/>
      <c r="U58" s="100"/>
    </row>
    <row r="59" spans="1:21" ht="12.75">
      <c r="A59" s="100"/>
      <c r="B59" s="100"/>
      <c r="C59" s="100"/>
      <c r="D59" s="100"/>
      <c r="E59" s="100"/>
      <c r="F59" s="100"/>
      <c r="G59" s="100"/>
      <c r="H59" s="100"/>
      <c r="I59" s="100"/>
      <c r="J59" s="100"/>
      <c r="K59" s="100"/>
      <c r="L59" s="100"/>
      <c r="M59" s="100"/>
      <c r="N59" s="100"/>
      <c r="O59" s="100"/>
      <c r="P59" s="100"/>
      <c r="Q59" s="100"/>
      <c r="R59" s="100"/>
      <c r="S59" s="100"/>
      <c r="T59" s="100"/>
      <c r="U59" s="100"/>
    </row>
    <row r="60" spans="1:21" ht="12.75">
      <c r="A60" s="100"/>
      <c r="B60" s="100"/>
      <c r="C60" s="100"/>
      <c r="D60" s="100"/>
      <c r="E60" s="100"/>
      <c r="F60" s="100"/>
      <c r="G60" s="100"/>
      <c r="H60" s="100"/>
      <c r="I60" s="100"/>
      <c r="J60" s="100"/>
      <c r="K60" s="100"/>
      <c r="L60" s="100"/>
      <c r="M60" s="100"/>
      <c r="N60" s="100"/>
      <c r="O60" s="100"/>
      <c r="P60" s="100"/>
      <c r="Q60" s="100"/>
      <c r="R60" s="100"/>
      <c r="S60" s="100"/>
      <c r="T60" s="100"/>
      <c r="U60" s="100"/>
    </row>
    <row r="61" ht="12.75">
      <c r="U61" s="100"/>
    </row>
  </sheetData>
  <sheetProtection sheet="1" objects="1" scenarios="1"/>
  <printOptions/>
  <pageMargins left="0.7" right="0.7" top="0.75" bottom="0.75" header="0.3" footer="0.3"/>
  <pageSetup fitToHeight="1" fitToWidth="1" horizontalDpi="600" verticalDpi="600" orientation="portrait" paperSize="9" scale="91" r:id="rId2"/>
  <drawing r:id="rId1"/>
</worksheet>
</file>

<file path=xl/worksheets/sheet5.xml><?xml version="1.0" encoding="utf-8"?>
<worksheet xmlns="http://schemas.openxmlformats.org/spreadsheetml/2006/main" xmlns:r="http://schemas.openxmlformats.org/officeDocument/2006/relationships">
  <sheetPr codeName="Taul9">
    <tabColor theme="1" tint="0.49998000264167786"/>
  </sheetPr>
  <dimension ref="A1:R100"/>
  <sheetViews>
    <sheetView zoomScalePageLayoutView="0" workbookViewId="0" topLeftCell="A1">
      <selection activeCell="D13" sqref="D13"/>
    </sheetView>
  </sheetViews>
  <sheetFormatPr defaultColWidth="8.796875" defaultRowHeight="14.25"/>
  <cols>
    <col min="1" max="3" width="1.59765625" style="1" customWidth="1"/>
    <col min="4" max="4" width="8.796875" style="1" customWidth="1"/>
    <col min="5" max="5" width="15.59765625" style="1" customWidth="1"/>
    <col min="6" max="7" width="8.796875" style="1" customWidth="1"/>
    <col min="8" max="8" width="11" style="1" customWidth="1"/>
    <col min="9" max="9" width="11.296875" style="1" customWidth="1"/>
    <col min="10" max="10" width="10.5" style="1" customWidth="1"/>
    <col min="11" max="11" width="11.09765625" style="1" customWidth="1"/>
    <col min="12" max="12" width="10.3984375" style="1" customWidth="1"/>
    <col min="13" max="13" width="13.19921875" style="1" customWidth="1"/>
    <col min="14" max="14" width="10.09765625" style="1" customWidth="1"/>
    <col min="15" max="15" width="20.296875" style="1" bestFit="1" customWidth="1"/>
    <col min="16" max="16" width="14.19921875" style="1" customWidth="1"/>
    <col min="17" max="16384" width="8.796875" style="1" customWidth="1"/>
  </cols>
  <sheetData>
    <row r="1" spans="1:18" ht="14.25">
      <c r="A1" s="101"/>
      <c r="B1" s="101"/>
      <c r="C1" s="101"/>
      <c r="D1" s="101"/>
      <c r="E1" s="101"/>
      <c r="F1" s="101"/>
      <c r="G1" s="101"/>
      <c r="H1" s="101"/>
      <c r="I1" s="101"/>
      <c r="J1" s="101"/>
      <c r="K1" s="101"/>
      <c r="L1" s="101"/>
      <c r="M1" s="101"/>
      <c r="N1" s="101"/>
      <c r="O1" s="101"/>
      <c r="P1" s="101"/>
      <c r="Q1" s="101"/>
      <c r="R1" s="101"/>
    </row>
    <row r="2" spans="1:18" s="4" customFormat="1" ht="18.75">
      <c r="A2" s="37" t="s">
        <v>1754</v>
      </c>
      <c r="B2" s="104"/>
      <c r="C2" s="104"/>
      <c r="D2" s="104"/>
      <c r="E2" s="104"/>
      <c r="F2" s="104"/>
      <c r="G2" s="104"/>
      <c r="H2" s="104"/>
      <c r="I2" s="104"/>
      <c r="J2" s="104"/>
      <c r="K2" s="104"/>
      <c r="L2" s="104"/>
      <c r="M2" s="104"/>
      <c r="N2" s="104"/>
      <c r="O2" s="104"/>
      <c r="P2" s="104"/>
      <c r="Q2" s="104"/>
      <c r="R2" s="104"/>
    </row>
    <row r="3" spans="1:18" s="2" customFormat="1" ht="12.75">
      <c r="A3" s="100"/>
      <c r="B3" s="100"/>
      <c r="C3" s="100"/>
      <c r="D3" s="100"/>
      <c r="E3" s="100"/>
      <c r="F3" s="100"/>
      <c r="G3" s="100"/>
      <c r="H3" s="100"/>
      <c r="I3" s="100"/>
      <c r="J3" s="100"/>
      <c r="K3" s="100"/>
      <c r="L3" s="100"/>
      <c r="M3" s="100"/>
      <c r="N3" s="100"/>
      <c r="O3" s="100"/>
      <c r="P3" s="100"/>
      <c r="Q3" s="100"/>
      <c r="R3" s="100"/>
    </row>
    <row r="4" spans="1:18" s="2" customFormat="1" ht="12.75">
      <c r="A4" s="100"/>
      <c r="B4" s="100"/>
      <c r="C4" s="100"/>
      <c r="D4" s="100"/>
      <c r="E4" s="100"/>
      <c r="F4" s="100"/>
      <c r="G4" s="100"/>
      <c r="H4" s="100"/>
      <c r="I4" s="100"/>
      <c r="J4" s="100"/>
      <c r="K4" s="100"/>
      <c r="L4" s="100"/>
      <c r="M4" s="100"/>
      <c r="N4" s="100"/>
      <c r="O4" s="100"/>
      <c r="P4" s="100"/>
      <c r="Q4" s="100"/>
      <c r="R4" s="100"/>
    </row>
    <row r="5" spans="1:18" s="2" customFormat="1" ht="12.75">
      <c r="A5" s="100"/>
      <c r="B5" s="100"/>
      <c r="C5" s="100"/>
      <c r="D5" s="100"/>
      <c r="E5" s="100"/>
      <c r="F5" s="100"/>
      <c r="G5" s="100"/>
      <c r="H5" s="100"/>
      <c r="I5" s="100"/>
      <c r="J5" s="100"/>
      <c r="K5" s="100"/>
      <c r="L5" s="100"/>
      <c r="M5" s="100"/>
      <c r="N5" s="100"/>
      <c r="O5" s="100"/>
      <c r="P5" s="100"/>
      <c r="Q5" s="100"/>
      <c r="R5" s="100"/>
    </row>
    <row r="6" spans="1:18" s="2" customFormat="1" ht="12.75">
      <c r="A6" s="100"/>
      <c r="B6" s="100"/>
      <c r="C6" s="100"/>
      <c r="D6" s="100"/>
      <c r="E6" s="100"/>
      <c r="F6" s="100"/>
      <c r="G6" s="100"/>
      <c r="H6" s="100"/>
      <c r="I6" s="100"/>
      <c r="J6" s="100"/>
      <c r="K6" s="100"/>
      <c r="L6" s="100"/>
      <c r="M6" s="100"/>
      <c r="N6" s="100"/>
      <c r="O6" s="100"/>
      <c r="P6" s="100"/>
      <c r="Q6" s="100"/>
      <c r="R6" s="100"/>
    </row>
    <row r="7" spans="1:18" ht="14.25">
      <c r="A7" s="101"/>
      <c r="B7" s="101"/>
      <c r="C7" s="101"/>
      <c r="D7" s="101"/>
      <c r="E7" s="101"/>
      <c r="F7" s="101"/>
      <c r="G7" s="101"/>
      <c r="H7" s="101"/>
      <c r="I7" s="101"/>
      <c r="J7" s="101"/>
      <c r="K7" s="101"/>
      <c r="L7" s="101"/>
      <c r="M7" s="101"/>
      <c r="N7" s="101"/>
      <c r="O7" s="101"/>
      <c r="P7" s="101"/>
      <c r="Q7" s="101"/>
      <c r="R7" s="101"/>
    </row>
    <row r="8" spans="1:18" ht="14.25">
      <c r="A8" s="101"/>
      <c r="B8" s="101"/>
      <c r="C8" s="101"/>
      <c r="D8" s="101"/>
      <c r="E8" s="101"/>
      <c r="F8" s="101"/>
      <c r="G8" s="101"/>
      <c r="H8" s="101"/>
      <c r="I8" s="101"/>
      <c r="J8" s="101"/>
      <c r="K8" s="101"/>
      <c r="L8" s="138"/>
      <c r="M8" s="101"/>
      <c r="N8" s="101"/>
      <c r="O8" s="101"/>
      <c r="P8" s="101"/>
      <c r="Q8" s="101"/>
      <c r="R8" s="101"/>
    </row>
    <row r="9" spans="1:18" ht="84.75" customHeight="1">
      <c r="A9" s="101"/>
      <c r="B9" s="106"/>
      <c r="C9" s="101"/>
      <c r="D9" s="101"/>
      <c r="E9" s="139"/>
      <c r="F9" s="140"/>
      <c r="G9" s="101"/>
      <c r="H9" s="101"/>
      <c r="I9" s="101"/>
      <c r="J9" s="101"/>
      <c r="K9" s="110"/>
      <c r="L9" s="101"/>
      <c r="M9" s="101"/>
      <c r="N9" s="101"/>
      <c r="O9" s="101"/>
      <c r="P9" s="101"/>
      <c r="Q9" s="101"/>
      <c r="R9" s="101"/>
    </row>
    <row r="10" spans="1:18" ht="15.75">
      <c r="A10" s="101"/>
      <c r="B10" s="101"/>
      <c r="C10" s="101"/>
      <c r="D10" s="159" t="s">
        <v>1802</v>
      </c>
      <c r="E10" s="107"/>
      <c r="F10" s="101"/>
      <c r="G10" s="101"/>
      <c r="H10" s="101"/>
      <c r="I10" s="101"/>
      <c r="J10" s="101"/>
      <c r="K10" s="159" t="s">
        <v>1827</v>
      </c>
      <c r="L10" s="101"/>
      <c r="M10" s="101"/>
      <c r="N10" s="101"/>
      <c r="O10" s="101"/>
      <c r="P10" s="101"/>
      <c r="Q10" s="101"/>
      <c r="R10" s="101"/>
    </row>
    <row r="11" spans="1:18" ht="63" customHeight="1">
      <c r="A11" s="101"/>
      <c r="B11" s="101"/>
      <c r="C11" s="101"/>
      <c r="D11" s="102" t="s">
        <v>1751</v>
      </c>
      <c r="E11" s="103" t="s">
        <v>1758</v>
      </c>
      <c r="F11" s="103" t="s">
        <v>1755</v>
      </c>
      <c r="G11" s="103" t="s">
        <v>1731</v>
      </c>
      <c r="H11" s="103" t="s">
        <v>1756</v>
      </c>
      <c r="I11" s="103" t="s">
        <v>1733</v>
      </c>
      <c r="J11" s="101"/>
      <c r="K11" s="106" t="s">
        <v>1751</v>
      </c>
      <c r="L11" s="108" t="s">
        <v>1801</v>
      </c>
      <c r="M11" s="109" t="s">
        <v>1854</v>
      </c>
      <c r="N11" s="108" t="s">
        <v>1733</v>
      </c>
      <c r="O11" s="101"/>
      <c r="P11" s="101"/>
      <c r="Q11" s="101"/>
      <c r="R11" s="101"/>
    </row>
    <row r="12" spans="1:18" ht="15">
      <c r="A12" s="101"/>
      <c r="B12" s="101"/>
      <c r="C12" s="101"/>
      <c r="D12" s="101"/>
      <c r="E12" s="101"/>
      <c r="F12" s="101"/>
      <c r="G12" s="101"/>
      <c r="H12" s="101"/>
      <c r="I12" s="101"/>
      <c r="J12" s="101"/>
      <c r="K12" s="110"/>
      <c r="L12" s="101"/>
      <c r="M12" s="101"/>
      <c r="N12" s="101"/>
      <c r="O12" s="101"/>
      <c r="P12" s="101"/>
      <c r="Q12" s="101"/>
      <c r="R12" s="101"/>
    </row>
    <row r="13" spans="1:18" ht="14.25">
      <c r="A13" s="101"/>
      <c r="B13" s="101"/>
      <c r="C13" s="101"/>
      <c r="D13" s="74">
        <f>YHTEENVETO!D29</f>
        <v>1</v>
      </c>
      <c r="E13" s="72"/>
      <c r="F13" s="72"/>
      <c r="G13" s="72"/>
      <c r="H13" s="73"/>
      <c r="I13" s="216">
        <f>H13*F13</f>
        <v>0</v>
      </c>
      <c r="J13" s="101"/>
      <c r="K13" s="74">
        <f>YHTEENVETO!D29</f>
        <v>1</v>
      </c>
      <c r="L13" s="73"/>
      <c r="M13" s="217"/>
      <c r="N13" s="216">
        <f>L13*M13</f>
        <v>0</v>
      </c>
      <c r="O13" s="101"/>
      <c r="P13" s="101"/>
      <c r="Q13" s="101"/>
      <c r="R13" s="101"/>
    </row>
    <row r="14" spans="1:18" ht="14.25">
      <c r="A14" s="101"/>
      <c r="B14" s="101"/>
      <c r="C14" s="101"/>
      <c r="D14" s="74">
        <f>YHTEENVETO!D30</f>
        <v>2</v>
      </c>
      <c r="E14" s="72"/>
      <c r="F14" s="72"/>
      <c r="G14" s="72"/>
      <c r="H14" s="73"/>
      <c r="I14" s="216">
        <f>H14*F14</f>
        <v>0</v>
      </c>
      <c r="J14" s="101"/>
      <c r="K14" s="74">
        <f>YHTEENVETO!D30</f>
        <v>2</v>
      </c>
      <c r="L14" s="73"/>
      <c r="M14" s="217"/>
      <c r="N14" s="216">
        <f>L14*M14</f>
        <v>0</v>
      </c>
      <c r="O14" s="101"/>
      <c r="P14" s="101"/>
      <c r="Q14" s="101"/>
      <c r="R14" s="101"/>
    </row>
    <row r="15" spans="1:18" ht="14.25">
      <c r="A15" s="101"/>
      <c r="B15" s="101"/>
      <c r="C15" s="101"/>
      <c r="D15" s="74">
        <f>YHTEENVETO!D31</f>
        <v>3</v>
      </c>
      <c r="E15" s="72"/>
      <c r="F15" s="72"/>
      <c r="G15" s="72"/>
      <c r="H15" s="73"/>
      <c r="I15" s="216">
        <f>H15*F15</f>
        <v>0</v>
      </c>
      <c r="J15" s="101"/>
      <c r="K15" s="74">
        <f>YHTEENVETO!D31</f>
        <v>3</v>
      </c>
      <c r="L15" s="73"/>
      <c r="M15" s="217"/>
      <c r="N15" s="216">
        <f>L15*M15</f>
        <v>0</v>
      </c>
      <c r="O15" s="101"/>
      <c r="P15" s="101"/>
      <c r="Q15" s="101"/>
      <c r="R15" s="101"/>
    </row>
    <row r="16" spans="1:18" ht="14.25">
      <c r="A16" s="101"/>
      <c r="B16" s="101"/>
      <c r="C16" s="101"/>
      <c r="D16" s="102"/>
      <c r="E16" s="102"/>
      <c r="F16" s="102">
        <f>SUM(F12:F15)</f>
        <v>0</v>
      </c>
      <c r="G16" s="102"/>
      <c r="H16" s="102"/>
      <c r="I16" s="105">
        <f>SUM(I12:I15)</f>
        <v>0</v>
      </c>
      <c r="J16" s="101"/>
      <c r="K16" s="101"/>
      <c r="L16" s="101"/>
      <c r="M16" s="101"/>
      <c r="N16" s="105">
        <f>SUM(N12:N15)</f>
        <v>0</v>
      </c>
      <c r="O16" s="101"/>
      <c r="P16" s="101"/>
      <c r="Q16" s="101"/>
      <c r="R16" s="101"/>
    </row>
    <row r="17" spans="1:18" ht="64.5" customHeight="1">
      <c r="A17" s="101"/>
      <c r="B17" s="101"/>
      <c r="C17" s="106" t="s">
        <v>1759</v>
      </c>
      <c r="D17" s="101"/>
      <c r="E17" s="101"/>
      <c r="F17" s="101"/>
      <c r="G17" s="101"/>
      <c r="H17" s="101"/>
      <c r="I17" s="101"/>
      <c r="J17" s="101"/>
      <c r="K17" s="101"/>
      <c r="L17" s="101"/>
      <c r="M17" s="101"/>
      <c r="N17" s="101"/>
      <c r="O17" s="101"/>
      <c r="P17" s="101"/>
      <c r="Q17" s="101"/>
      <c r="R17" s="101"/>
    </row>
    <row r="18" spans="1:17" ht="15">
      <c r="A18" s="101"/>
      <c r="B18" s="101"/>
      <c r="C18" s="101"/>
      <c r="D18" s="16" t="s">
        <v>1852</v>
      </c>
      <c r="E18" s="5"/>
      <c r="F18" s="5"/>
      <c r="G18" s="17">
        <v>2014</v>
      </c>
      <c r="H18" s="17">
        <v>2014</v>
      </c>
      <c r="I18" s="17">
        <v>2014</v>
      </c>
      <c r="J18" s="26">
        <v>2014</v>
      </c>
      <c r="K18" s="283" t="s">
        <v>1825</v>
      </c>
      <c r="L18" s="284"/>
      <c r="M18" s="284"/>
      <c r="N18" s="285"/>
      <c r="O18" s="146"/>
      <c r="P18" s="101"/>
      <c r="Q18" s="101"/>
    </row>
    <row r="19" spans="1:18" ht="15">
      <c r="A19" s="101"/>
      <c r="B19" s="101"/>
      <c r="C19" s="101"/>
      <c r="D19" s="23"/>
      <c r="E19" s="6"/>
      <c r="F19" s="6"/>
      <c r="G19" s="24" t="s">
        <v>1764</v>
      </c>
      <c r="H19" s="24" t="s">
        <v>1764</v>
      </c>
      <c r="I19" s="24" t="s">
        <v>1778</v>
      </c>
      <c r="J19" s="27" t="s">
        <v>1765</v>
      </c>
      <c r="K19" s="147">
        <v>2010</v>
      </c>
      <c r="L19" s="25"/>
      <c r="M19" s="25"/>
      <c r="N19" s="24">
        <v>2013</v>
      </c>
      <c r="O19" s="146"/>
      <c r="P19" s="101"/>
      <c r="Q19" s="101"/>
      <c r="R19" s="101"/>
    </row>
    <row r="20" spans="1:18" ht="30">
      <c r="A20" s="101"/>
      <c r="B20" s="101"/>
      <c r="C20" s="101"/>
      <c r="D20" s="10"/>
      <c r="E20" s="8"/>
      <c r="F20" s="8"/>
      <c r="G20" s="142" t="s">
        <v>1822</v>
      </c>
      <c r="H20" s="142" t="s">
        <v>1823</v>
      </c>
      <c r="I20" s="142" t="s">
        <v>1822</v>
      </c>
      <c r="J20" s="142" t="s">
        <v>1822</v>
      </c>
      <c r="K20" s="143" t="s">
        <v>1761</v>
      </c>
      <c r="L20" s="144" t="s">
        <v>1762</v>
      </c>
      <c r="M20" s="141" t="s">
        <v>1763</v>
      </c>
      <c r="N20" s="145" t="s">
        <v>1824</v>
      </c>
      <c r="O20" s="146"/>
      <c r="P20" s="101"/>
      <c r="Q20" s="101"/>
      <c r="R20" s="101"/>
    </row>
    <row r="21" spans="1:18" ht="14.25">
      <c r="A21" s="101"/>
      <c r="B21" s="101"/>
      <c r="C21" s="101"/>
      <c r="D21" s="7" t="s">
        <v>1748</v>
      </c>
      <c r="E21" s="6"/>
      <c r="F21" s="6"/>
      <c r="G21" s="13">
        <v>12.45</v>
      </c>
      <c r="H21" s="20">
        <f>G21*12</f>
        <v>149.39999999999998</v>
      </c>
      <c r="I21" s="29">
        <v>7.65</v>
      </c>
      <c r="J21" s="75">
        <f>G21-I21</f>
        <v>4.799999999999999</v>
      </c>
      <c r="K21" s="150"/>
      <c r="L21" s="151"/>
      <c r="M21" s="151"/>
      <c r="N21" s="152"/>
      <c r="O21" s="148"/>
      <c r="P21" s="101"/>
      <c r="Q21" s="101"/>
      <c r="R21" s="101"/>
    </row>
    <row r="22" spans="1:18" ht="14.25">
      <c r="A22" s="101"/>
      <c r="B22" s="101"/>
      <c r="C22" s="101"/>
      <c r="D22" s="7" t="s">
        <v>1740</v>
      </c>
      <c r="E22" s="6"/>
      <c r="F22" s="6"/>
      <c r="G22" s="13">
        <v>11.45</v>
      </c>
      <c r="H22" s="20">
        <f aca="true" t="shared" si="0" ref="H22:H31">G22*12</f>
        <v>137.39999999999998</v>
      </c>
      <c r="I22" s="29">
        <v>7.46</v>
      </c>
      <c r="J22" s="75">
        <f aca="true" t="shared" si="1" ref="J22:J31">G22-I22</f>
        <v>3.9899999999999993</v>
      </c>
      <c r="K22" s="153">
        <v>129</v>
      </c>
      <c r="L22" s="154">
        <v>14.2</v>
      </c>
      <c r="M22" s="154">
        <v>3763</v>
      </c>
      <c r="N22" s="155">
        <v>265</v>
      </c>
      <c r="O22" s="149" t="s">
        <v>1826</v>
      </c>
      <c r="P22" s="101"/>
      <c r="Q22" s="101"/>
      <c r="R22" s="101"/>
    </row>
    <row r="23" spans="1:18" ht="14.25">
      <c r="A23" s="101"/>
      <c r="B23" s="101"/>
      <c r="C23" s="101"/>
      <c r="D23" s="7" t="s">
        <v>1741</v>
      </c>
      <c r="E23" s="6"/>
      <c r="F23" s="6"/>
      <c r="G23" s="13">
        <v>13.24</v>
      </c>
      <c r="H23" s="20">
        <f t="shared" si="0"/>
        <v>158.88</v>
      </c>
      <c r="I23" s="29">
        <v>8.21</v>
      </c>
      <c r="J23" s="75">
        <f t="shared" si="1"/>
        <v>5.029999999999999</v>
      </c>
      <c r="K23" s="153">
        <v>36</v>
      </c>
      <c r="L23" s="154">
        <v>8</v>
      </c>
      <c r="M23" s="154">
        <v>505</v>
      </c>
      <c r="N23" s="155">
        <v>63.125</v>
      </c>
      <c r="O23" s="148"/>
      <c r="P23" s="101"/>
      <c r="Q23" s="101"/>
      <c r="R23" s="101"/>
    </row>
    <row r="24" spans="1:18" ht="14.25">
      <c r="A24" s="101"/>
      <c r="B24" s="101"/>
      <c r="C24" s="101"/>
      <c r="D24" s="7" t="s">
        <v>1743</v>
      </c>
      <c r="E24" s="6"/>
      <c r="F24" s="6"/>
      <c r="G24" s="13">
        <v>13.44</v>
      </c>
      <c r="H24" s="20">
        <f t="shared" si="0"/>
        <v>161.28</v>
      </c>
      <c r="I24" s="29">
        <v>8.31</v>
      </c>
      <c r="J24" s="75">
        <f t="shared" si="1"/>
        <v>5.129999999999999</v>
      </c>
      <c r="K24" s="150"/>
      <c r="L24" s="151"/>
      <c r="M24" s="151"/>
      <c r="N24" s="152"/>
      <c r="O24" s="148"/>
      <c r="P24" s="101"/>
      <c r="Q24" s="101"/>
      <c r="R24" s="111"/>
    </row>
    <row r="25" spans="1:18" ht="14.25">
      <c r="A25" s="101"/>
      <c r="B25" s="101"/>
      <c r="C25" s="101"/>
      <c r="D25" s="7" t="s">
        <v>1742</v>
      </c>
      <c r="E25" s="6"/>
      <c r="F25" s="6"/>
      <c r="G25" s="13">
        <v>12.13</v>
      </c>
      <c r="H25" s="20">
        <f t="shared" si="0"/>
        <v>145.56</v>
      </c>
      <c r="I25" s="29">
        <v>7.52</v>
      </c>
      <c r="J25" s="75">
        <f t="shared" si="1"/>
        <v>4.610000000000001</v>
      </c>
      <c r="K25" s="150"/>
      <c r="L25" s="151"/>
      <c r="M25" s="151"/>
      <c r="N25" s="152"/>
      <c r="O25" s="148"/>
      <c r="P25" s="101"/>
      <c r="Q25" s="101"/>
      <c r="R25" s="101"/>
    </row>
    <row r="26" spans="1:18" ht="14.25">
      <c r="A26" s="101"/>
      <c r="B26" s="101"/>
      <c r="C26" s="101"/>
      <c r="D26" s="7" t="s">
        <v>1853</v>
      </c>
      <c r="E26" s="6"/>
      <c r="F26" s="6"/>
      <c r="G26" s="13">
        <v>10.86</v>
      </c>
      <c r="H26" s="20">
        <f t="shared" si="0"/>
        <v>130.32</v>
      </c>
      <c r="I26" s="29">
        <v>6.7</v>
      </c>
      <c r="J26" s="75">
        <f t="shared" si="1"/>
        <v>4.159999999999999</v>
      </c>
      <c r="K26" s="150"/>
      <c r="L26" s="151"/>
      <c r="M26" s="151"/>
      <c r="N26" s="152"/>
      <c r="O26" s="148"/>
      <c r="P26" s="101"/>
      <c r="Q26" s="101"/>
      <c r="R26" s="101"/>
    </row>
    <row r="27" spans="1:18" ht="14.25">
      <c r="A27" s="101"/>
      <c r="B27" s="101"/>
      <c r="C27" s="101"/>
      <c r="D27" s="7" t="s">
        <v>1744</v>
      </c>
      <c r="E27" s="6"/>
      <c r="F27" s="6"/>
      <c r="G27" s="13">
        <v>10.15</v>
      </c>
      <c r="H27" s="20">
        <f t="shared" si="0"/>
        <v>121.80000000000001</v>
      </c>
      <c r="I27" s="29">
        <v>6.56</v>
      </c>
      <c r="J27" s="75">
        <f t="shared" si="1"/>
        <v>3.5900000000000007</v>
      </c>
      <c r="K27" s="150"/>
      <c r="L27" s="151"/>
      <c r="M27" s="151"/>
      <c r="N27" s="152"/>
      <c r="O27" s="148"/>
      <c r="P27" s="101"/>
      <c r="Q27" s="101"/>
      <c r="R27" s="101"/>
    </row>
    <row r="28" spans="1:18" ht="14.25">
      <c r="A28" s="101"/>
      <c r="B28" s="101"/>
      <c r="C28" s="101"/>
      <c r="D28" s="7" t="s">
        <v>1745</v>
      </c>
      <c r="E28" s="6"/>
      <c r="F28" s="6"/>
      <c r="G28" s="13">
        <v>15.46</v>
      </c>
      <c r="H28" s="20">
        <f t="shared" si="0"/>
        <v>185.52</v>
      </c>
      <c r="I28" s="29">
        <v>9.95</v>
      </c>
      <c r="J28" s="75">
        <f t="shared" si="1"/>
        <v>5.510000000000002</v>
      </c>
      <c r="K28" s="150"/>
      <c r="L28" s="151"/>
      <c r="M28" s="151"/>
      <c r="N28" s="152"/>
      <c r="O28" s="148"/>
      <c r="P28" s="101"/>
      <c r="Q28" s="101"/>
      <c r="R28" s="101"/>
    </row>
    <row r="29" spans="1:18" ht="14.25">
      <c r="A29" s="101"/>
      <c r="B29" s="101"/>
      <c r="C29" s="101"/>
      <c r="D29" s="7" t="s">
        <v>1746</v>
      </c>
      <c r="E29" s="6"/>
      <c r="F29" s="6"/>
      <c r="G29" s="13">
        <v>7.88</v>
      </c>
      <c r="H29" s="20">
        <f t="shared" si="0"/>
        <v>94.56</v>
      </c>
      <c r="I29" s="29">
        <v>4.6</v>
      </c>
      <c r="J29" s="75">
        <f t="shared" si="1"/>
        <v>3.2800000000000002</v>
      </c>
      <c r="K29" s="150"/>
      <c r="L29" s="151"/>
      <c r="M29" s="151"/>
      <c r="N29" s="152"/>
      <c r="O29" s="148"/>
      <c r="P29" s="101"/>
      <c r="Q29" s="101"/>
      <c r="R29" s="101"/>
    </row>
    <row r="30" spans="1:18" ht="14.25">
      <c r="A30" s="101"/>
      <c r="B30" s="101"/>
      <c r="C30" s="101"/>
      <c r="D30" s="7" t="s">
        <v>1760</v>
      </c>
      <c r="E30" s="6"/>
      <c r="F30" s="6"/>
      <c r="G30" s="13">
        <v>10.94</v>
      </c>
      <c r="H30" s="20">
        <f t="shared" si="0"/>
        <v>131.28</v>
      </c>
      <c r="I30" s="29">
        <v>6.4</v>
      </c>
      <c r="J30" s="75">
        <f t="shared" si="1"/>
        <v>4.539999999999999</v>
      </c>
      <c r="K30" s="150"/>
      <c r="L30" s="151"/>
      <c r="M30" s="151"/>
      <c r="N30" s="152"/>
      <c r="O30" s="148"/>
      <c r="P30" s="101"/>
      <c r="Q30" s="101"/>
      <c r="R30" s="101"/>
    </row>
    <row r="31" spans="1:18" ht="15" thickBot="1">
      <c r="A31" s="101"/>
      <c r="B31" s="101"/>
      <c r="C31" s="101"/>
      <c r="D31" s="11" t="s">
        <v>1747</v>
      </c>
      <c r="E31" s="12"/>
      <c r="F31" s="12"/>
      <c r="G31" s="14">
        <v>10.52</v>
      </c>
      <c r="H31" s="21">
        <f t="shared" si="0"/>
        <v>126.24</v>
      </c>
      <c r="I31" s="29">
        <v>7.32</v>
      </c>
      <c r="J31" s="75">
        <f t="shared" si="1"/>
        <v>3.1999999999999993</v>
      </c>
      <c r="K31" s="156"/>
      <c r="L31" s="157"/>
      <c r="M31" s="157"/>
      <c r="N31" s="158"/>
      <c r="O31" s="148"/>
      <c r="P31" s="101"/>
      <c r="Q31" s="101"/>
      <c r="R31" s="101"/>
    </row>
    <row r="32" spans="1:18" ht="15.75" thickTop="1">
      <c r="A32" s="101"/>
      <c r="B32" s="101"/>
      <c r="C32" s="101"/>
      <c r="D32" s="18" t="s">
        <v>1749</v>
      </c>
      <c r="E32" s="19"/>
      <c r="F32" s="19"/>
      <c r="G32" s="15">
        <v>10.25</v>
      </c>
      <c r="H32" s="15"/>
      <c r="I32" s="28"/>
      <c r="J32" s="28"/>
      <c r="K32" s="22"/>
      <c r="L32" s="8"/>
      <c r="M32" s="8"/>
      <c r="N32" s="9"/>
      <c r="O32" s="148"/>
      <c r="P32" s="101"/>
      <c r="Q32" s="101"/>
      <c r="R32" s="101"/>
    </row>
    <row r="33" spans="1:18" ht="14.25">
      <c r="A33" s="101"/>
      <c r="B33" s="101"/>
      <c r="C33" s="101"/>
      <c r="D33" s="101"/>
      <c r="E33" s="101"/>
      <c r="F33" s="101"/>
      <c r="G33" s="101"/>
      <c r="H33" s="101"/>
      <c r="I33" s="101"/>
      <c r="J33" s="101"/>
      <c r="K33" s="101"/>
      <c r="L33" s="101"/>
      <c r="M33" s="140" t="s">
        <v>1851</v>
      </c>
      <c r="N33" s="101"/>
      <c r="O33" s="101"/>
      <c r="P33" s="101"/>
      <c r="Q33" s="101"/>
      <c r="R33" s="101"/>
    </row>
    <row r="34" spans="1:18" ht="14.25">
      <c r="A34" s="101"/>
      <c r="B34" s="101"/>
      <c r="C34" s="101"/>
      <c r="D34" s="101"/>
      <c r="E34" s="101"/>
      <c r="F34" s="101"/>
      <c r="G34" s="101"/>
      <c r="H34" s="101"/>
      <c r="I34" s="101"/>
      <c r="J34" s="101"/>
      <c r="K34" s="111"/>
      <c r="L34" s="111"/>
      <c r="M34" s="101"/>
      <c r="N34" s="101"/>
      <c r="O34" s="101"/>
      <c r="P34" s="101"/>
      <c r="Q34" s="101"/>
      <c r="R34" s="101"/>
    </row>
    <row r="35" spans="1:18" ht="14.25" hidden="1">
      <c r="A35" s="101"/>
      <c r="B35" s="101"/>
      <c r="C35" s="101"/>
      <c r="D35" s="101"/>
      <c r="E35" s="101"/>
      <c r="F35" s="101"/>
      <c r="G35" s="101"/>
      <c r="H35" s="101"/>
      <c r="I35" s="101"/>
      <c r="J35" s="101"/>
      <c r="K35" s="111"/>
      <c r="L35" s="111"/>
      <c r="M35" s="101"/>
      <c r="N35" s="101"/>
      <c r="O35" s="101"/>
      <c r="P35" s="101"/>
      <c r="Q35" s="101"/>
      <c r="R35" s="101"/>
    </row>
    <row r="36" spans="1:18" ht="15.75" thickBot="1">
      <c r="A36" s="101"/>
      <c r="B36" s="101"/>
      <c r="C36" s="40" t="s">
        <v>1850</v>
      </c>
      <c r="D36" s="101"/>
      <c r="E36" s="101"/>
      <c r="F36" s="101"/>
      <c r="G36" s="101"/>
      <c r="H36" s="101"/>
      <c r="I36" s="101"/>
      <c r="J36" s="101"/>
      <c r="K36" s="101"/>
      <c r="L36" s="101"/>
      <c r="M36" s="101"/>
      <c r="N36" s="101"/>
      <c r="O36" s="101"/>
      <c r="P36" s="101"/>
      <c r="Q36" s="101"/>
      <c r="R36" s="101"/>
    </row>
    <row r="37" spans="1:18" ht="14.25">
      <c r="A37" s="101"/>
      <c r="B37" s="101"/>
      <c r="C37" s="101"/>
      <c r="D37" s="114"/>
      <c r="E37" s="80"/>
      <c r="F37" s="80"/>
      <c r="G37" s="80"/>
      <c r="H37" s="80"/>
      <c r="I37" s="80"/>
      <c r="J37" s="80"/>
      <c r="K37" s="81"/>
      <c r="L37" s="101"/>
      <c r="M37" s="101"/>
      <c r="N37" s="101"/>
      <c r="O37" s="101"/>
      <c r="P37" s="101"/>
      <c r="Q37" s="101"/>
      <c r="R37" s="101"/>
    </row>
    <row r="38" spans="1:18" ht="14.25">
      <c r="A38" s="101"/>
      <c r="B38" s="101"/>
      <c r="C38" s="101"/>
      <c r="D38" s="82"/>
      <c r="E38" s="83"/>
      <c r="F38" s="83"/>
      <c r="G38" s="83"/>
      <c r="H38" s="83"/>
      <c r="I38" s="83"/>
      <c r="J38" s="83"/>
      <c r="K38" s="84"/>
      <c r="L38" s="101"/>
      <c r="M38" s="101"/>
      <c r="N38" s="101"/>
      <c r="O38" s="101"/>
      <c r="P38" s="101"/>
      <c r="Q38" s="101"/>
      <c r="R38" s="101"/>
    </row>
    <row r="39" spans="1:18" ht="14.25">
      <c r="A39" s="101"/>
      <c r="B39" s="101"/>
      <c r="C39" s="101"/>
      <c r="D39" s="82"/>
      <c r="E39" s="83"/>
      <c r="F39" s="83"/>
      <c r="G39" s="83"/>
      <c r="H39" s="83"/>
      <c r="I39" s="83"/>
      <c r="J39" s="83"/>
      <c r="K39" s="84"/>
      <c r="L39" s="101"/>
      <c r="M39" s="101"/>
      <c r="N39" s="101"/>
      <c r="O39" s="101"/>
      <c r="P39" s="101"/>
      <c r="Q39" s="101"/>
      <c r="R39" s="101"/>
    </row>
    <row r="40" spans="1:18" ht="14.25">
      <c r="A40" s="101"/>
      <c r="B40" s="101"/>
      <c r="C40" s="101"/>
      <c r="D40" s="82"/>
      <c r="E40" s="83"/>
      <c r="F40" s="83"/>
      <c r="G40" s="83"/>
      <c r="H40" s="83"/>
      <c r="I40" s="83"/>
      <c r="J40" s="83"/>
      <c r="K40" s="84"/>
      <c r="L40" s="101"/>
      <c r="M40" s="101"/>
      <c r="N40" s="101"/>
      <c r="O40" s="101"/>
      <c r="P40" s="101"/>
      <c r="Q40" s="101"/>
      <c r="R40" s="101"/>
    </row>
    <row r="41" spans="1:18" ht="14.25">
      <c r="A41" s="101"/>
      <c r="B41" s="101"/>
      <c r="C41" s="101"/>
      <c r="D41" s="82"/>
      <c r="E41" s="83"/>
      <c r="F41" s="83"/>
      <c r="G41" s="83"/>
      <c r="H41" s="83"/>
      <c r="I41" s="83"/>
      <c r="J41" s="83"/>
      <c r="K41" s="84"/>
      <c r="L41" s="101"/>
      <c r="M41" s="101"/>
      <c r="N41" s="101"/>
      <c r="O41" s="101"/>
      <c r="P41" s="101"/>
      <c r="Q41" s="101"/>
      <c r="R41" s="101"/>
    </row>
    <row r="42" spans="1:18" ht="14.25">
      <c r="A42" s="101"/>
      <c r="B42" s="101"/>
      <c r="C42" s="101"/>
      <c r="D42" s="82"/>
      <c r="E42" s="83"/>
      <c r="F42" s="83"/>
      <c r="G42" s="83"/>
      <c r="H42" s="83"/>
      <c r="I42" s="83"/>
      <c r="J42" s="83"/>
      <c r="K42" s="84"/>
      <c r="L42" s="101"/>
      <c r="M42" s="101"/>
      <c r="N42" s="101"/>
      <c r="O42" s="101"/>
      <c r="P42" s="101"/>
      <c r="Q42" s="101"/>
      <c r="R42" s="101"/>
    </row>
    <row r="43" spans="1:18" ht="14.25">
      <c r="A43" s="101"/>
      <c r="B43" s="101"/>
      <c r="C43" s="101"/>
      <c r="D43" s="82"/>
      <c r="E43" s="83"/>
      <c r="F43" s="83"/>
      <c r="G43" s="83"/>
      <c r="H43" s="83"/>
      <c r="I43" s="83"/>
      <c r="J43" s="83"/>
      <c r="K43" s="84"/>
      <c r="L43" s="101"/>
      <c r="M43" s="101"/>
      <c r="N43" s="101"/>
      <c r="O43" s="101"/>
      <c r="P43" s="101"/>
      <c r="Q43" s="101"/>
      <c r="R43" s="101"/>
    </row>
    <row r="44" spans="1:18" ht="14.25">
      <c r="A44" s="101"/>
      <c r="B44" s="101"/>
      <c r="C44" s="101"/>
      <c r="D44" s="82"/>
      <c r="E44" s="83"/>
      <c r="F44" s="83"/>
      <c r="G44" s="83"/>
      <c r="H44" s="83"/>
      <c r="I44" s="83"/>
      <c r="J44" s="83"/>
      <c r="K44" s="84"/>
      <c r="L44" s="101"/>
      <c r="M44" s="101"/>
      <c r="N44" s="101"/>
      <c r="O44" s="101"/>
      <c r="P44" s="101"/>
      <c r="Q44" s="101"/>
      <c r="R44" s="101"/>
    </row>
    <row r="45" spans="1:18" ht="14.25">
      <c r="A45" s="101"/>
      <c r="B45" s="101"/>
      <c r="C45" s="101"/>
      <c r="D45" s="82"/>
      <c r="E45" s="83"/>
      <c r="F45" s="83"/>
      <c r="G45" s="83"/>
      <c r="H45" s="83"/>
      <c r="I45" s="83"/>
      <c r="J45" s="83"/>
      <c r="K45" s="84"/>
      <c r="L45" s="101"/>
      <c r="M45" s="101"/>
      <c r="N45" s="101"/>
      <c r="O45" s="101"/>
      <c r="P45" s="101"/>
      <c r="Q45" s="101"/>
      <c r="R45" s="101"/>
    </row>
    <row r="46" spans="1:18" ht="14.25">
      <c r="A46" s="101"/>
      <c r="B46" s="101"/>
      <c r="C46" s="101"/>
      <c r="D46" s="82"/>
      <c r="E46" s="83"/>
      <c r="F46" s="83"/>
      <c r="G46" s="83"/>
      <c r="H46" s="83"/>
      <c r="I46" s="83"/>
      <c r="J46" s="83"/>
      <c r="K46" s="84"/>
      <c r="L46" s="101"/>
      <c r="M46" s="101"/>
      <c r="N46" s="101"/>
      <c r="O46" s="101"/>
      <c r="P46" s="101"/>
      <c r="Q46" s="101"/>
      <c r="R46" s="101"/>
    </row>
    <row r="47" spans="1:18" ht="14.25">
      <c r="A47" s="101"/>
      <c r="B47" s="101"/>
      <c r="C47" s="101"/>
      <c r="D47" s="82"/>
      <c r="E47" s="83"/>
      <c r="F47" s="83"/>
      <c r="G47" s="83"/>
      <c r="H47" s="83"/>
      <c r="I47" s="83"/>
      <c r="J47" s="83"/>
      <c r="K47" s="84"/>
      <c r="L47" s="101"/>
      <c r="M47" s="101"/>
      <c r="N47" s="101"/>
      <c r="O47" s="101"/>
      <c r="P47" s="101"/>
      <c r="Q47" s="101"/>
      <c r="R47" s="101"/>
    </row>
    <row r="48" spans="1:18" ht="14.25">
      <c r="A48" s="101"/>
      <c r="B48" s="101"/>
      <c r="C48" s="101"/>
      <c r="D48" s="82"/>
      <c r="E48" s="83"/>
      <c r="F48" s="83"/>
      <c r="G48" s="83"/>
      <c r="H48" s="83"/>
      <c r="I48" s="83"/>
      <c r="J48" s="83"/>
      <c r="K48" s="84"/>
      <c r="L48" s="101"/>
      <c r="M48" s="101"/>
      <c r="N48" s="101"/>
      <c r="O48" s="101"/>
      <c r="P48" s="101"/>
      <c r="Q48" s="101"/>
      <c r="R48" s="101"/>
    </row>
    <row r="49" spans="1:18" ht="14.25">
      <c r="A49" s="101"/>
      <c r="B49" s="101"/>
      <c r="C49" s="101"/>
      <c r="D49" s="82"/>
      <c r="E49" s="83"/>
      <c r="F49" s="83"/>
      <c r="G49" s="83"/>
      <c r="H49" s="83"/>
      <c r="I49" s="83"/>
      <c r="J49" s="83"/>
      <c r="K49" s="84"/>
      <c r="L49" s="101"/>
      <c r="M49" s="101"/>
      <c r="N49" s="101"/>
      <c r="O49" s="101"/>
      <c r="P49" s="101"/>
      <c r="Q49" s="101"/>
      <c r="R49" s="101"/>
    </row>
    <row r="50" spans="1:18" ht="14.25">
      <c r="A50" s="101"/>
      <c r="B50" s="101"/>
      <c r="C50" s="101"/>
      <c r="D50" s="82"/>
      <c r="E50" s="83"/>
      <c r="F50" s="83"/>
      <c r="G50" s="83"/>
      <c r="H50" s="83"/>
      <c r="I50" s="83"/>
      <c r="J50" s="83"/>
      <c r="K50" s="84"/>
      <c r="L50" s="101"/>
      <c r="M50" s="101"/>
      <c r="N50" s="101"/>
      <c r="O50" s="101"/>
      <c r="P50" s="101"/>
      <c r="Q50" s="101"/>
      <c r="R50" s="101"/>
    </row>
    <row r="51" spans="1:18" ht="14.25">
      <c r="A51" s="101"/>
      <c r="B51" s="101"/>
      <c r="C51" s="101"/>
      <c r="D51" s="82"/>
      <c r="E51" s="83"/>
      <c r="F51" s="83"/>
      <c r="G51" s="83"/>
      <c r="H51" s="83"/>
      <c r="I51" s="83"/>
      <c r="J51" s="83"/>
      <c r="K51" s="84"/>
      <c r="L51" s="101"/>
      <c r="M51" s="101"/>
      <c r="N51" s="101"/>
      <c r="O51" s="101"/>
      <c r="P51" s="101"/>
      <c r="Q51" s="101"/>
      <c r="R51" s="101"/>
    </row>
    <row r="52" spans="1:18" ht="14.25">
      <c r="A52" s="101"/>
      <c r="B52" s="101"/>
      <c r="C52" s="101"/>
      <c r="D52" s="82"/>
      <c r="E52" s="83"/>
      <c r="F52" s="83"/>
      <c r="G52" s="83"/>
      <c r="H52" s="83"/>
      <c r="I52" s="83"/>
      <c r="J52" s="83"/>
      <c r="K52" s="84"/>
      <c r="L52" s="101"/>
      <c r="M52" s="101"/>
      <c r="N52" s="101"/>
      <c r="O52" s="101"/>
      <c r="P52" s="101"/>
      <c r="Q52" s="101"/>
      <c r="R52" s="101"/>
    </row>
    <row r="53" spans="1:18" ht="14.25">
      <c r="A53" s="101"/>
      <c r="B53" s="101"/>
      <c r="C53" s="101"/>
      <c r="D53" s="82"/>
      <c r="E53" s="83"/>
      <c r="F53" s="83"/>
      <c r="G53" s="83"/>
      <c r="H53" s="83"/>
      <c r="I53" s="83"/>
      <c r="J53" s="83"/>
      <c r="K53" s="84"/>
      <c r="L53" s="101"/>
      <c r="M53" s="101"/>
      <c r="N53" s="101"/>
      <c r="O53" s="101"/>
      <c r="P53" s="101"/>
      <c r="Q53" s="101"/>
      <c r="R53" s="101"/>
    </row>
    <row r="54" spans="1:18" ht="14.25">
      <c r="A54" s="101"/>
      <c r="B54" s="101"/>
      <c r="C54" s="101"/>
      <c r="D54" s="82"/>
      <c r="E54" s="83"/>
      <c r="F54" s="83"/>
      <c r="G54" s="83"/>
      <c r="H54" s="83"/>
      <c r="I54" s="83"/>
      <c r="J54" s="83"/>
      <c r="K54" s="84"/>
      <c r="L54" s="101"/>
      <c r="M54" s="101"/>
      <c r="N54" s="101"/>
      <c r="O54" s="101"/>
      <c r="P54" s="101"/>
      <c r="Q54" s="101"/>
      <c r="R54" s="101"/>
    </row>
    <row r="55" spans="1:18" ht="14.25">
      <c r="A55" s="101"/>
      <c r="B55" s="101"/>
      <c r="C55" s="101"/>
      <c r="D55" s="82"/>
      <c r="E55" s="83"/>
      <c r="F55" s="83"/>
      <c r="G55" s="83"/>
      <c r="H55" s="83"/>
      <c r="I55" s="83"/>
      <c r="J55" s="83"/>
      <c r="K55" s="84"/>
      <c r="L55" s="101"/>
      <c r="M55" s="101"/>
      <c r="N55" s="101"/>
      <c r="O55" s="101"/>
      <c r="P55" s="101"/>
      <c r="Q55" s="101"/>
      <c r="R55" s="101"/>
    </row>
    <row r="56" spans="1:18" ht="14.25">
      <c r="A56" s="101"/>
      <c r="B56" s="101"/>
      <c r="C56" s="101"/>
      <c r="D56" s="82"/>
      <c r="E56" s="83"/>
      <c r="F56" s="83"/>
      <c r="G56" s="83"/>
      <c r="H56" s="83"/>
      <c r="I56" s="83"/>
      <c r="J56" s="83"/>
      <c r="K56" s="84"/>
      <c r="L56" s="101"/>
      <c r="M56" s="101"/>
      <c r="N56" s="101"/>
      <c r="O56" s="101"/>
      <c r="P56" s="101"/>
      <c r="Q56" s="101"/>
      <c r="R56" s="101"/>
    </row>
    <row r="57" spans="1:18" ht="14.25">
      <c r="A57" s="101"/>
      <c r="B57" s="101"/>
      <c r="C57" s="101"/>
      <c r="D57" s="82"/>
      <c r="E57" s="83"/>
      <c r="F57" s="83"/>
      <c r="G57" s="83"/>
      <c r="H57" s="83"/>
      <c r="I57" s="83"/>
      <c r="J57" s="83"/>
      <c r="K57" s="84"/>
      <c r="L57" s="101"/>
      <c r="M57" s="101"/>
      <c r="N57" s="101"/>
      <c r="O57" s="101"/>
      <c r="P57" s="101"/>
      <c r="Q57" s="101"/>
      <c r="R57" s="101"/>
    </row>
    <row r="58" spans="1:18" ht="14.25">
      <c r="A58" s="101"/>
      <c r="B58" s="101"/>
      <c r="C58" s="101"/>
      <c r="D58" s="82"/>
      <c r="E58" s="83"/>
      <c r="F58" s="83"/>
      <c r="G58" s="83"/>
      <c r="H58" s="83"/>
      <c r="I58" s="83"/>
      <c r="J58" s="83"/>
      <c r="K58" s="84"/>
      <c r="L58" s="101"/>
      <c r="M58" s="101"/>
      <c r="N58" s="101"/>
      <c r="O58" s="101"/>
      <c r="P58" s="101"/>
      <c r="Q58" s="101"/>
      <c r="R58" s="101"/>
    </row>
    <row r="59" spans="1:18" ht="14.25">
      <c r="A59" s="101"/>
      <c r="B59" s="101"/>
      <c r="C59" s="101"/>
      <c r="D59" s="82"/>
      <c r="E59" s="83"/>
      <c r="F59" s="83"/>
      <c r="G59" s="83"/>
      <c r="H59" s="83"/>
      <c r="I59" s="83"/>
      <c r="J59" s="83"/>
      <c r="K59" s="84"/>
      <c r="L59" s="101"/>
      <c r="M59" s="101"/>
      <c r="N59" s="101"/>
      <c r="O59" s="101"/>
      <c r="P59" s="101"/>
      <c r="Q59" s="101"/>
      <c r="R59" s="101"/>
    </row>
    <row r="60" spans="1:18" ht="14.25">
      <c r="A60" s="101"/>
      <c r="B60" s="101"/>
      <c r="C60" s="101"/>
      <c r="D60" s="85"/>
      <c r="E60" s="86"/>
      <c r="F60" s="87"/>
      <c r="G60" s="87"/>
      <c r="H60" s="87"/>
      <c r="I60" s="87"/>
      <c r="J60" s="87"/>
      <c r="K60" s="88"/>
      <c r="L60" s="101"/>
      <c r="M60" s="101"/>
      <c r="N60" s="101"/>
      <c r="O60" s="101"/>
      <c r="P60" s="101"/>
      <c r="Q60" s="101"/>
      <c r="R60" s="101"/>
    </row>
    <row r="61" spans="1:18" ht="14.25">
      <c r="A61" s="101"/>
      <c r="B61" s="101"/>
      <c r="C61" s="101"/>
      <c r="D61" s="85"/>
      <c r="E61" s="86"/>
      <c r="F61" s="87"/>
      <c r="G61" s="87"/>
      <c r="H61" s="87"/>
      <c r="I61" s="87"/>
      <c r="J61" s="87"/>
      <c r="K61" s="88"/>
      <c r="L61" s="101"/>
      <c r="M61" s="101"/>
      <c r="N61" s="101"/>
      <c r="O61" s="101"/>
      <c r="P61" s="101"/>
      <c r="Q61" s="101"/>
      <c r="R61" s="101"/>
    </row>
    <row r="62" spans="1:18" ht="14.25">
      <c r="A62" s="101"/>
      <c r="B62" s="101"/>
      <c r="C62" s="101"/>
      <c r="D62" s="89"/>
      <c r="E62" s="87"/>
      <c r="F62" s="87"/>
      <c r="G62" s="87"/>
      <c r="H62" s="87"/>
      <c r="I62" s="87"/>
      <c r="J62" s="87"/>
      <c r="K62" s="88"/>
      <c r="L62" s="101"/>
      <c r="M62" s="101"/>
      <c r="N62" s="101"/>
      <c r="O62" s="101"/>
      <c r="P62" s="101"/>
      <c r="Q62" s="101"/>
      <c r="R62" s="101"/>
    </row>
    <row r="63" spans="1:18" ht="14.25">
      <c r="A63" s="101"/>
      <c r="B63" s="101"/>
      <c r="C63" s="101"/>
      <c r="D63" s="89"/>
      <c r="E63" s="87"/>
      <c r="F63" s="87"/>
      <c r="G63" s="87"/>
      <c r="H63" s="87"/>
      <c r="I63" s="87"/>
      <c r="J63" s="87"/>
      <c r="K63" s="88"/>
      <c r="L63" s="101"/>
      <c r="M63" s="101"/>
      <c r="N63" s="101"/>
      <c r="O63" s="101"/>
      <c r="P63" s="101"/>
      <c r="Q63" s="101"/>
      <c r="R63" s="101"/>
    </row>
    <row r="64" spans="1:18" ht="14.25">
      <c r="A64" s="101"/>
      <c r="B64" s="101"/>
      <c r="C64" s="101"/>
      <c r="D64" s="90"/>
      <c r="E64" s="87"/>
      <c r="F64" s="87"/>
      <c r="G64" s="87"/>
      <c r="H64" s="87"/>
      <c r="I64" s="87"/>
      <c r="J64" s="87"/>
      <c r="K64" s="88"/>
      <c r="L64" s="101"/>
      <c r="M64" s="101"/>
      <c r="N64" s="101"/>
      <c r="O64" s="101"/>
      <c r="P64" s="101"/>
      <c r="Q64" s="101"/>
      <c r="R64" s="101"/>
    </row>
    <row r="65" spans="1:18" ht="14.25">
      <c r="A65" s="101"/>
      <c r="B65" s="101"/>
      <c r="C65" s="101"/>
      <c r="D65" s="89"/>
      <c r="E65" s="91"/>
      <c r="F65" s="87"/>
      <c r="G65" s="87"/>
      <c r="H65" s="91"/>
      <c r="I65" s="92"/>
      <c r="J65" s="87"/>
      <c r="K65" s="88"/>
      <c r="L65" s="101"/>
      <c r="M65" s="101"/>
      <c r="N65" s="101"/>
      <c r="O65" s="101"/>
      <c r="P65" s="101"/>
      <c r="Q65" s="101"/>
      <c r="R65" s="101"/>
    </row>
    <row r="66" spans="1:18" ht="15" thickBot="1">
      <c r="A66" s="101"/>
      <c r="B66" s="101"/>
      <c r="C66" s="101"/>
      <c r="D66" s="93"/>
      <c r="E66" s="94"/>
      <c r="F66" s="95"/>
      <c r="G66" s="95"/>
      <c r="H66" s="96"/>
      <c r="I66" s="95"/>
      <c r="J66" s="95"/>
      <c r="K66" s="97"/>
      <c r="L66" s="101"/>
      <c r="M66" s="101"/>
      <c r="N66" s="101"/>
      <c r="O66" s="101"/>
      <c r="P66" s="101"/>
      <c r="Q66" s="101"/>
      <c r="R66" s="101"/>
    </row>
    <row r="67" spans="1:18" ht="14.25">
      <c r="A67" s="101"/>
      <c r="B67" s="101"/>
      <c r="C67" s="101"/>
      <c r="D67" s="101"/>
      <c r="E67" s="101"/>
      <c r="F67" s="101"/>
      <c r="G67" s="101"/>
      <c r="H67" s="101"/>
      <c r="I67" s="101"/>
      <c r="J67" s="101"/>
      <c r="K67" s="101"/>
      <c r="L67" s="101"/>
      <c r="M67" s="101"/>
      <c r="N67" s="101"/>
      <c r="O67" s="101"/>
      <c r="P67" s="101"/>
      <c r="Q67" s="101"/>
      <c r="R67" s="101"/>
    </row>
    <row r="68" spans="1:18" ht="14.25">
      <c r="A68" s="101"/>
      <c r="B68" s="101"/>
      <c r="C68" s="101"/>
      <c r="D68" s="101"/>
      <c r="E68" s="101"/>
      <c r="F68" s="101"/>
      <c r="G68" s="101"/>
      <c r="H68" s="101"/>
      <c r="I68" s="101"/>
      <c r="J68" s="101"/>
      <c r="K68" s="101"/>
      <c r="L68" s="101"/>
      <c r="M68" s="101"/>
      <c r="N68" s="101"/>
      <c r="O68" s="101"/>
      <c r="P68" s="101"/>
      <c r="Q68" s="101"/>
      <c r="R68" s="101"/>
    </row>
    <row r="69" spans="1:18" ht="14.25">
      <c r="A69" s="101"/>
      <c r="B69" s="101"/>
      <c r="C69" s="101"/>
      <c r="D69" s="101"/>
      <c r="E69" s="101"/>
      <c r="F69" s="101"/>
      <c r="G69" s="101"/>
      <c r="H69" s="101"/>
      <c r="I69" s="101"/>
      <c r="J69" s="101"/>
      <c r="K69" s="101"/>
      <c r="L69" s="101"/>
      <c r="M69" s="101"/>
      <c r="N69" s="101"/>
      <c r="O69" s="101"/>
      <c r="P69" s="101"/>
      <c r="Q69" s="101"/>
      <c r="R69" s="101"/>
    </row>
    <row r="70" spans="1:18" ht="14.25">
      <c r="A70" s="101"/>
      <c r="B70" s="101"/>
      <c r="C70" s="101"/>
      <c r="D70" s="101"/>
      <c r="E70" s="101"/>
      <c r="F70" s="101"/>
      <c r="G70" s="101"/>
      <c r="H70" s="101"/>
      <c r="I70" s="101"/>
      <c r="J70" s="101"/>
      <c r="K70" s="101"/>
      <c r="L70" s="101"/>
      <c r="M70" s="101"/>
      <c r="N70" s="101"/>
      <c r="O70" s="101"/>
      <c r="P70" s="101"/>
      <c r="Q70" s="101"/>
      <c r="R70" s="101"/>
    </row>
    <row r="71" spans="1:18" ht="14.25">
      <c r="A71" s="101"/>
      <c r="B71" s="101"/>
      <c r="C71" s="101"/>
      <c r="D71" s="101"/>
      <c r="E71" s="101"/>
      <c r="F71" s="101"/>
      <c r="G71" s="101"/>
      <c r="H71" s="101"/>
      <c r="I71" s="101"/>
      <c r="J71" s="101"/>
      <c r="K71" s="101"/>
      <c r="L71" s="101"/>
      <c r="M71" s="101"/>
      <c r="N71" s="101"/>
      <c r="O71" s="101"/>
      <c r="P71" s="101"/>
      <c r="Q71" s="101"/>
      <c r="R71" s="101"/>
    </row>
    <row r="72" spans="1:18" ht="14.25">
      <c r="A72" s="101"/>
      <c r="B72" s="101"/>
      <c r="C72" s="101"/>
      <c r="D72" s="101"/>
      <c r="E72" s="101"/>
      <c r="F72" s="101"/>
      <c r="G72" s="101"/>
      <c r="H72" s="101"/>
      <c r="I72" s="101"/>
      <c r="J72" s="101"/>
      <c r="K72" s="101"/>
      <c r="L72" s="101"/>
      <c r="M72" s="101"/>
      <c r="N72" s="101"/>
      <c r="O72" s="101"/>
      <c r="P72" s="101"/>
      <c r="Q72" s="101"/>
      <c r="R72" s="101"/>
    </row>
    <row r="73" spans="1:18" ht="14.25">
      <c r="A73" s="101"/>
      <c r="B73" s="101"/>
      <c r="C73" s="101"/>
      <c r="D73" s="101"/>
      <c r="E73" s="101"/>
      <c r="F73" s="101"/>
      <c r="G73" s="101"/>
      <c r="H73" s="101"/>
      <c r="I73" s="101"/>
      <c r="J73" s="101"/>
      <c r="K73" s="101"/>
      <c r="L73" s="101"/>
      <c r="M73" s="101"/>
      <c r="N73" s="101"/>
      <c r="O73" s="101"/>
      <c r="P73" s="101"/>
      <c r="Q73" s="101"/>
      <c r="R73" s="101"/>
    </row>
    <row r="74" spans="1:18" ht="14.25">
      <c r="A74" s="101"/>
      <c r="B74" s="101"/>
      <c r="C74" s="101"/>
      <c r="D74" s="101"/>
      <c r="E74" s="101"/>
      <c r="F74" s="101"/>
      <c r="G74" s="101"/>
      <c r="H74" s="101"/>
      <c r="I74" s="101"/>
      <c r="J74" s="101"/>
      <c r="K74" s="101"/>
      <c r="L74" s="101"/>
      <c r="M74" s="101"/>
      <c r="N74" s="101"/>
      <c r="O74" s="101"/>
      <c r="P74" s="101"/>
      <c r="Q74" s="101"/>
      <c r="R74" s="101"/>
    </row>
    <row r="75" spans="1:18" ht="14.25">
      <c r="A75" s="101"/>
      <c r="B75" s="101"/>
      <c r="C75" s="101"/>
      <c r="D75" s="101"/>
      <c r="E75" s="101"/>
      <c r="F75" s="101"/>
      <c r="G75" s="101"/>
      <c r="H75" s="101"/>
      <c r="I75" s="101"/>
      <c r="J75" s="101"/>
      <c r="K75" s="101"/>
      <c r="L75" s="101"/>
      <c r="M75" s="101"/>
      <c r="N75" s="101"/>
      <c r="O75" s="101"/>
      <c r="P75" s="101"/>
      <c r="Q75" s="101"/>
      <c r="R75" s="101"/>
    </row>
    <row r="76" spans="1:18" ht="14.25">
      <c r="A76" s="101"/>
      <c r="B76" s="101"/>
      <c r="C76" s="101"/>
      <c r="D76" s="101"/>
      <c r="E76" s="101"/>
      <c r="F76" s="101"/>
      <c r="G76" s="101"/>
      <c r="H76" s="101"/>
      <c r="I76" s="101"/>
      <c r="J76" s="101"/>
      <c r="K76" s="101"/>
      <c r="L76" s="101"/>
      <c r="M76" s="101"/>
      <c r="N76" s="101"/>
      <c r="O76" s="101"/>
      <c r="P76" s="101"/>
      <c r="Q76" s="101"/>
      <c r="R76" s="101"/>
    </row>
    <row r="77" spans="1:18" ht="14.25">
      <c r="A77" s="101"/>
      <c r="B77" s="101"/>
      <c r="C77" s="101"/>
      <c r="D77" s="101"/>
      <c r="E77" s="101"/>
      <c r="F77" s="101"/>
      <c r="G77" s="101"/>
      <c r="H77" s="101"/>
      <c r="I77" s="101"/>
      <c r="J77" s="101"/>
      <c r="K77" s="101"/>
      <c r="L77" s="101"/>
      <c r="M77" s="101"/>
      <c r="N77" s="101"/>
      <c r="O77" s="101"/>
      <c r="P77" s="101"/>
      <c r="Q77" s="101"/>
      <c r="R77" s="101"/>
    </row>
    <row r="78" spans="1:18" ht="14.25">
      <c r="A78" s="101"/>
      <c r="B78" s="101"/>
      <c r="C78" s="101"/>
      <c r="D78" s="101"/>
      <c r="E78" s="101"/>
      <c r="F78" s="101"/>
      <c r="G78" s="101"/>
      <c r="H78" s="101"/>
      <c r="I78" s="101"/>
      <c r="J78" s="101"/>
      <c r="K78" s="101"/>
      <c r="L78" s="101"/>
      <c r="M78" s="101"/>
      <c r="N78" s="101"/>
      <c r="O78" s="101"/>
      <c r="P78" s="101"/>
      <c r="Q78" s="101"/>
      <c r="R78" s="101"/>
    </row>
    <row r="79" spans="1:18" ht="14.25">
      <c r="A79" s="101"/>
      <c r="B79" s="101"/>
      <c r="C79" s="101"/>
      <c r="D79" s="101"/>
      <c r="E79" s="101"/>
      <c r="F79" s="101"/>
      <c r="G79" s="101"/>
      <c r="H79" s="101"/>
      <c r="I79" s="101"/>
      <c r="J79" s="101"/>
      <c r="K79" s="101"/>
      <c r="L79" s="101"/>
      <c r="M79" s="101"/>
      <c r="N79" s="101"/>
      <c r="O79" s="101"/>
      <c r="P79" s="101"/>
      <c r="Q79" s="101"/>
      <c r="R79" s="101"/>
    </row>
    <row r="80" spans="1:18" ht="14.25">
      <c r="A80" s="101"/>
      <c r="B80" s="101"/>
      <c r="C80" s="101"/>
      <c r="D80" s="101"/>
      <c r="E80" s="101"/>
      <c r="F80" s="101"/>
      <c r="G80" s="101"/>
      <c r="H80" s="101"/>
      <c r="I80" s="101"/>
      <c r="J80" s="101"/>
      <c r="K80" s="101"/>
      <c r="L80" s="101"/>
      <c r="M80" s="101"/>
      <c r="N80" s="101"/>
      <c r="O80" s="101"/>
      <c r="P80" s="101"/>
      <c r="Q80" s="101"/>
      <c r="R80" s="101"/>
    </row>
    <row r="81" spans="1:18" ht="14.25">
      <c r="A81" s="101"/>
      <c r="B81" s="101"/>
      <c r="C81" s="101"/>
      <c r="D81" s="101"/>
      <c r="E81" s="101"/>
      <c r="F81" s="101"/>
      <c r="G81" s="101"/>
      <c r="H81" s="101"/>
      <c r="I81" s="101"/>
      <c r="J81" s="101"/>
      <c r="K81" s="101"/>
      <c r="L81" s="101"/>
      <c r="M81" s="101"/>
      <c r="N81" s="101"/>
      <c r="O81" s="101"/>
      <c r="P81" s="101"/>
      <c r="Q81" s="101"/>
      <c r="R81" s="101"/>
    </row>
    <row r="82" spans="1:18" ht="14.25">
      <c r="A82" s="101"/>
      <c r="B82" s="101"/>
      <c r="C82" s="101"/>
      <c r="D82" s="101"/>
      <c r="E82" s="101"/>
      <c r="F82" s="101"/>
      <c r="G82" s="101"/>
      <c r="H82" s="101"/>
      <c r="I82" s="101"/>
      <c r="J82" s="101"/>
      <c r="K82" s="101"/>
      <c r="L82" s="101"/>
      <c r="M82" s="101"/>
      <c r="N82" s="101"/>
      <c r="O82" s="101"/>
      <c r="P82" s="101"/>
      <c r="Q82" s="101"/>
      <c r="R82" s="101"/>
    </row>
    <row r="83" spans="1:18" ht="14.25">
      <c r="A83" s="101"/>
      <c r="B83" s="101"/>
      <c r="C83" s="101"/>
      <c r="D83" s="101"/>
      <c r="E83" s="101"/>
      <c r="F83" s="101"/>
      <c r="G83" s="101"/>
      <c r="H83" s="101"/>
      <c r="I83" s="101"/>
      <c r="J83" s="101"/>
      <c r="K83" s="101"/>
      <c r="L83" s="101"/>
      <c r="M83" s="101"/>
      <c r="N83" s="101"/>
      <c r="O83" s="101"/>
      <c r="P83" s="101"/>
      <c r="Q83" s="101"/>
      <c r="R83" s="101"/>
    </row>
    <row r="84" spans="1:18" ht="14.25">
      <c r="A84" s="101"/>
      <c r="B84" s="101"/>
      <c r="C84" s="101"/>
      <c r="D84" s="101"/>
      <c r="E84" s="101"/>
      <c r="F84" s="101"/>
      <c r="G84" s="101"/>
      <c r="H84" s="101"/>
      <c r="I84" s="101"/>
      <c r="J84" s="101"/>
      <c r="K84" s="101"/>
      <c r="L84" s="101"/>
      <c r="M84" s="101"/>
      <c r="N84" s="101"/>
      <c r="O84" s="101"/>
      <c r="P84" s="101"/>
      <c r="Q84" s="101"/>
      <c r="R84" s="101"/>
    </row>
    <row r="85" spans="1:18" ht="14.25">
      <c r="A85" s="101"/>
      <c r="B85" s="101"/>
      <c r="C85" s="101"/>
      <c r="D85" s="101"/>
      <c r="E85" s="101"/>
      <c r="F85" s="101"/>
      <c r="G85" s="101"/>
      <c r="H85" s="101"/>
      <c r="I85" s="101"/>
      <c r="J85" s="101"/>
      <c r="K85" s="101"/>
      <c r="L85" s="101"/>
      <c r="M85" s="101"/>
      <c r="N85" s="101"/>
      <c r="O85" s="101"/>
      <c r="P85" s="101"/>
      <c r="Q85" s="101"/>
      <c r="R85" s="101"/>
    </row>
    <row r="86" spans="1:18" ht="14.25">
      <c r="A86" s="101"/>
      <c r="B86" s="101"/>
      <c r="C86" s="101"/>
      <c r="D86" s="101"/>
      <c r="E86" s="101"/>
      <c r="F86" s="101"/>
      <c r="G86" s="101"/>
      <c r="H86" s="101"/>
      <c r="I86" s="101"/>
      <c r="J86" s="101"/>
      <c r="K86" s="101"/>
      <c r="L86" s="101"/>
      <c r="M86" s="101"/>
      <c r="N86" s="101"/>
      <c r="O86" s="101"/>
      <c r="P86" s="101"/>
      <c r="Q86" s="101"/>
      <c r="R86" s="101"/>
    </row>
    <row r="87" spans="1:18" ht="14.25">
      <c r="A87" s="101"/>
      <c r="B87" s="101"/>
      <c r="C87" s="101"/>
      <c r="D87" s="101"/>
      <c r="E87" s="101"/>
      <c r="F87" s="101"/>
      <c r="G87" s="101"/>
      <c r="H87" s="101"/>
      <c r="I87" s="101"/>
      <c r="J87" s="101"/>
      <c r="K87" s="101"/>
      <c r="L87" s="101"/>
      <c r="M87" s="101"/>
      <c r="N87" s="101"/>
      <c r="O87" s="101"/>
      <c r="P87" s="101"/>
      <c r="Q87" s="101"/>
      <c r="R87" s="101"/>
    </row>
    <row r="88" spans="1:18" ht="14.25">
      <c r="A88" s="101"/>
      <c r="B88" s="101"/>
      <c r="C88" s="101"/>
      <c r="D88" s="101"/>
      <c r="E88" s="101"/>
      <c r="F88" s="101"/>
      <c r="G88" s="101"/>
      <c r="H88" s="101"/>
      <c r="I88" s="101"/>
      <c r="J88" s="101"/>
      <c r="K88" s="101"/>
      <c r="L88" s="101"/>
      <c r="M88" s="101"/>
      <c r="N88" s="101"/>
      <c r="O88" s="101"/>
      <c r="P88" s="101"/>
      <c r="Q88" s="101"/>
      <c r="R88" s="101"/>
    </row>
    <row r="89" spans="1:18" ht="14.25">
      <c r="A89" s="101"/>
      <c r="B89" s="101"/>
      <c r="C89" s="101"/>
      <c r="D89" s="101"/>
      <c r="E89" s="101"/>
      <c r="F89" s="101"/>
      <c r="G89" s="101"/>
      <c r="H89" s="101"/>
      <c r="I89" s="101"/>
      <c r="J89" s="101"/>
      <c r="K89" s="101"/>
      <c r="L89" s="101"/>
      <c r="M89" s="101"/>
      <c r="N89" s="101"/>
      <c r="O89" s="101"/>
      <c r="P89" s="101"/>
      <c r="Q89" s="101"/>
      <c r="R89" s="101"/>
    </row>
    <row r="90" spans="1:18" ht="14.25">
      <c r="A90" s="101"/>
      <c r="B90" s="101"/>
      <c r="C90" s="101"/>
      <c r="D90" s="101"/>
      <c r="E90" s="101"/>
      <c r="F90" s="101"/>
      <c r="G90" s="101"/>
      <c r="H90" s="101"/>
      <c r="I90" s="101"/>
      <c r="J90" s="101"/>
      <c r="K90" s="101"/>
      <c r="L90" s="101"/>
      <c r="M90" s="101"/>
      <c r="N90" s="101"/>
      <c r="O90" s="101"/>
      <c r="P90" s="101"/>
      <c r="Q90" s="101"/>
      <c r="R90" s="101"/>
    </row>
    <row r="91" spans="1:18" ht="14.25">
      <c r="A91" s="101"/>
      <c r="B91" s="101"/>
      <c r="C91" s="101"/>
      <c r="D91" s="101"/>
      <c r="E91" s="101"/>
      <c r="F91" s="101"/>
      <c r="G91" s="101"/>
      <c r="H91" s="101"/>
      <c r="I91" s="101"/>
      <c r="J91" s="101"/>
      <c r="K91" s="101"/>
      <c r="L91" s="101"/>
      <c r="M91" s="101"/>
      <c r="N91" s="101"/>
      <c r="O91" s="101"/>
      <c r="P91" s="101"/>
      <c r="Q91" s="101"/>
      <c r="R91" s="101"/>
    </row>
    <row r="92" spans="1:18" ht="14.25">
      <c r="A92" s="101"/>
      <c r="B92" s="101"/>
      <c r="C92" s="101"/>
      <c r="D92" s="101"/>
      <c r="E92" s="101"/>
      <c r="F92" s="101"/>
      <c r="G92" s="101"/>
      <c r="H92" s="101"/>
      <c r="I92" s="101"/>
      <c r="J92" s="101"/>
      <c r="K92" s="101"/>
      <c r="L92" s="101"/>
      <c r="M92" s="101"/>
      <c r="N92" s="101"/>
      <c r="O92" s="101"/>
      <c r="P92" s="101"/>
      <c r="Q92" s="101"/>
      <c r="R92" s="101"/>
    </row>
    <row r="93" spans="1:18" ht="14.25">
      <c r="A93" s="101"/>
      <c r="B93" s="101"/>
      <c r="C93" s="101"/>
      <c r="D93" s="101"/>
      <c r="E93" s="101"/>
      <c r="F93" s="101"/>
      <c r="G93" s="101"/>
      <c r="H93" s="101"/>
      <c r="I93" s="101"/>
      <c r="J93" s="101"/>
      <c r="K93" s="101"/>
      <c r="L93" s="101"/>
      <c r="M93" s="101"/>
      <c r="N93" s="101"/>
      <c r="O93" s="101"/>
      <c r="P93" s="101"/>
      <c r="Q93" s="101"/>
      <c r="R93" s="101"/>
    </row>
    <row r="94" spans="1:18" ht="14.25">
      <c r="A94" s="101"/>
      <c r="B94" s="101"/>
      <c r="C94" s="101"/>
      <c r="D94" s="101"/>
      <c r="E94" s="101"/>
      <c r="F94" s="101"/>
      <c r="G94" s="101"/>
      <c r="H94" s="101"/>
      <c r="I94" s="101"/>
      <c r="J94" s="101"/>
      <c r="K94" s="101"/>
      <c r="L94" s="101"/>
      <c r="M94" s="101"/>
      <c r="N94" s="101"/>
      <c r="O94" s="101"/>
      <c r="P94" s="101"/>
      <c r="Q94" s="101"/>
      <c r="R94" s="101"/>
    </row>
    <row r="95" spans="1:18" ht="14.25">
      <c r="A95" s="101"/>
      <c r="B95" s="101"/>
      <c r="C95" s="101"/>
      <c r="D95" s="101"/>
      <c r="E95" s="101"/>
      <c r="F95" s="101"/>
      <c r="G95" s="101"/>
      <c r="H95" s="101"/>
      <c r="I95" s="101"/>
      <c r="J95" s="101"/>
      <c r="K95" s="101"/>
      <c r="L95" s="101"/>
      <c r="M95" s="101"/>
      <c r="N95" s="101"/>
      <c r="O95" s="101"/>
      <c r="P95" s="101"/>
      <c r="Q95" s="101"/>
      <c r="R95" s="101"/>
    </row>
    <row r="96" spans="1:18" ht="14.25">
      <c r="A96" s="101"/>
      <c r="B96" s="101"/>
      <c r="C96" s="101"/>
      <c r="D96" s="101"/>
      <c r="E96" s="101"/>
      <c r="F96" s="101"/>
      <c r="G96" s="101"/>
      <c r="H96" s="101"/>
      <c r="I96" s="101"/>
      <c r="J96" s="101"/>
      <c r="K96" s="101"/>
      <c r="L96" s="101"/>
      <c r="M96" s="101"/>
      <c r="N96" s="101"/>
      <c r="O96" s="101"/>
      <c r="P96" s="101"/>
      <c r="Q96" s="101"/>
      <c r="R96" s="101"/>
    </row>
    <row r="97" spans="1:18" ht="14.25">
      <c r="A97" s="101"/>
      <c r="B97" s="101"/>
      <c r="C97" s="101"/>
      <c r="D97" s="101"/>
      <c r="E97" s="101"/>
      <c r="F97" s="101"/>
      <c r="G97" s="101"/>
      <c r="H97" s="101"/>
      <c r="I97" s="101"/>
      <c r="J97" s="101"/>
      <c r="K97" s="101"/>
      <c r="L97" s="101"/>
      <c r="M97" s="101"/>
      <c r="N97" s="101"/>
      <c r="O97" s="101"/>
      <c r="P97" s="101"/>
      <c r="Q97" s="101"/>
      <c r="R97" s="101"/>
    </row>
    <row r="98" spans="1:18" ht="14.25">
      <c r="A98" s="101"/>
      <c r="B98" s="101"/>
      <c r="C98" s="101"/>
      <c r="D98" s="101"/>
      <c r="E98" s="101"/>
      <c r="F98" s="101"/>
      <c r="G98" s="101"/>
      <c r="H98" s="101"/>
      <c r="I98" s="101"/>
      <c r="J98" s="101"/>
      <c r="K98" s="101"/>
      <c r="L98" s="101"/>
      <c r="M98" s="101"/>
      <c r="N98" s="101"/>
      <c r="O98" s="101"/>
      <c r="P98" s="101"/>
      <c r="Q98" s="101"/>
      <c r="R98" s="101"/>
    </row>
    <row r="99" spans="1:18" ht="14.25">
      <c r="A99" s="101"/>
      <c r="B99" s="101"/>
      <c r="C99" s="101"/>
      <c r="D99" s="101"/>
      <c r="E99" s="101"/>
      <c r="F99" s="101"/>
      <c r="G99" s="101"/>
      <c r="H99" s="101"/>
      <c r="I99" s="101"/>
      <c r="J99" s="101"/>
      <c r="K99" s="101"/>
      <c r="L99" s="101"/>
      <c r="M99" s="101"/>
      <c r="N99" s="101"/>
      <c r="O99" s="101"/>
      <c r="P99" s="101"/>
      <c r="Q99" s="101"/>
      <c r="R99" s="101"/>
    </row>
    <row r="100" spans="1:18" ht="14.25">
      <c r="A100" s="101"/>
      <c r="B100" s="101"/>
      <c r="C100" s="101"/>
      <c r="D100" s="101"/>
      <c r="E100" s="101"/>
      <c r="F100" s="101"/>
      <c r="G100" s="101"/>
      <c r="H100" s="101"/>
      <c r="I100" s="101"/>
      <c r="J100" s="101"/>
      <c r="K100" s="101"/>
      <c r="L100" s="101"/>
      <c r="M100" s="101"/>
      <c r="N100" s="101"/>
      <c r="O100" s="101"/>
      <c r="P100" s="101"/>
      <c r="Q100" s="101"/>
      <c r="R100" s="101"/>
    </row>
  </sheetData>
  <sheetProtection sheet="1" objects="1" scenarios="1"/>
  <mergeCells count="1">
    <mergeCell ref="K18:N18"/>
  </mergeCells>
  <printOptions/>
  <pageMargins left="0.2362204724409449" right="0.2362204724409449" top="0.35433070866141736" bottom="0.35433070866141736" header="0.31496062992125984" footer="0.31496062992125984"/>
  <pageSetup fitToHeight="0" horizontalDpi="600" verticalDpi="600" orientation="landscape" paperSize="9" scale="80" r:id="rId2"/>
  <drawing r:id="rId1"/>
</worksheet>
</file>

<file path=xl/worksheets/sheet6.xml><?xml version="1.0" encoding="utf-8"?>
<worksheet xmlns="http://schemas.openxmlformats.org/spreadsheetml/2006/main" xmlns:r="http://schemas.openxmlformats.org/officeDocument/2006/relationships">
  <sheetPr codeName="Taul2">
    <tabColor theme="4" tint="0.49998000264167786"/>
  </sheetPr>
  <dimension ref="A1:Q101"/>
  <sheetViews>
    <sheetView zoomScalePageLayoutView="0" workbookViewId="0" topLeftCell="A1">
      <selection activeCell="C20" sqref="C20"/>
    </sheetView>
  </sheetViews>
  <sheetFormatPr defaultColWidth="8.796875" defaultRowHeight="14.25"/>
  <cols>
    <col min="1" max="1" width="2" style="161" customWidth="1"/>
    <col min="2" max="2" width="38.296875" style="161" customWidth="1"/>
    <col min="3" max="3" width="22.5" style="161" customWidth="1"/>
    <col min="4" max="4" width="15.5" style="161" customWidth="1"/>
    <col min="5" max="16384" width="8.796875" style="161" customWidth="1"/>
  </cols>
  <sheetData>
    <row r="1" spans="1:17" ht="14.25">
      <c r="A1" s="160"/>
      <c r="B1" s="160"/>
      <c r="C1" s="160"/>
      <c r="D1" s="160"/>
      <c r="E1" s="160"/>
      <c r="F1" s="160"/>
      <c r="G1" s="160"/>
      <c r="H1" s="160"/>
      <c r="I1" s="160"/>
      <c r="J1" s="160"/>
      <c r="K1" s="160"/>
      <c r="L1" s="160"/>
      <c r="M1" s="160"/>
      <c r="N1" s="160"/>
      <c r="O1" s="160"/>
      <c r="P1" s="160"/>
      <c r="Q1" s="160"/>
    </row>
    <row r="2" spans="1:17" ht="18">
      <c r="A2" s="37" t="s">
        <v>1855</v>
      </c>
      <c r="C2" s="160"/>
      <c r="D2" s="160"/>
      <c r="E2" s="160"/>
      <c r="F2" s="160"/>
      <c r="G2" s="160"/>
      <c r="H2" s="160"/>
      <c r="I2" s="160"/>
      <c r="J2" s="160"/>
      <c r="K2" s="160"/>
      <c r="L2" s="160"/>
      <c r="M2" s="160"/>
      <c r="N2" s="160"/>
      <c r="O2" s="160"/>
      <c r="P2" s="160"/>
      <c r="Q2" s="160"/>
    </row>
    <row r="3" spans="1:17" ht="15">
      <c r="A3" s="160"/>
      <c r="B3" s="162"/>
      <c r="C3" s="160"/>
      <c r="D3" s="160"/>
      <c r="E3" s="160"/>
      <c r="F3" s="160"/>
      <c r="G3" s="160"/>
      <c r="H3" s="160"/>
      <c r="I3" s="160"/>
      <c r="J3" s="160"/>
      <c r="K3" s="160"/>
      <c r="L3" s="160"/>
      <c r="M3" s="160"/>
      <c r="N3" s="160"/>
      <c r="O3" s="160"/>
      <c r="P3" s="160"/>
      <c r="Q3" s="160"/>
    </row>
    <row r="4" spans="1:17" ht="15">
      <c r="A4" s="160"/>
      <c r="B4" s="162"/>
      <c r="C4" s="160"/>
      <c r="D4" s="160"/>
      <c r="E4" s="160"/>
      <c r="F4" s="160"/>
      <c r="G4" s="160"/>
      <c r="H4" s="160"/>
      <c r="I4" s="160"/>
      <c r="J4" s="160"/>
      <c r="K4" s="160"/>
      <c r="L4" s="160"/>
      <c r="M4" s="160"/>
      <c r="N4" s="160"/>
      <c r="O4" s="160"/>
      <c r="P4" s="160"/>
      <c r="Q4" s="160"/>
    </row>
    <row r="5" spans="1:17" ht="15">
      <c r="A5" s="160"/>
      <c r="B5" s="162"/>
      <c r="C5" s="160"/>
      <c r="D5" s="160"/>
      <c r="E5" s="160"/>
      <c r="F5" s="160"/>
      <c r="G5" s="160"/>
      <c r="H5" s="160"/>
      <c r="I5" s="160"/>
      <c r="J5" s="160"/>
      <c r="K5" s="160"/>
      <c r="L5" s="160"/>
      <c r="M5" s="160"/>
      <c r="N5" s="160"/>
      <c r="O5" s="160"/>
      <c r="P5" s="160"/>
      <c r="Q5" s="160"/>
    </row>
    <row r="6" spans="1:17" ht="15">
      <c r="A6" s="160"/>
      <c r="B6" s="162"/>
      <c r="C6" s="160"/>
      <c r="D6" s="160"/>
      <c r="E6" s="160"/>
      <c r="F6" s="160"/>
      <c r="G6" s="160"/>
      <c r="H6" s="160"/>
      <c r="I6" s="160"/>
      <c r="J6" s="160"/>
      <c r="K6" s="160"/>
      <c r="L6" s="160"/>
      <c r="M6" s="160"/>
      <c r="N6" s="160"/>
      <c r="O6" s="160"/>
      <c r="P6" s="160"/>
      <c r="Q6" s="160"/>
    </row>
    <row r="7" spans="1:17" ht="15">
      <c r="A7" s="160"/>
      <c r="B7" s="162"/>
      <c r="C7" s="160"/>
      <c r="D7" s="160"/>
      <c r="E7" s="160"/>
      <c r="F7" s="160"/>
      <c r="G7" s="160"/>
      <c r="H7" s="160"/>
      <c r="I7" s="160"/>
      <c r="J7" s="160"/>
      <c r="K7" s="160"/>
      <c r="L7" s="160"/>
      <c r="M7" s="160"/>
      <c r="N7" s="160"/>
      <c r="O7" s="160"/>
      <c r="P7" s="160"/>
      <c r="Q7" s="160"/>
    </row>
    <row r="8" spans="1:17" ht="14.25">
      <c r="A8" s="160"/>
      <c r="B8" s="160"/>
      <c r="C8" s="160"/>
      <c r="D8" s="160"/>
      <c r="E8" s="160"/>
      <c r="F8" s="160"/>
      <c r="G8" s="160"/>
      <c r="H8" s="160"/>
      <c r="I8" s="160"/>
      <c r="J8" s="160"/>
      <c r="K8" s="160"/>
      <c r="L8" s="160"/>
      <c r="M8" s="160"/>
      <c r="N8" s="160"/>
      <c r="O8" s="160"/>
      <c r="P8" s="160"/>
      <c r="Q8" s="160"/>
    </row>
    <row r="9" spans="1:17" ht="14.25">
      <c r="A9" s="160"/>
      <c r="B9" s="160"/>
      <c r="C9" s="160"/>
      <c r="D9" s="160"/>
      <c r="E9" s="160"/>
      <c r="F9" s="160"/>
      <c r="G9" s="160"/>
      <c r="H9" s="160"/>
      <c r="I9" s="160"/>
      <c r="J9" s="160"/>
      <c r="K9" s="160"/>
      <c r="L9" s="160"/>
      <c r="M9" s="160"/>
      <c r="N9" s="160"/>
      <c r="O9" s="160"/>
      <c r="P9" s="160"/>
      <c r="Q9" s="160"/>
    </row>
    <row r="10" spans="1:17" ht="14.25" hidden="1">
      <c r="A10" s="160"/>
      <c r="B10" s="160"/>
      <c r="C10" s="160"/>
      <c r="D10" s="160"/>
      <c r="E10" s="160"/>
      <c r="F10" s="160"/>
      <c r="G10" s="160"/>
      <c r="H10" s="160"/>
      <c r="I10" s="160"/>
      <c r="J10" s="160"/>
      <c r="K10" s="160"/>
      <c r="L10" s="160"/>
      <c r="M10" s="160"/>
      <c r="N10" s="160"/>
      <c r="O10" s="160"/>
      <c r="P10" s="160"/>
      <c r="Q10" s="160"/>
    </row>
    <row r="11" spans="1:17" ht="14.25" hidden="1">
      <c r="A11" s="160"/>
      <c r="B11" s="160"/>
      <c r="C11" s="160"/>
      <c r="D11" s="160"/>
      <c r="E11" s="160"/>
      <c r="F11" s="160"/>
      <c r="G11" s="160"/>
      <c r="H11" s="160"/>
      <c r="I11" s="160"/>
      <c r="J11" s="160"/>
      <c r="K11" s="160"/>
      <c r="L11" s="160"/>
      <c r="M11" s="160"/>
      <c r="N11" s="160"/>
      <c r="O11" s="160"/>
      <c r="P11" s="160"/>
      <c r="Q11" s="160"/>
    </row>
    <row r="12" spans="1:17" ht="14.25" hidden="1">
      <c r="A12" s="160"/>
      <c r="B12" s="160"/>
      <c r="C12" s="160"/>
      <c r="D12" s="160"/>
      <c r="E12" s="160"/>
      <c r="F12" s="160"/>
      <c r="G12" s="160"/>
      <c r="H12" s="160"/>
      <c r="I12" s="160"/>
      <c r="J12" s="160"/>
      <c r="K12" s="160"/>
      <c r="L12" s="160"/>
      <c r="M12" s="160"/>
      <c r="N12" s="160"/>
      <c r="O12" s="160"/>
      <c r="P12" s="160"/>
      <c r="Q12" s="160"/>
    </row>
    <row r="13" spans="1:17" ht="14.25" hidden="1">
      <c r="A13" s="160"/>
      <c r="B13" s="160"/>
      <c r="C13" s="160"/>
      <c r="D13" s="160"/>
      <c r="E13" s="160"/>
      <c r="F13" s="160"/>
      <c r="G13" s="160"/>
      <c r="H13" s="160"/>
      <c r="I13" s="160"/>
      <c r="J13" s="160"/>
      <c r="K13" s="160"/>
      <c r="L13" s="160"/>
      <c r="M13" s="160"/>
      <c r="N13" s="160"/>
      <c r="O13" s="160"/>
      <c r="P13" s="160"/>
      <c r="Q13" s="160"/>
    </row>
    <row r="14" spans="1:17" ht="15">
      <c r="A14" s="176" t="s">
        <v>1793</v>
      </c>
      <c r="B14" s="176"/>
      <c r="C14" s="177"/>
      <c r="D14" s="177"/>
      <c r="E14" s="177"/>
      <c r="F14" s="177"/>
      <c r="G14" s="160"/>
      <c r="H14" s="160"/>
      <c r="I14" s="160"/>
      <c r="J14" s="160"/>
      <c r="K14" s="160"/>
      <c r="L14" s="160"/>
      <c r="M14" s="160"/>
      <c r="N14" s="160"/>
      <c r="O14" s="160"/>
      <c r="P14" s="160"/>
      <c r="Q14" s="160"/>
    </row>
    <row r="15" spans="1:17" ht="14.25">
      <c r="A15" s="160"/>
      <c r="B15" s="178" t="s">
        <v>1856</v>
      </c>
      <c r="C15" s="179"/>
      <c r="D15" s="180"/>
      <c r="E15" s="180"/>
      <c r="F15" s="180"/>
      <c r="G15" s="160"/>
      <c r="H15" s="160"/>
      <c r="I15" s="160"/>
      <c r="J15" s="160"/>
      <c r="K15" s="160"/>
      <c r="L15" s="160"/>
      <c r="M15" s="160"/>
      <c r="N15" s="160"/>
      <c r="O15" s="160"/>
      <c r="P15" s="160"/>
      <c r="Q15" s="160"/>
    </row>
    <row r="16" spans="1:17" ht="14.25">
      <c r="A16" s="160"/>
      <c r="B16" s="190" t="s">
        <v>1857</v>
      </c>
      <c r="C16" s="179"/>
      <c r="D16" s="182"/>
      <c r="E16" s="180"/>
      <c r="F16" s="180"/>
      <c r="G16" s="160"/>
      <c r="H16" s="160"/>
      <c r="I16" s="160"/>
      <c r="J16" s="160"/>
      <c r="K16" s="160"/>
      <c r="L16" s="160"/>
      <c r="M16" s="160"/>
      <c r="N16" s="160"/>
      <c r="O16" s="160"/>
      <c r="P16" s="160"/>
      <c r="Q16" s="160"/>
    </row>
    <row r="17" spans="1:17" ht="14.25">
      <c r="A17" s="160"/>
      <c r="B17" s="178" t="s">
        <v>1798</v>
      </c>
      <c r="C17" s="179"/>
      <c r="D17" s="180"/>
      <c r="E17" s="180"/>
      <c r="F17" s="180"/>
      <c r="G17" s="160"/>
      <c r="H17" s="160"/>
      <c r="I17" s="160"/>
      <c r="J17" s="160"/>
      <c r="K17" s="160"/>
      <c r="L17" s="160"/>
      <c r="M17" s="160"/>
      <c r="N17" s="160"/>
      <c r="O17" s="160"/>
      <c r="P17" s="160"/>
      <c r="Q17" s="160"/>
    </row>
    <row r="18" spans="1:17" ht="14.25">
      <c r="A18" s="160"/>
      <c r="B18" s="178" t="s">
        <v>1858</v>
      </c>
      <c r="C18" s="179"/>
      <c r="D18" s="180"/>
      <c r="E18" s="180"/>
      <c r="F18" s="180"/>
      <c r="G18" s="160"/>
      <c r="H18" s="160"/>
      <c r="I18" s="160"/>
      <c r="J18" s="160"/>
      <c r="K18" s="160"/>
      <c r="L18" s="160"/>
      <c r="M18" s="160"/>
      <c r="N18" s="160"/>
      <c r="O18" s="160"/>
      <c r="P18" s="160"/>
      <c r="Q18" s="160"/>
    </row>
    <row r="19" spans="1:17" ht="15">
      <c r="A19" s="160"/>
      <c r="B19" s="260"/>
      <c r="C19" s="259">
        <f>SUM(C15:C18)</f>
        <v>0</v>
      </c>
      <c r="D19" s="180"/>
      <c r="E19" s="180"/>
      <c r="F19" s="180"/>
      <c r="G19" s="160"/>
      <c r="H19" s="160"/>
      <c r="I19" s="160"/>
      <c r="J19" s="160"/>
      <c r="K19" s="160"/>
      <c r="L19" s="160"/>
      <c r="M19" s="160"/>
      <c r="N19" s="160"/>
      <c r="O19" s="160"/>
      <c r="P19" s="160"/>
      <c r="Q19" s="160"/>
    </row>
    <row r="20" spans="1:17" ht="14.25">
      <c r="A20" s="160"/>
      <c r="B20" s="180"/>
      <c r="C20" s="180"/>
      <c r="D20" s="180"/>
      <c r="E20" s="180"/>
      <c r="F20" s="180"/>
      <c r="G20" s="160"/>
      <c r="H20" s="160"/>
      <c r="I20" s="160"/>
      <c r="J20" s="160"/>
      <c r="K20" s="160"/>
      <c r="L20" s="160"/>
      <c r="M20" s="160"/>
      <c r="N20" s="160"/>
      <c r="O20" s="160"/>
      <c r="P20" s="160"/>
      <c r="Q20" s="160"/>
    </row>
    <row r="21" spans="1:17" ht="15">
      <c r="A21" s="176" t="s">
        <v>1794</v>
      </c>
      <c r="B21" s="176"/>
      <c r="C21" s="177"/>
      <c r="D21" s="180"/>
      <c r="E21" s="180"/>
      <c r="F21" s="180"/>
      <c r="G21" s="160"/>
      <c r="H21" s="160"/>
      <c r="I21" s="160"/>
      <c r="J21" s="160"/>
      <c r="K21" s="160"/>
      <c r="L21" s="160"/>
      <c r="M21" s="160"/>
      <c r="N21" s="160"/>
      <c r="O21" s="160"/>
      <c r="P21" s="160"/>
      <c r="Q21" s="160"/>
    </row>
    <row r="22" spans="1:17" ht="14.25">
      <c r="A22" s="160"/>
      <c r="B22" s="178" t="s">
        <v>1795</v>
      </c>
      <c r="C22" s="181"/>
      <c r="D22" s="180"/>
      <c r="E22" s="180"/>
      <c r="F22" s="180"/>
      <c r="G22" s="160"/>
      <c r="H22" s="160"/>
      <c r="I22" s="160"/>
      <c r="J22" s="160"/>
      <c r="K22" s="160"/>
      <c r="L22" s="160"/>
      <c r="M22" s="160"/>
      <c r="N22" s="160"/>
      <c r="O22" s="160"/>
      <c r="P22" s="160"/>
      <c r="Q22" s="160"/>
    </row>
    <row r="23" spans="1:17" ht="14.25">
      <c r="A23" s="160"/>
      <c r="B23" s="178" t="s">
        <v>1859</v>
      </c>
      <c r="C23" s="179"/>
      <c r="D23" s="180"/>
      <c r="E23" s="180"/>
      <c r="F23" s="180"/>
      <c r="G23" s="160"/>
      <c r="H23" s="160"/>
      <c r="I23" s="160"/>
      <c r="J23" s="160"/>
      <c r="K23" s="160"/>
      <c r="L23" s="160"/>
      <c r="M23" s="160"/>
      <c r="N23" s="160"/>
      <c r="O23" s="160"/>
      <c r="P23" s="160"/>
      <c r="Q23" s="160"/>
    </row>
    <row r="24" spans="1:17" ht="14.25">
      <c r="A24" s="160"/>
      <c r="B24" s="178" t="s">
        <v>1796</v>
      </c>
      <c r="C24" s="179"/>
      <c r="D24" s="180"/>
      <c r="E24" s="180"/>
      <c r="F24" s="180"/>
      <c r="G24" s="160"/>
      <c r="H24" s="160"/>
      <c r="I24" s="160"/>
      <c r="J24" s="160"/>
      <c r="K24" s="160"/>
      <c r="L24" s="160"/>
      <c r="M24" s="160"/>
      <c r="N24" s="160"/>
      <c r="O24" s="160"/>
      <c r="P24" s="160"/>
      <c r="Q24" s="160"/>
    </row>
    <row r="25" spans="1:17" ht="14.25">
      <c r="A25" s="160"/>
      <c r="B25" s="178" t="s">
        <v>1800</v>
      </c>
      <c r="C25" s="183">
        <f>C19/5</f>
        <v>0</v>
      </c>
      <c r="D25" s="180"/>
      <c r="E25" s="180"/>
      <c r="F25" s="180"/>
      <c r="G25" s="160"/>
      <c r="H25" s="160"/>
      <c r="I25" s="160"/>
      <c r="J25" s="160"/>
      <c r="K25" s="160"/>
      <c r="L25" s="160"/>
      <c r="M25" s="160"/>
      <c r="N25" s="160"/>
      <c r="O25" s="160"/>
      <c r="P25" s="160"/>
      <c r="Q25" s="160"/>
    </row>
    <row r="26" spans="1:17" ht="14.25">
      <c r="A26" s="160"/>
      <c r="B26" s="178" t="s">
        <v>1860</v>
      </c>
      <c r="C26" s="179"/>
      <c r="D26" s="160"/>
      <c r="E26" s="160"/>
      <c r="F26" s="160"/>
      <c r="G26" s="160"/>
      <c r="H26" s="160"/>
      <c r="I26" s="160"/>
      <c r="J26" s="160"/>
      <c r="K26" s="160"/>
      <c r="L26" s="160"/>
      <c r="M26" s="160"/>
      <c r="N26" s="160"/>
      <c r="O26" s="160"/>
      <c r="P26" s="160"/>
      <c r="Q26" s="160"/>
    </row>
    <row r="27" spans="1:17" ht="15">
      <c r="A27" s="160"/>
      <c r="B27" s="258"/>
      <c r="C27" s="259">
        <f>SUM(C22:C26)</f>
        <v>0</v>
      </c>
      <c r="D27" s="160"/>
      <c r="E27" s="160"/>
      <c r="F27" s="160"/>
      <c r="G27" s="160"/>
      <c r="H27" s="160"/>
      <c r="I27" s="160"/>
      <c r="J27" s="160"/>
      <c r="K27" s="160"/>
      <c r="L27" s="160"/>
      <c r="M27" s="160"/>
      <c r="N27" s="160"/>
      <c r="O27" s="160"/>
      <c r="P27" s="160"/>
      <c r="Q27" s="160"/>
    </row>
    <row r="28" spans="1:17" ht="14.25">
      <c r="A28" s="160"/>
      <c r="B28" s="160"/>
      <c r="C28" s="160"/>
      <c r="D28" s="160"/>
      <c r="E28" s="160"/>
      <c r="F28" s="160"/>
      <c r="G28" s="160"/>
      <c r="H28" s="160"/>
      <c r="I28" s="160"/>
      <c r="J28" s="160"/>
      <c r="K28" s="160"/>
      <c r="L28" s="160"/>
      <c r="M28" s="160"/>
      <c r="N28" s="160"/>
      <c r="O28" s="160"/>
      <c r="P28" s="160"/>
      <c r="Q28" s="160"/>
    </row>
    <row r="29" spans="1:17" ht="20.25" customHeight="1" thickBot="1">
      <c r="A29" s="40" t="s">
        <v>1850</v>
      </c>
      <c r="B29" s="160"/>
      <c r="C29" s="160"/>
      <c r="D29" s="160"/>
      <c r="E29" s="160"/>
      <c r="F29" s="160"/>
      <c r="G29" s="160"/>
      <c r="H29" s="160"/>
      <c r="I29" s="160"/>
      <c r="J29" s="160"/>
      <c r="K29" s="160"/>
      <c r="L29" s="160"/>
      <c r="M29" s="160"/>
      <c r="N29" s="160"/>
      <c r="O29" s="160"/>
      <c r="P29" s="160"/>
      <c r="Q29" s="160"/>
    </row>
    <row r="30" spans="1:17" ht="15">
      <c r="A30" s="160"/>
      <c r="B30" s="184"/>
      <c r="C30" s="185"/>
      <c r="D30" s="185"/>
      <c r="E30" s="185"/>
      <c r="F30" s="185"/>
      <c r="G30" s="185"/>
      <c r="H30" s="185"/>
      <c r="I30" s="186"/>
      <c r="J30" s="160"/>
      <c r="K30" s="160"/>
      <c r="L30" s="160"/>
      <c r="M30" s="160"/>
      <c r="N30" s="160"/>
      <c r="O30" s="160"/>
      <c r="P30" s="160"/>
      <c r="Q30" s="160"/>
    </row>
    <row r="31" spans="1:17" ht="15">
      <c r="A31" s="160"/>
      <c r="B31" s="187"/>
      <c r="C31" s="188"/>
      <c r="D31" s="188"/>
      <c r="E31" s="188"/>
      <c r="F31" s="188"/>
      <c r="G31" s="188"/>
      <c r="H31" s="188"/>
      <c r="I31" s="189"/>
      <c r="J31" s="160"/>
      <c r="K31" s="160"/>
      <c r="L31" s="160"/>
      <c r="M31" s="160"/>
      <c r="N31" s="160"/>
      <c r="O31" s="160"/>
      <c r="P31" s="160"/>
      <c r="Q31" s="160"/>
    </row>
    <row r="32" spans="1:17" ht="15">
      <c r="A32" s="160"/>
      <c r="B32" s="187"/>
      <c r="C32" s="188"/>
      <c r="D32" s="188"/>
      <c r="E32" s="188"/>
      <c r="F32" s="188"/>
      <c r="G32" s="188"/>
      <c r="H32" s="188"/>
      <c r="I32" s="189"/>
      <c r="J32" s="160"/>
      <c r="K32" s="160"/>
      <c r="L32" s="160"/>
      <c r="M32" s="160"/>
      <c r="N32" s="160"/>
      <c r="O32" s="160"/>
      <c r="P32" s="160"/>
      <c r="Q32" s="160"/>
    </row>
    <row r="33" spans="1:17" ht="15">
      <c r="A33" s="160"/>
      <c r="B33" s="187"/>
      <c r="C33" s="188"/>
      <c r="D33" s="188"/>
      <c r="E33" s="188"/>
      <c r="F33" s="188"/>
      <c r="G33" s="188"/>
      <c r="H33" s="188"/>
      <c r="I33" s="189"/>
      <c r="J33" s="160"/>
      <c r="K33" s="160"/>
      <c r="L33" s="160"/>
      <c r="M33" s="160"/>
      <c r="N33" s="160"/>
      <c r="O33" s="160"/>
      <c r="P33" s="160"/>
      <c r="Q33" s="160"/>
    </row>
    <row r="34" spans="1:17" ht="15">
      <c r="A34" s="160"/>
      <c r="B34" s="187"/>
      <c r="C34" s="188"/>
      <c r="D34" s="188"/>
      <c r="E34" s="188"/>
      <c r="F34" s="188"/>
      <c r="G34" s="188"/>
      <c r="H34" s="188"/>
      <c r="I34" s="189"/>
      <c r="J34" s="160"/>
      <c r="K34" s="160"/>
      <c r="L34" s="160"/>
      <c r="M34" s="160"/>
      <c r="N34" s="160"/>
      <c r="O34" s="160"/>
      <c r="P34" s="160"/>
      <c r="Q34" s="160"/>
    </row>
    <row r="35" spans="1:17" ht="15">
      <c r="A35" s="160"/>
      <c r="B35" s="187"/>
      <c r="C35" s="188"/>
      <c r="D35" s="188"/>
      <c r="E35" s="188"/>
      <c r="F35" s="188"/>
      <c r="G35" s="188"/>
      <c r="H35" s="188"/>
      <c r="I35" s="189"/>
      <c r="J35" s="160"/>
      <c r="K35" s="160"/>
      <c r="L35" s="160"/>
      <c r="M35" s="160"/>
      <c r="N35" s="160"/>
      <c r="O35" s="160"/>
      <c r="P35" s="160"/>
      <c r="Q35" s="160"/>
    </row>
    <row r="36" spans="1:17" ht="15">
      <c r="A36" s="160"/>
      <c r="B36" s="187"/>
      <c r="C36" s="188"/>
      <c r="D36" s="188"/>
      <c r="E36" s="188"/>
      <c r="F36" s="188"/>
      <c r="G36" s="188"/>
      <c r="H36" s="188"/>
      <c r="I36" s="189"/>
      <c r="J36" s="160"/>
      <c r="K36" s="160"/>
      <c r="L36" s="160"/>
      <c r="M36" s="160"/>
      <c r="N36" s="160"/>
      <c r="O36" s="160"/>
      <c r="P36" s="160"/>
      <c r="Q36" s="160"/>
    </row>
    <row r="37" spans="1:17" ht="15">
      <c r="A37" s="160"/>
      <c r="B37" s="187"/>
      <c r="C37" s="188"/>
      <c r="D37" s="188"/>
      <c r="E37" s="188"/>
      <c r="F37" s="188"/>
      <c r="G37" s="188"/>
      <c r="H37" s="188"/>
      <c r="I37" s="189"/>
      <c r="J37" s="160"/>
      <c r="K37" s="160"/>
      <c r="L37" s="160"/>
      <c r="M37" s="160"/>
      <c r="N37" s="160"/>
      <c r="O37" s="160"/>
      <c r="P37" s="160"/>
      <c r="Q37" s="160"/>
    </row>
    <row r="38" spans="1:17" ht="15">
      <c r="A38" s="160"/>
      <c r="B38" s="187"/>
      <c r="C38" s="188"/>
      <c r="D38" s="188"/>
      <c r="E38" s="188"/>
      <c r="F38" s="188"/>
      <c r="G38" s="188"/>
      <c r="H38" s="188"/>
      <c r="I38" s="189"/>
      <c r="J38" s="160"/>
      <c r="K38" s="160"/>
      <c r="L38" s="160"/>
      <c r="M38" s="160"/>
      <c r="N38" s="160"/>
      <c r="O38" s="160"/>
      <c r="P38" s="160"/>
      <c r="Q38" s="160"/>
    </row>
    <row r="39" spans="1:17" ht="15">
      <c r="A39" s="160"/>
      <c r="B39" s="187"/>
      <c r="C39" s="188"/>
      <c r="D39" s="188"/>
      <c r="E39" s="188"/>
      <c r="F39" s="188"/>
      <c r="G39" s="188"/>
      <c r="H39" s="188"/>
      <c r="I39" s="189"/>
      <c r="J39" s="160"/>
      <c r="K39" s="160"/>
      <c r="L39" s="160"/>
      <c r="M39" s="160"/>
      <c r="N39" s="160"/>
      <c r="O39" s="160"/>
      <c r="P39" s="160"/>
      <c r="Q39" s="160"/>
    </row>
    <row r="40" spans="1:17" ht="15">
      <c r="A40" s="160"/>
      <c r="B40" s="187"/>
      <c r="C40" s="188"/>
      <c r="D40" s="188"/>
      <c r="E40" s="188"/>
      <c r="F40" s="188"/>
      <c r="G40" s="188"/>
      <c r="H40" s="188"/>
      <c r="I40" s="189"/>
      <c r="J40" s="160"/>
      <c r="K40" s="160"/>
      <c r="L40" s="160"/>
      <c r="M40" s="160"/>
      <c r="N40" s="160"/>
      <c r="O40" s="160"/>
      <c r="P40" s="160"/>
      <c r="Q40" s="160"/>
    </row>
    <row r="41" spans="1:17" ht="15">
      <c r="A41" s="160"/>
      <c r="B41" s="187"/>
      <c r="C41" s="188"/>
      <c r="D41" s="188"/>
      <c r="E41" s="188"/>
      <c r="F41" s="188"/>
      <c r="G41" s="188"/>
      <c r="H41" s="188"/>
      <c r="I41" s="189"/>
      <c r="J41" s="160"/>
      <c r="K41" s="160"/>
      <c r="L41" s="160"/>
      <c r="M41" s="160"/>
      <c r="N41" s="160"/>
      <c r="O41" s="160"/>
      <c r="P41" s="160"/>
      <c r="Q41" s="160"/>
    </row>
    <row r="42" spans="1:17" ht="15">
      <c r="A42" s="160"/>
      <c r="B42" s="187"/>
      <c r="C42" s="188"/>
      <c r="D42" s="188"/>
      <c r="E42" s="188"/>
      <c r="F42" s="188"/>
      <c r="G42" s="188"/>
      <c r="H42" s="188"/>
      <c r="I42" s="189"/>
      <c r="J42" s="160"/>
      <c r="K42" s="160"/>
      <c r="L42" s="160"/>
      <c r="M42" s="160"/>
      <c r="N42" s="160"/>
      <c r="O42" s="160"/>
      <c r="P42" s="160"/>
      <c r="Q42" s="160"/>
    </row>
    <row r="43" spans="1:17" ht="15" hidden="1">
      <c r="A43" s="160"/>
      <c r="B43" s="187"/>
      <c r="C43" s="188"/>
      <c r="D43" s="188"/>
      <c r="E43" s="188"/>
      <c r="F43" s="188"/>
      <c r="G43" s="188"/>
      <c r="H43" s="188"/>
      <c r="I43" s="189"/>
      <c r="J43" s="160"/>
      <c r="K43" s="160"/>
      <c r="L43" s="160"/>
      <c r="M43" s="160"/>
      <c r="N43" s="160"/>
      <c r="O43" s="160"/>
      <c r="P43" s="160"/>
      <c r="Q43" s="160"/>
    </row>
    <row r="44" spans="1:17" ht="15" hidden="1">
      <c r="A44" s="160"/>
      <c r="B44" s="187"/>
      <c r="C44" s="188"/>
      <c r="D44" s="188"/>
      <c r="E44" s="188"/>
      <c r="F44" s="188"/>
      <c r="G44" s="188"/>
      <c r="H44" s="188"/>
      <c r="I44" s="189"/>
      <c r="J44" s="160"/>
      <c r="K44" s="160"/>
      <c r="L44" s="160"/>
      <c r="M44" s="160"/>
      <c r="N44" s="160"/>
      <c r="O44" s="160"/>
      <c r="P44" s="160"/>
      <c r="Q44" s="160"/>
    </row>
    <row r="45" spans="1:17" ht="15" hidden="1">
      <c r="A45" s="160"/>
      <c r="B45" s="187"/>
      <c r="C45" s="188"/>
      <c r="D45" s="188"/>
      <c r="E45" s="188"/>
      <c r="F45" s="188"/>
      <c r="G45" s="188"/>
      <c r="H45" s="188"/>
      <c r="I45" s="189"/>
      <c r="J45" s="160"/>
      <c r="K45" s="160"/>
      <c r="L45" s="160"/>
      <c r="M45" s="160"/>
      <c r="N45" s="160"/>
      <c r="O45" s="160"/>
      <c r="P45" s="160"/>
      <c r="Q45" s="160"/>
    </row>
    <row r="46" spans="1:17" ht="15" hidden="1">
      <c r="A46" s="160"/>
      <c r="B46" s="187"/>
      <c r="C46" s="188"/>
      <c r="D46" s="188"/>
      <c r="E46" s="188"/>
      <c r="F46" s="188"/>
      <c r="G46" s="188"/>
      <c r="H46" s="188"/>
      <c r="I46" s="189"/>
      <c r="J46" s="160"/>
      <c r="K46" s="160"/>
      <c r="L46" s="160"/>
      <c r="M46" s="160"/>
      <c r="N46" s="160"/>
      <c r="O46" s="160"/>
      <c r="P46" s="160"/>
      <c r="Q46" s="160"/>
    </row>
    <row r="47" spans="1:17" ht="15" hidden="1">
      <c r="A47" s="160"/>
      <c r="B47" s="187"/>
      <c r="C47" s="188"/>
      <c r="D47" s="188"/>
      <c r="E47" s="188"/>
      <c r="F47" s="188"/>
      <c r="G47" s="188"/>
      <c r="H47" s="188"/>
      <c r="I47" s="189"/>
      <c r="J47" s="160"/>
      <c r="K47" s="160"/>
      <c r="L47" s="160"/>
      <c r="M47" s="160"/>
      <c r="N47" s="160"/>
      <c r="O47" s="160"/>
      <c r="P47" s="160"/>
      <c r="Q47" s="160"/>
    </row>
    <row r="48" spans="1:17" ht="15" hidden="1">
      <c r="A48" s="160"/>
      <c r="B48" s="187"/>
      <c r="C48" s="188"/>
      <c r="D48" s="188"/>
      <c r="E48" s="188"/>
      <c r="F48" s="188"/>
      <c r="G48" s="188"/>
      <c r="H48" s="188"/>
      <c r="I48" s="189"/>
      <c r="J48" s="160"/>
      <c r="K48" s="160"/>
      <c r="L48" s="160"/>
      <c r="M48" s="160"/>
      <c r="N48" s="160"/>
      <c r="O48" s="160"/>
      <c r="P48" s="160"/>
      <c r="Q48" s="160"/>
    </row>
    <row r="49" spans="1:17" ht="15" hidden="1">
      <c r="A49" s="160"/>
      <c r="B49" s="187"/>
      <c r="C49" s="188"/>
      <c r="D49" s="188"/>
      <c r="E49" s="188"/>
      <c r="F49" s="188"/>
      <c r="G49" s="188"/>
      <c r="H49" s="188"/>
      <c r="I49" s="189"/>
      <c r="J49" s="160"/>
      <c r="K49" s="160"/>
      <c r="L49" s="160"/>
      <c r="M49" s="160"/>
      <c r="N49" s="160"/>
      <c r="O49" s="160"/>
      <c r="P49" s="160"/>
      <c r="Q49" s="160"/>
    </row>
    <row r="50" spans="1:17" ht="15" hidden="1">
      <c r="A50" s="160"/>
      <c r="B50" s="187"/>
      <c r="C50" s="188"/>
      <c r="D50" s="188"/>
      <c r="E50" s="188"/>
      <c r="F50" s="188"/>
      <c r="G50" s="188"/>
      <c r="H50" s="188"/>
      <c r="I50" s="189"/>
      <c r="J50" s="160"/>
      <c r="K50" s="160"/>
      <c r="L50" s="160"/>
      <c r="M50" s="160"/>
      <c r="N50" s="160"/>
      <c r="O50" s="160"/>
      <c r="P50" s="160"/>
      <c r="Q50" s="160"/>
    </row>
    <row r="51" spans="1:17" ht="15" hidden="1">
      <c r="A51" s="160"/>
      <c r="B51" s="187"/>
      <c r="C51" s="188"/>
      <c r="D51" s="188"/>
      <c r="E51" s="188"/>
      <c r="F51" s="188"/>
      <c r="G51" s="188"/>
      <c r="H51" s="188"/>
      <c r="I51" s="189"/>
      <c r="J51" s="160"/>
      <c r="K51" s="160"/>
      <c r="L51" s="160"/>
      <c r="M51" s="160"/>
      <c r="N51" s="160"/>
      <c r="O51" s="160"/>
      <c r="P51" s="160"/>
      <c r="Q51" s="160"/>
    </row>
    <row r="52" spans="1:17" ht="15">
      <c r="A52" s="160"/>
      <c r="B52" s="187"/>
      <c r="C52" s="188"/>
      <c r="D52" s="188"/>
      <c r="E52" s="188"/>
      <c r="F52" s="188"/>
      <c r="G52" s="188"/>
      <c r="H52" s="188"/>
      <c r="I52" s="189"/>
      <c r="J52" s="160"/>
      <c r="K52" s="160"/>
      <c r="L52" s="160"/>
      <c r="M52" s="160"/>
      <c r="N52" s="160"/>
      <c r="O52" s="160"/>
      <c r="P52" s="160"/>
      <c r="Q52" s="160"/>
    </row>
    <row r="53" spans="1:17" ht="14.25">
      <c r="A53" s="160"/>
      <c r="B53" s="163"/>
      <c r="C53" s="164"/>
      <c r="D53" s="165"/>
      <c r="E53" s="165"/>
      <c r="F53" s="165"/>
      <c r="G53" s="165"/>
      <c r="H53" s="165"/>
      <c r="I53" s="166"/>
      <c r="J53" s="160"/>
      <c r="K53" s="160"/>
      <c r="L53" s="160"/>
      <c r="M53" s="160"/>
      <c r="N53" s="160"/>
      <c r="O53" s="160"/>
      <c r="P53" s="160"/>
      <c r="Q53" s="160"/>
    </row>
    <row r="54" spans="1:17" ht="14.25">
      <c r="A54" s="160"/>
      <c r="B54" s="163"/>
      <c r="C54" s="164"/>
      <c r="D54" s="165"/>
      <c r="E54" s="165"/>
      <c r="F54" s="165"/>
      <c r="G54" s="165"/>
      <c r="H54" s="165"/>
      <c r="I54" s="166"/>
      <c r="J54" s="160"/>
      <c r="K54" s="160"/>
      <c r="L54" s="160"/>
      <c r="M54" s="160"/>
      <c r="N54" s="160"/>
      <c r="O54" s="160"/>
      <c r="P54" s="160"/>
      <c r="Q54" s="160"/>
    </row>
    <row r="55" spans="1:17" ht="14.25">
      <c r="A55" s="160"/>
      <c r="B55" s="167"/>
      <c r="C55" s="165"/>
      <c r="D55" s="165"/>
      <c r="E55" s="165"/>
      <c r="F55" s="165"/>
      <c r="G55" s="165"/>
      <c r="H55" s="165"/>
      <c r="I55" s="166"/>
      <c r="J55" s="160"/>
      <c r="K55" s="160"/>
      <c r="L55" s="160"/>
      <c r="M55" s="160"/>
      <c r="N55" s="160"/>
      <c r="O55" s="160"/>
      <c r="P55" s="160"/>
      <c r="Q55" s="160"/>
    </row>
    <row r="56" spans="1:17" ht="14.25">
      <c r="A56" s="160"/>
      <c r="B56" s="167"/>
      <c r="C56" s="165"/>
      <c r="D56" s="165"/>
      <c r="E56" s="165"/>
      <c r="F56" s="165"/>
      <c r="G56" s="165"/>
      <c r="H56" s="165"/>
      <c r="I56" s="166"/>
      <c r="J56" s="160"/>
      <c r="K56" s="160"/>
      <c r="L56" s="160"/>
      <c r="M56" s="160"/>
      <c r="N56" s="160"/>
      <c r="O56" s="160"/>
      <c r="P56" s="160"/>
      <c r="Q56" s="160"/>
    </row>
    <row r="57" spans="1:17" ht="14.25">
      <c r="A57" s="160"/>
      <c r="B57" s="168"/>
      <c r="C57" s="165"/>
      <c r="D57" s="165"/>
      <c r="E57" s="165"/>
      <c r="F57" s="165"/>
      <c r="G57" s="165"/>
      <c r="H57" s="165"/>
      <c r="I57" s="166"/>
      <c r="J57" s="160"/>
      <c r="K57" s="160"/>
      <c r="L57" s="160"/>
      <c r="M57" s="160"/>
      <c r="N57" s="160"/>
      <c r="O57" s="160"/>
      <c r="P57" s="160"/>
      <c r="Q57" s="160"/>
    </row>
    <row r="58" spans="1:17" ht="14.25">
      <c r="A58" s="160"/>
      <c r="B58" s="167"/>
      <c r="C58" s="169"/>
      <c r="D58" s="165"/>
      <c r="E58" s="165"/>
      <c r="F58" s="169"/>
      <c r="G58" s="170"/>
      <c r="H58" s="165"/>
      <c r="I58" s="166"/>
      <c r="J58" s="160"/>
      <c r="K58" s="160"/>
      <c r="L58" s="160"/>
      <c r="M58" s="160"/>
      <c r="N58" s="160"/>
      <c r="O58" s="160"/>
      <c r="P58" s="160"/>
      <c r="Q58" s="160"/>
    </row>
    <row r="59" spans="1:17" ht="15" thickBot="1">
      <c r="A59" s="160"/>
      <c r="B59" s="171"/>
      <c r="C59" s="172"/>
      <c r="D59" s="173"/>
      <c r="E59" s="173"/>
      <c r="F59" s="174"/>
      <c r="G59" s="173"/>
      <c r="H59" s="173"/>
      <c r="I59" s="175"/>
      <c r="J59" s="160"/>
      <c r="K59" s="160"/>
      <c r="L59" s="160"/>
      <c r="M59" s="160"/>
      <c r="N59" s="160"/>
      <c r="O59" s="160"/>
      <c r="P59" s="160"/>
      <c r="Q59" s="160"/>
    </row>
    <row r="60" spans="1:17" ht="14.25">
      <c r="A60" s="160"/>
      <c r="B60" s="160"/>
      <c r="C60" s="160"/>
      <c r="D60" s="160"/>
      <c r="E60" s="160"/>
      <c r="F60" s="160"/>
      <c r="G60" s="160"/>
      <c r="H60" s="160"/>
      <c r="I60" s="160"/>
      <c r="J60" s="160"/>
      <c r="K60" s="160"/>
      <c r="L60" s="160"/>
      <c r="M60" s="160"/>
      <c r="N60" s="160"/>
      <c r="O60" s="160"/>
      <c r="P60" s="160"/>
      <c r="Q60" s="160"/>
    </row>
    <row r="61" spans="1:17" ht="14.25">
      <c r="A61" s="160"/>
      <c r="B61" s="160"/>
      <c r="C61" s="160"/>
      <c r="D61" s="160"/>
      <c r="E61" s="160"/>
      <c r="F61" s="160"/>
      <c r="G61" s="160"/>
      <c r="H61" s="160"/>
      <c r="I61" s="160"/>
      <c r="J61" s="160"/>
      <c r="K61" s="160"/>
      <c r="L61" s="160"/>
      <c r="M61" s="160"/>
      <c r="N61" s="160"/>
      <c r="O61" s="160"/>
      <c r="P61" s="160"/>
      <c r="Q61" s="160"/>
    </row>
    <row r="62" spans="1:17" ht="14.25">
      <c r="A62" s="160"/>
      <c r="B62" s="160"/>
      <c r="C62" s="160"/>
      <c r="D62" s="160"/>
      <c r="E62" s="160"/>
      <c r="F62" s="160"/>
      <c r="G62" s="160"/>
      <c r="H62" s="160"/>
      <c r="I62" s="160"/>
      <c r="J62" s="160"/>
      <c r="K62" s="160"/>
      <c r="L62" s="160"/>
      <c r="M62" s="160"/>
      <c r="N62" s="160"/>
      <c r="O62" s="160"/>
      <c r="P62" s="160"/>
      <c r="Q62" s="160"/>
    </row>
    <row r="63" spans="1:17" ht="14.25">
      <c r="A63" s="160"/>
      <c r="B63" s="160"/>
      <c r="C63" s="160"/>
      <c r="D63" s="160"/>
      <c r="E63" s="160"/>
      <c r="F63" s="160"/>
      <c r="G63" s="160"/>
      <c r="H63" s="160"/>
      <c r="I63" s="160"/>
      <c r="J63" s="160"/>
      <c r="K63" s="160"/>
      <c r="L63" s="160"/>
      <c r="M63" s="160"/>
      <c r="N63" s="160"/>
      <c r="O63" s="160"/>
      <c r="P63" s="160"/>
      <c r="Q63" s="160"/>
    </row>
    <row r="64" spans="1:17" ht="14.25">
      <c r="A64" s="160"/>
      <c r="B64" s="160"/>
      <c r="C64" s="160"/>
      <c r="D64" s="160"/>
      <c r="E64" s="160"/>
      <c r="F64" s="160"/>
      <c r="G64" s="160"/>
      <c r="H64" s="160"/>
      <c r="I64" s="160"/>
      <c r="J64" s="160"/>
      <c r="K64" s="160"/>
      <c r="L64" s="160"/>
      <c r="M64" s="160"/>
      <c r="N64" s="160"/>
      <c r="O64" s="160"/>
      <c r="P64" s="160"/>
      <c r="Q64" s="160"/>
    </row>
    <row r="65" spans="1:17" ht="14.25">
      <c r="A65" s="160"/>
      <c r="B65" s="160"/>
      <c r="C65" s="160"/>
      <c r="D65" s="160"/>
      <c r="E65" s="160"/>
      <c r="F65" s="160"/>
      <c r="G65" s="160"/>
      <c r="H65" s="160"/>
      <c r="I65" s="160"/>
      <c r="J65" s="160"/>
      <c r="K65" s="160"/>
      <c r="L65" s="160"/>
      <c r="M65" s="160"/>
      <c r="N65" s="160"/>
      <c r="O65" s="160"/>
      <c r="P65" s="160"/>
      <c r="Q65" s="160"/>
    </row>
    <row r="66" spans="1:17" ht="14.25">
      <c r="A66" s="160"/>
      <c r="B66" s="160"/>
      <c r="C66" s="160"/>
      <c r="D66" s="160"/>
      <c r="E66" s="160"/>
      <c r="F66" s="160"/>
      <c r="G66" s="160"/>
      <c r="H66" s="160"/>
      <c r="I66" s="160"/>
      <c r="J66" s="160"/>
      <c r="K66" s="160"/>
      <c r="L66" s="160"/>
      <c r="M66" s="160"/>
      <c r="N66" s="160"/>
      <c r="O66" s="160"/>
      <c r="P66" s="160"/>
      <c r="Q66" s="160"/>
    </row>
    <row r="67" spans="1:17" ht="14.25">
      <c r="A67" s="160"/>
      <c r="B67" s="160"/>
      <c r="C67" s="160"/>
      <c r="D67" s="160"/>
      <c r="E67" s="160"/>
      <c r="F67" s="160"/>
      <c r="G67" s="160"/>
      <c r="H67" s="160"/>
      <c r="I67" s="160"/>
      <c r="J67" s="160"/>
      <c r="K67" s="160"/>
      <c r="L67" s="160"/>
      <c r="M67" s="160"/>
      <c r="N67" s="160"/>
      <c r="O67" s="160"/>
      <c r="P67" s="160"/>
      <c r="Q67" s="160"/>
    </row>
    <row r="68" spans="1:17" ht="14.25">
      <c r="A68" s="160"/>
      <c r="B68" s="160"/>
      <c r="C68" s="160"/>
      <c r="D68" s="160"/>
      <c r="E68" s="160"/>
      <c r="F68" s="160"/>
      <c r="G68" s="160"/>
      <c r="H68" s="160"/>
      <c r="I68" s="160"/>
      <c r="J68" s="160"/>
      <c r="K68" s="160"/>
      <c r="L68" s="160"/>
      <c r="M68" s="160"/>
      <c r="N68" s="160"/>
      <c r="O68" s="160"/>
      <c r="P68" s="160"/>
      <c r="Q68" s="160"/>
    </row>
    <row r="69" spans="1:17" ht="14.25">
      <c r="A69" s="160"/>
      <c r="B69" s="160"/>
      <c r="C69" s="160"/>
      <c r="D69" s="160"/>
      <c r="E69" s="160"/>
      <c r="F69" s="160"/>
      <c r="G69" s="160"/>
      <c r="H69" s="160"/>
      <c r="I69" s="160"/>
      <c r="J69" s="160"/>
      <c r="K69" s="160"/>
      <c r="L69" s="160"/>
      <c r="M69" s="160"/>
      <c r="N69" s="160"/>
      <c r="O69" s="160"/>
      <c r="P69" s="160"/>
      <c r="Q69" s="160"/>
    </row>
    <row r="70" spans="1:17" ht="14.25">
      <c r="A70" s="160"/>
      <c r="B70" s="160"/>
      <c r="C70" s="160"/>
      <c r="D70" s="160"/>
      <c r="E70" s="160"/>
      <c r="F70" s="160"/>
      <c r="G70" s="160"/>
      <c r="H70" s="160"/>
      <c r="I70" s="160"/>
      <c r="J70" s="160"/>
      <c r="K70" s="160"/>
      <c r="L70" s="160"/>
      <c r="M70" s="160"/>
      <c r="N70" s="160"/>
      <c r="O70" s="160"/>
      <c r="P70" s="160"/>
      <c r="Q70" s="160"/>
    </row>
    <row r="71" spans="1:17" ht="14.25">
      <c r="A71" s="160"/>
      <c r="B71" s="160"/>
      <c r="C71" s="160"/>
      <c r="D71" s="160"/>
      <c r="E71" s="160"/>
      <c r="F71" s="160"/>
      <c r="G71" s="160"/>
      <c r="H71" s="160"/>
      <c r="I71" s="160"/>
      <c r="J71" s="160"/>
      <c r="K71" s="160"/>
      <c r="L71" s="160"/>
      <c r="M71" s="160"/>
      <c r="N71" s="160"/>
      <c r="O71" s="160"/>
      <c r="P71" s="160"/>
      <c r="Q71" s="160"/>
    </row>
    <row r="72" spans="1:17" ht="14.25">
      <c r="A72" s="160"/>
      <c r="B72" s="160"/>
      <c r="C72" s="160"/>
      <c r="D72" s="160"/>
      <c r="E72" s="160"/>
      <c r="F72" s="160"/>
      <c r="G72" s="160"/>
      <c r="H72" s="160"/>
      <c r="I72" s="160"/>
      <c r="J72" s="160"/>
      <c r="K72" s="160"/>
      <c r="L72" s="160"/>
      <c r="M72" s="160"/>
      <c r="N72" s="160"/>
      <c r="O72" s="160"/>
      <c r="P72" s="160"/>
      <c r="Q72" s="160"/>
    </row>
    <row r="73" spans="1:17" ht="14.25">
      <c r="A73" s="160"/>
      <c r="B73" s="160"/>
      <c r="C73" s="160"/>
      <c r="D73" s="160"/>
      <c r="E73" s="160"/>
      <c r="F73" s="160"/>
      <c r="G73" s="160"/>
      <c r="H73" s="160"/>
      <c r="I73" s="160"/>
      <c r="J73" s="160"/>
      <c r="K73" s="160"/>
      <c r="L73" s="160"/>
      <c r="M73" s="160"/>
      <c r="N73" s="160"/>
      <c r="O73" s="160"/>
      <c r="P73" s="160"/>
      <c r="Q73" s="160"/>
    </row>
    <row r="74" spans="1:17" ht="14.25">
      <c r="A74" s="160"/>
      <c r="B74" s="160"/>
      <c r="C74" s="160"/>
      <c r="D74" s="160"/>
      <c r="E74" s="160"/>
      <c r="F74" s="160"/>
      <c r="G74" s="160"/>
      <c r="H74" s="160"/>
      <c r="I74" s="160"/>
      <c r="J74" s="160"/>
      <c r="K74" s="160"/>
      <c r="L74" s="160"/>
      <c r="M74" s="160"/>
      <c r="N74" s="160"/>
      <c r="O74" s="160"/>
      <c r="P74" s="160"/>
      <c r="Q74" s="160"/>
    </row>
    <row r="75" spans="1:17" ht="14.25">
      <c r="A75" s="160"/>
      <c r="B75" s="160"/>
      <c r="C75" s="160"/>
      <c r="D75" s="160"/>
      <c r="E75" s="160"/>
      <c r="F75" s="160"/>
      <c r="G75" s="160"/>
      <c r="H75" s="160"/>
      <c r="I75" s="160"/>
      <c r="J75" s="160"/>
      <c r="K75" s="160"/>
      <c r="L75" s="160"/>
      <c r="M75" s="160"/>
      <c r="N75" s="160"/>
      <c r="O75" s="160"/>
      <c r="P75" s="160"/>
      <c r="Q75" s="160"/>
    </row>
    <row r="76" spans="1:17" ht="14.25">
      <c r="A76" s="160"/>
      <c r="B76" s="160"/>
      <c r="C76" s="160"/>
      <c r="D76" s="160"/>
      <c r="E76" s="160"/>
      <c r="F76" s="160"/>
      <c r="G76" s="160"/>
      <c r="H76" s="160"/>
      <c r="I76" s="160"/>
      <c r="J76" s="160"/>
      <c r="K76" s="160"/>
      <c r="L76" s="160"/>
      <c r="M76" s="160"/>
      <c r="N76" s="160"/>
      <c r="O76" s="160"/>
      <c r="P76" s="160"/>
      <c r="Q76" s="160"/>
    </row>
    <row r="77" spans="1:17" ht="14.25">
      <c r="A77" s="160"/>
      <c r="B77" s="160"/>
      <c r="C77" s="160"/>
      <c r="D77" s="160"/>
      <c r="E77" s="160"/>
      <c r="F77" s="160"/>
      <c r="G77" s="160"/>
      <c r="H77" s="160"/>
      <c r="I77" s="160"/>
      <c r="J77" s="160"/>
      <c r="K77" s="160"/>
      <c r="L77" s="160"/>
      <c r="M77" s="160"/>
      <c r="N77" s="160"/>
      <c r="O77" s="160"/>
      <c r="P77" s="160"/>
      <c r="Q77" s="160"/>
    </row>
    <row r="78" spans="1:17" ht="14.25">
      <c r="A78" s="160"/>
      <c r="B78" s="160"/>
      <c r="C78" s="160"/>
      <c r="D78" s="160"/>
      <c r="E78" s="160"/>
      <c r="F78" s="160"/>
      <c r="G78" s="160"/>
      <c r="H78" s="160"/>
      <c r="I78" s="160"/>
      <c r="J78" s="160"/>
      <c r="K78" s="160"/>
      <c r="L78" s="160"/>
      <c r="M78" s="160"/>
      <c r="N78" s="160"/>
      <c r="O78" s="160"/>
      <c r="P78" s="160"/>
      <c r="Q78" s="160"/>
    </row>
    <row r="79" spans="1:17" ht="14.25">
      <c r="A79" s="160"/>
      <c r="B79" s="160"/>
      <c r="C79" s="160"/>
      <c r="D79" s="160"/>
      <c r="E79" s="160"/>
      <c r="F79" s="160"/>
      <c r="G79" s="160"/>
      <c r="H79" s="160"/>
      <c r="I79" s="160"/>
      <c r="J79" s="160"/>
      <c r="K79" s="160"/>
      <c r="L79" s="160"/>
      <c r="M79" s="160"/>
      <c r="N79" s="160"/>
      <c r="O79" s="160"/>
      <c r="P79" s="160"/>
      <c r="Q79" s="160"/>
    </row>
    <row r="80" spans="1:17" ht="14.25">
      <c r="A80" s="160"/>
      <c r="B80" s="160"/>
      <c r="C80" s="160"/>
      <c r="D80" s="160"/>
      <c r="E80" s="160"/>
      <c r="F80" s="160"/>
      <c r="G80" s="160"/>
      <c r="H80" s="160"/>
      <c r="I80" s="160"/>
      <c r="J80" s="160"/>
      <c r="K80" s="160"/>
      <c r="L80" s="160"/>
      <c r="M80" s="160"/>
      <c r="N80" s="160"/>
      <c r="O80" s="160"/>
      <c r="P80" s="160"/>
      <c r="Q80" s="160"/>
    </row>
    <row r="81" spans="1:17" ht="14.25">
      <c r="A81" s="160"/>
      <c r="B81" s="160"/>
      <c r="C81" s="160"/>
      <c r="D81" s="160"/>
      <c r="E81" s="160"/>
      <c r="F81" s="160"/>
      <c r="G81" s="160"/>
      <c r="H81" s="160"/>
      <c r="I81" s="160"/>
      <c r="J81" s="160"/>
      <c r="K81" s="160"/>
      <c r="L81" s="160"/>
      <c r="M81" s="160"/>
      <c r="N81" s="160"/>
      <c r="O81" s="160"/>
      <c r="P81" s="160"/>
      <c r="Q81" s="160"/>
    </row>
    <row r="82" spans="1:17" ht="14.25">
      <c r="A82" s="160"/>
      <c r="B82" s="160"/>
      <c r="C82" s="160"/>
      <c r="D82" s="160"/>
      <c r="E82" s="160"/>
      <c r="F82" s="160"/>
      <c r="G82" s="160"/>
      <c r="H82" s="160"/>
      <c r="I82" s="160"/>
      <c r="J82" s="160"/>
      <c r="K82" s="160"/>
      <c r="L82" s="160"/>
      <c r="M82" s="160"/>
      <c r="N82" s="160"/>
      <c r="O82" s="160"/>
      <c r="P82" s="160"/>
      <c r="Q82" s="160"/>
    </row>
    <row r="83" spans="1:17" ht="14.25">
      <c r="A83" s="160"/>
      <c r="B83" s="160"/>
      <c r="C83" s="160"/>
      <c r="D83" s="160"/>
      <c r="E83" s="160"/>
      <c r="F83" s="160"/>
      <c r="G83" s="160"/>
      <c r="H83" s="160"/>
      <c r="I83" s="160"/>
      <c r="J83" s="160"/>
      <c r="K83" s="160"/>
      <c r="L83" s="160"/>
      <c r="M83" s="160"/>
      <c r="N83" s="160"/>
      <c r="O83" s="160"/>
      <c r="P83" s="160"/>
      <c r="Q83" s="160"/>
    </row>
    <row r="84" spans="1:17" ht="14.25">
      <c r="A84" s="160"/>
      <c r="B84" s="160"/>
      <c r="C84" s="160"/>
      <c r="D84" s="160"/>
      <c r="E84" s="160"/>
      <c r="F84" s="160"/>
      <c r="G84" s="160"/>
      <c r="H84" s="160"/>
      <c r="I84" s="160"/>
      <c r="J84" s="160"/>
      <c r="K84" s="160"/>
      <c r="L84" s="160"/>
      <c r="M84" s="160"/>
      <c r="N84" s="160"/>
      <c r="O84" s="160"/>
      <c r="P84" s="160"/>
      <c r="Q84" s="160"/>
    </row>
    <row r="85" spans="1:17" ht="14.25">
      <c r="A85" s="160"/>
      <c r="B85" s="160"/>
      <c r="C85" s="160"/>
      <c r="D85" s="160"/>
      <c r="E85" s="160"/>
      <c r="F85" s="160"/>
      <c r="G85" s="160"/>
      <c r="H85" s="160"/>
      <c r="I85" s="160"/>
      <c r="J85" s="160"/>
      <c r="K85" s="160"/>
      <c r="L85" s="160"/>
      <c r="M85" s="160"/>
      <c r="N85" s="160"/>
      <c r="O85" s="160"/>
      <c r="P85" s="160"/>
      <c r="Q85" s="160"/>
    </row>
    <row r="86" spans="1:17" ht="14.25">
      <c r="A86" s="160"/>
      <c r="B86" s="160"/>
      <c r="C86" s="160"/>
      <c r="D86" s="160"/>
      <c r="E86" s="160"/>
      <c r="F86" s="160"/>
      <c r="G86" s="160"/>
      <c r="H86" s="160"/>
      <c r="I86" s="160"/>
      <c r="J86" s="160"/>
      <c r="K86" s="160"/>
      <c r="L86" s="160"/>
      <c r="M86" s="160"/>
      <c r="N86" s="160"/>
      <c r="O86" s="160"/>
      <c r="P86" s="160"/>
      <c r="Q86" s="160"/>
    </row>
    <row r="87" spans="1:17" ht="14.25">
      <c r="A87" s="160"/>
      <c r="B87" s="160"/>
      <c r="C87" s="160"/>
      <c r="D87" s="160"/>
      <c r="E87" s="160"/>
      <c r="F87" s="160"/>
      <c r="G87" s="160"/>
      <c r="H87" s="160"/>
      <c r="I87" s="160"/>
      <c r="J87" s="160"/>
      <c r="K87" s="160"/>
      <c r="L87" s="160"/>
      <c r="M87" s="160"/>
      <c r="N87" s="160"/>
      <c r="O87" s="160"/>
      <c r="P87" s="160"/>
      <c r="Q87" s="160"/>
    </row>
    <row r="88" spans="1:17" ht="14.25">
      <c r="A88" s="160"/>
      <c r="B88" s="160"/>
      <c r="C88" s="160"/>
      <c r="D88" s="160"/>
      <c r="E88" s="160"/>
      <c r="F88" s="160"/>
      <c r="G88" s="160"/>
      <c r="H88" s="160"/>
      <c r="I88" s="160"/>
      <c r="J88" s="160"/>
      <c r="K88" s="160"/>
      <c r="L88" s="160"/>
      <c r="M88" s="160"/>
      <c r="N88" s="160"/>
      <c r="O88" s="160"/>
      <c r="P88" s="160"/>
      <c r="Q88" s="160"/>
    </row>
    <row r="89" spans="1:17" ht="14.25">
      <c r="A89" s="160"/>
      <c r="B89" s="160"/>
      <c r="C89" s="160"/>
      <c r="D89" s="160"/>
      <c r="E89" s="160"/>
      <c r="F89" s="160"/>
      <c r="G89" s="160"/>
      <c r="H89" s="160"/>
      <c r="I89" s="160"/>
      <c r="J89" s="160"/>
      <c r="K89" s="160"/>
      <c r="L89" s="160"/>
      <c r="M89" s="160"/>
      <c r="N89" s="160"/>
      <c r="O89" s="160"/>
      <c r="P89" s="160"/>
      <c r="Q89" s="160"/>
    </row>
    <row r="90" spans="1:17" ht="14.25">
      <c r="A90" s="160"/>
      <c r="B90" s="160"/>
      <c r="C90" s="160"/>
      <c r="D90" s="160"/>
      <c r="E90" s="160"/>
      <c r="F90" s="160"/>
      <c r="G90" s="160"/>
      <c r="H90" s="160"/>
      <c r="I90" s="160"/>
      <c r="J90" s="160"/>
      <c r="K90" s="160"/>
      <c r="L90" s="160"/>
      <c r="M90" s="160"/>
      <c r="N90" s="160"/>
      <c r="O90" s="160"/>
      <c r="P90" s="160"/>
      <c r="Q90" s="160"/>
    </row>
    <row r="91" spans="1:17" ht="14.25">
      <c r="A91" s="160"/>
      <c r="B91" s="160"/>
      <c r="C91" s="160"/>
      <c r="D91" s="160"/>
      <c r="E91" s="160"/>
      <c r="F91" s="160"/>
      <c r="G91" s="160"/>
      <c r="H91" s="160"/>
      <c r="I91" s="160"/>
      <c r="J91" s="160"/>
      <c r="K91" s="160"/>
      <c r="L91" s="160"/>
      <c r="M91" s="160"/>
      <c r="N91" s="160"/>
      <c r="O91" s="160"/>
      <c r="P91" s="160"/>
      <c r="Q91" s="160"/>
    </row>
    <row r="92" spans="1:17" ht="14.25">
      <c r="A92" s="160"/>
      <c r="B92" s="160"/>
      <c r="C92" s="160"/>
      <c r="D92" s="160"/>
      <c r="E92" s="160"/>
      <c r="F92" s="160"/>
      <c r="G92" s="160"/>
      <c r="H92" s="160"/>
      <c r="I92" s="160"/>
      <c r="J92" s="160"/>
      <c r="K92" s="160"/>
      <c r="L92" s="160"/>
      <c r="M92" s="160"/>
      <c r="N92" s="160"/>
      <c r="O92" s="160"/>
      <c r="P92" s="160"/>
      <c r="Q92" s="160"/>
    </row>
    <row r="93" spans="1:17" ht="14.25">
      <c r="A93" s="160"/>
      <c r="B93" s="160"/>
      <c r="C93" s="160"/>
      <c r="D93" s="160"/>
      <c r="E93" s="160"/>
      <c r="F93" s="160"/>
      <c r="G93" s="160"/>
      <c r="H93" s="160"/>
      <c r="I93" s="160"/>
      <c r="J93" s="160"/>
      <c r="K93" s="160"/>
      <c r="L93" s="160"/>
      <c r="M93" s="160"/>
      <c r="N93" s="160"/>
      <c r="O93" s="160"/>
      <c r="P93" s="160"/>
      <c r="Q93" s="160"/>
    </row>
    <row r="94" spans="1:17" ht="14.25">
      <c r="A94" s="160"/>
      <c r="B94" s="160"/>
      <c r="C94" s="160"/>
      <c r="D94" s="160"/>
      <c r="E94" s="160"/>
      <c r="F94" s="160"/>
      <c r="G94" s="160"/>
      <c r="H94" s="160"/>
      <c r="I94" s="160"/>
      <c r="J94" s="160"/>
      <c r="K94" s="160"/>
      <c r="L94" s="160"/>
      <c r="M94" s="160"/>
      <c r="N94" s="160"/>
      <c r="O94" s="160"/>
      <c r="P94" s="160"/>
      <c r="Q94" s="160"/>
    </row>
    <row r="95" spans="1:17" ht="14.25">
      <c r="A95" s="160"/>
      <c r="B95" s="160"/>
      <c r="C95" s="160"/>
      <c r="D95" s="160"/>
      <c r="E95" s="160"/>
      <c r="F95" s="160"/>
      <c r="G95" s="160"/>
      <c r="H95" s="160"/>
      <c r="I95" s="160"/>
      <c r="J95" s="160"/>
      <c r="K95" s="160"/>
      <c r="L95" s="160"/>
      <c r="M95" s="160"/>
      <c r="N95" s="160"/>
      <c r="O95" s="160"/>
      <c r="P95" s="160"/>
      <c r="Q95" s="160"/>
    </row>
    <row r="96" spans="1:17" ht="14.25">
      <c r="A96" s="160"/>
      <c r="B96" s="160"/>
      <c r="C96" s="160"/>
      <c r="D96" s="160"/>
      <c r="E96" s="160"/>
      <c r="F96" s="160"/>
      <c r="G96" s="160"/>
      <c r="H96" s="160"/>
      <c r="I96" s="160"/>
      <c r="J96" s="160"/>
      <c r="K96" s="160"/>
      <c r="L96" s="160"/>
      <c r="M96" s="160"/>
      <c r="N96" s="160"/>
      <c r="O96" s="160"/>
      <c r="P96" s="160"/>
      <c r="Q96" s="160"/>
    </row>
    <row r="97" spans="1:17" ht="14.25">
      <c r="A97" s="160"/>
      <c r="B97" s="160"/>
      <c r="C97" s="160"/>
      <c r="D97" s="160"/>
      <c r="E97" s="160"/>
      <c r="F97" s="160"/>
      <c r="G97" s="160"/>
      <c r="H97" s="160"/>
      <c r="I97" s="160"/>
      <c r="J97" s="160"/>
      <c r="K97" s="160"/>
      <c r="L97" s="160"/>
      <c r="M97" s="160"/>
      <c r="N97" s="160"/>
      <c r="O97" s="160"/>
      <c r="P97" s="160"/>
      <c r="Q97" s="160"/>
    </row>
    <row r="98" spans="1:17" ht="14.25">
      <c r="A98" s="160"/>
      <c r="B98" s="160"/>
      <c r="C98" s="160"/>
      <c r="D98" s="160"/>
      <c r="E98" s="160"/>
      <c r="F98" s="160"/>
      <c r="G98" s="160"/>
      <c r="H98" s="160"/>
      <c r="I98" s="160"/>
      <c r="J98" s="160"/>
      <c r="K98" s="160"/>
      <c r="L98" s="160"/>
      <c r="M98" s="160"/>
      <c r="N98" s="160"/>
      <c r="O98" s="160"/>
      <c r="P98" s="160"/>
      <c r="Q98" s="160"/>
    </row>
    <row r="99" spans="1:17" ht="14.25">
      <c r="A99" s="160"/>
      <c r="B99" s="160"/>
      <c r="C99" s="160"/>
      <c r="D99" s="160"/>
      <c r="E99" s="160"/>
      <c r="F99" s="160"/>
      <c r="G99" s="160"/>
      <c r="H99" s="160"/>
      <c r="I99" s="160"/>
      <c r="J99" s="160"/>
      <c r="K99" s="160"/>
      <c r="L99" s="160"/>
      <c r="M99" s="160"/>
      <c r="N99" s="160"/>
      <c r="O99" s="160"/>
      <c r="P99" s="160"/>
      <c r="Q99" s="160"/>
    </row>
    <row r="100" spans="1:17" ht="14.25">
      <c r="A100" s="160"/>
      <c r="B100" s="160"/>
      <c r="C100" s="160"/>
      <c r="D100" s="160"/>
      <c r="E100" s="160"/>
      <c r="F100" s="160"/>
      <c r="G100" s="160"/>
      <c r="H100" s="160"/>
      <c r="I100" s="160"/>
      <c r="J100" s="160"/>
      <c r="K100" s="160"/>
      <c r="L100" s="160"/>
      <c r="M100" s="160"/>
      <c r="N100" s="160"/>
      <c r="O100" s="160"/>
      <c r="P100" s="160"/>
      <c r="Q100" s="160"/>
    </row>
    <row r="101" spans="1:17" ht="14.25">
      <c r="A101" s="160"/>
      <c r="K101" s="160"/>
      <c r="L101" s="160"/>
      <c r="M101" s="160"/>
      <c r="N101" s="160"/>
      <c r="O101" s="160"/>
      <c r="P101" s="160"/>
      <c r="Q101" s="160"/>
    </row>
  </sheetData>
  <sheetProtection sheet="1" objects="1" scenarios="1"/>
  <printOptions/>
  <pageMargins left="0.7" right="0.7" top="0.75" bottom="0.75" header="0.3" footer="0.3"/>
  <pageSetup horizontalDpi="600" verticalDpi="600" orientation="portrait" paperSize="9" r:id="rId4"/>
  <drawing r:id="rId3"/>
  <legacyDrawing r:id="rId2"/>
</worksheet>
</file>

<file path=xl/worksheets/sheet7.xml><?xml version="1.0" encoding="utf-8"?>
<worksheet xmlns="http://schemas.openxmlformats.org/spreadsheetml/2006/main" xmlns:r="http://schemas.openxmlformats.org/officeDocument/2006/relationships">
  <sheetPr codeName="Taul10">
    <tabColor theme="1" tint="0.49998000264167786"/>
    <pageSetUpPr fitToPage="1"/>
  </sheetPr>
  <dimension ref="A1:J100"/>
  <sheetViews>
    <sheetView zoomScalePageLayoutView="0" workbookViewId="0" topLeftCell="A1">
      <selection activeCell="D3" sqref="D3"/>
    </sheetView>
  </sheetViews>
  <sheetFormatPr defaultColWidth="8.796875" defaultRowHeight="14.25"/>
  <cols>
    <col min="1" max="1" width="1.59765625" style="192" customWidth="1"/>
    <col min="2" max="2" width="6.59765625" style="192" customWidth="1"/>
    <col min="3" max="3" width="49.19921875" style="192" customWidth="1"/>
    <col min="4" max="4" width="7" style="192" customWidth="1"/>
    <col min="5" max="5" width="13.3984375" style="192" bestFit="1" customWidth="1"/>
    <col min="6" max="6" width="8.796875" style="192" customWidth="1"/>
    <col min="7" max="8" width="0" style="192" hidden="1" customWidth="1"/>
    <col min="9" max="9" width="8.796875" style="192" customWidth="1"/>
    <col min="10" max="10" width="1.59765625" style="192" customWidth="1"/>
    <col min="11" max="35" width="8.796875" style="191" customWidth="1"/>
    <col min="36" max="16384" width="8.796875" style="192" customWidth="1"/>
  </cols>
  <sheetData>
    <row r="1" spans="1:10" ht="29.25" customHeight="1">
      <c r="A1" s="37" t="s">
        <v>1861</v>
      </c>
      <c r="B1" s="191"/>
      <c r="C1" s="191"/>
      <c r="D1" s="191"/>
      <c r="E1" s="191"/>
      <c r="F1" s="191"/>
      <c r="G1" s="191"/>
      <c r="H1" s="191"/>
      <c r="I1" s="191"/>
      <c r="J1" s="191"/>
    </row>
    <row r="2" spans="1:10" ht="14.25">
      <c r="A2" s="191"/>
      <c r="B2" s="193" t="s">
        <v>1751</v>
      </c>
      <c r="C2" s="193" t="s">
        <v>1805</v>
      </c>
      <c r="D2" s="193" t="s">
        <v>1804</v>
      </c>
      <c r="E2" s="193" t="s">
        <v>1803</v>
      </c>
      <c r="F2" s="191"/>
      <c r="G2" s="191"/>
      <c r="H2" s="191"/>
      <c r="I2" s="191"/>
      <c r="J2" s="191"/>
    </row>
    <row r="3" spans="1:10" ht="14.25">
      <c r="A3" s="191"/>
      <c r="B3" s="194">
        <f>YHTEENVETO!D29</f>
        <v>1</v>
      </c>
      <c r="C3" s="178"/>
      <c r="D3" s="178"/>
      <c r="E3" s="178"/>
      <c r="F3" s="179">
        <f>D3*E3</f>
        <v>0</v>
      </c>
      <c r="G3" s="191"/>
      <c r="H3" s="191"/>
      <c r="I3" s="191"/>
      <c r="J3" s="191"/>
    </row>
    <row r="4" spans="1:10" ht="14.25">
      <c r="A4" s="191"/>
      <c r="B4" s="194">
        <f>YHTEENVETO!D30</f>
        <v>2</v>
      </c>
      <c r="C4" s="178"/>
      <c r="D4" s="178"/>
      <c r="E4" s="178"/>
      <c r="F4" s="179">
        <f>D4*E4</f>
        <v>0</v>
      </c>
      <c r="G4" s="191"/>
      <c r="H4" s="191"/>
      <c r="I4" s="191"/>
      <c r="J4" s="191"/>
    </row>
    <row r="5" spans="1:10" ht="14.25">
      <c r="A5" s="191"/>
      <c r="B5" s="194">
        <f>YHTEENVETO!D31</f>
        <v>3</v>
      </c>
      <c r="C5" s="178"/>
      <c r="D5" s="178"/>
      <c r="E5" s="178"/>
      <c r="F5" s="179">
        <f>D5*E5</f>
        <v>0</v>
      </c>
      <c r="G5" s="191"/>
      <c r="H5" s="191"/>
      <c r="I5" s="191"/>
      <c r="J5" s="191"/>
    </row>
    <row r="6" spans="1:10" ht="15">
      <c r="A6" s="191"/>
      <c r="B6" s="256"/>
      <c r="C6" s="256"/>
      <c r="D6" s="256"/>
      <c r="E6" s="256"/>
      <c r="F6" s="257">
        <f>SUM(F2:F5)</f>
        <v>0</v>
      </c>
      <c r="G6" s="191"/>
      <c r="H6" s="191"/>
      <c r="I6" s="191"/>
      <c r="J6" s="191"/>
    </row>
    <row r="7" spans="1:10" ht="14.25">
      <c r="A7" s="191"/>
      <c r="B7" s="191"/>
      <c r="C7" s="191"/>
      <c r="D7" s="191"/>
      <c r="E7" s="191"/>
      <c r="F7" s="191"/>
      <c r="G7" s="191"/>
      <c r="H7" s="191"/>
      <c r="I7" s="191"/>
      <c r="J7" s="191"/>
    </row>
    <row r="8" spans="1:10" ht="15.75" thickBot="1">
      <c r="A8" s="191"/>
      <c r="B8" s="40" t="s">
        <v>1850</v>
      </c>
      <c r="C8" s="191"/>
      <c r="D8" s="191"/>
      <c r="E8" s="191"/>
      <c r="F8" s="191"/>
      <c r="G8" s="191"/>
      <c r="H8" s="191"/>
      <c r="I8" s="191"/>
      <c r="J8" s="191"/>
    </row>
    <row r="9" spans="1:10" ht="15">
      <c r="A9" s="38"/>
      <c r="B9" s="184"/>
      <c r="C9" s="185"/>
      <c r="D9" s="185"/>
      <c r="E9" s="185"/>
      <c r="F9" s="185"/>
      <c r="G9" s="185"/>
      <c r="H9" s="185"/>
      <c r="I9" s="186"/>
      <c r="J9" s="191"/>
    </row>
    <row r="10" spans="1:10" ht="15">
      <c r="A10" s="191"/>
      <c r="B10" s="187"/>
      <c r="C10" s="188"/>
      <c r="D10" s="188"/>
      <c r="E10" s="188"/>
      <c r="F10" s="188"/>
      <c r="G10" s="188"/>
      <c r="H10" s="188"/>
      <c r="I10" s="189"/>
      <c r="J10" s="191"/>
    </row>
    <row r="11" spans="1:10" ht="15">
      <c r="A11" s="191"/>
      <c r="B11" s="187"/>
      <c r="C11" s="188"/>
      <c r="D11" s="188"/>
      <c r="E11" s="188"/>
      <c r="F11" s="188"/>
      <c r="G11" s="188"/>
      <c r="H11" s="188"/>
      <c r="I11" s="189"/>
      <c r="J11" s="191"/>
    </row>
    <row r="12" spans="1:10" ht="15">
      <c r="A12" s="191"/>
      <c r="B12" s="187"/>
      <c r="C12" s="188"/>
      <c r="D12" s="188"/>
      <c r="E12" s="188"/>
      <c r="F12" s="188"/>
      <c r="G12" s="188"/>
      <c r="H12" s="188"/>
      <c r="I12" s="189"/>
      <c r="J12" s="191"/>
    </row>
    <row r="13" spans="1:10" ht="15">
      <c r="A13" s="191"/>
      <c r="B13" s="187"/>
      <c r="C13" s="188"/>
      <c r="D13" s="188"/>
      <c r="E13" s="188"/>
      <c r="F13" s="188"/>
      <c r="G13" s="188"/>
      <c r="H13" s="188"/>
      <c r="I13" s="189"/>
      <c r="J13" s="191"/>
    </row>
    <row r="14" spans="1:10" ht="15">
      <c r="A14" s="191"/>
      <c r="B14" s="187"/>
      <c r="C14" s="188"/>
      <c r="D14" s="188"/>
      <c r="E14" s="188"/>
      <c r="F14" s="188"/>
      <c r="G14" s="188"/>
      <c r="H14" s="188"/>
      <c r="I14" s="189"/>
      <c r="J14" s="191"/>
    </row>
    <row r="15" spans="1:10" ht="15">
      <c r="A15" s="191"/>
      <c r="B15" s="187"/>
      <c r="C15" s="188"/>
      <c r="D15" s="188"/>
      <c r="E15" s="188"/>
      <c r="F15" s="188"/>
      <c r="G15" s="188"/>
      <c r="H15" s="188"/>
      <c r="I15" s="189"/>
      <c r="J15" s="191"/>
    </row>
    <row r="16" spans="1:10" ht="15">
      <c r="A16" s="191"/>
      <c r="B16" s="187"/>
      <c r="C16" s="188"/>
      <c r="D16" s="188"/>
      <c r="E16" s="188"/>
      <c r="F16" s="188"/>
      <c r="G16" s="188"/>
      <c r="H16" s="188"/>
      <c r="I16" s="189"/>
      <c r="J16" s="191"/>
    </row>
    <row r="17" spans="1:10" ht="15">
      <c r="A17" s="191"/>
      <c r="B17" s="187"/>
      <c r="C17" s="188"/>
      <c r="D17" s="188"/>
      <c r="E17" s="188"/>
      <c r="F17" s="188"/>
      <c r="G17" s="188"/>
      <c r="H17" s="188"/>
      <c r="I17" s="189"/>
      <c r="J17" s="191"/>
    </row>
    <row r="18" spans="1:10" ht="15">
      <c r="A18" s="191"/>
      <c r="B18" s="187"/>
      <c r="C18" s="188"/>
      <c r="D18" s="188"/>
      <c r="E18" s="188"/>
      <c r="F18" s="188"/>
      <c r="G18" s="188"/>
      <c r="H18" s="188"/>
      <c r="I18" s="189"/>
      <c r="J18" s="191"/>
    </row>
    <row r="19" spans="1:10" ht="15">
      <c r="A19" s="191"/>
      <c r="B19" s="187"/>
      <c r="C19" s="188"/>
      <c r="D19" s="188"/>
      <c r="E19" s="188"/>
      <c r="F19" s="188"/>
      <c r="G19" s="188"/>
      <c r="H19" s="188"/>
      <c r="I19" s="189"/>
      <c r="J19" s="191"/>
    </row>
    <row r="20" spans="1:10" ht="15">
      <c r="A20" s="191"/>
      <c r="B20" s="187"/>
      <c r="C20" s="188"/>
      <c r="D20" s="188"/>
      <c r="E20" s="188"/>
      <c r="F20" s="188"/>
      <c r="G20" s="188"/>
      <c r="H20" s="188"/>
      <c r="I20" s="189"/>
      <c r="J20" s="191"/>
    </row>
    <row r="21" spans="1:10" ht="15">
      <c r="A21" s="191"/>
      <c r="B21" s="187"/>
      <c r="C21" s="188"/>
      <c r="D21" s="188"/>
      <c r="E21" s="188"/>
      <c r="F21" s="188"/>
      <c r="G21" s="188"/>
      <c r="H21" s="188"/>
      <c r="I21" s="189"/>
      <c r="J21" s="191"/>
    </row>
    <row r="22" spans="1:10" ht="15">
      <c r="A22" s="191"/>
      <c r="B22" s="187"/>
      <c r="C22" s="188"/>
      <c r="D22" s="188"/>
      <c r="E22" s="188"/>
      <c r="F22" s="188"/>
      <c r="G22" s="188"/>
      <c r="H22" s="188"/>
      <c r="I22" s="189"/>
      <c r="J22" s="191"/>
    </row>
    <row r="23" spans="1:10" ht="15">
      <c r="A23" s="191"/>
      <c r="B23" s="187"/>
      <c r="C23" s="188"/>
      <c r="D23" s="188"/>
      <c r="E23" s="188"/>
      <c r="F23" s="188"/>
      <c r="G23" s="188"/>
      <c r="H23" s="188"/>
      <c r="I23" s="189"/>
      <c r="J23" s="191"/>
    </row>
    <row r="24" spans="1:10" ht="15">
      <c r="A24" s="191"/>
      <c r="B24" s="187"/>
      <c r="C24" s="188"/>
      <c r="D24" s="188"/>
      <c r="E24" s="188"/>
      <c r="F24" s="188"/>
      <c r="G24" s="188"/>
      <c r="H24" s="188"/>
      <c r="I24" s="189"/>
      <c r="J24" s="191"/>
    </row>
    <row r="25" spans="1:10" ht="15">
      <c r="A25" s="191"/>
      <c r="B25" s="187"/>
      <c r="C25" s="188"/>
      <c r="D25" s="188"/>
      <c r="E25" s="188"/>
      <c r="F25" s="188"/>
      <c r="G25" s="188"/>
      <c r="H25" s="188"/>
      <c r="I25" s="189"/>
      <c r="J25" s="191"/>
    </row>
    <row r="26" spans="1:10" ht="15">
      <c r="A26" s="191"/>
      <c r="B26" s="187"/>
      <c r="C26" s="188"/>
      <c r="D26" s="188"/>
      <c r="E26" s="188"/>
      <c r="F26" s="188"/>
      <c r="G26" s="188"/>
      <c r="H26" s="188"/>
      <c r="I26" s="189"/>
      <c r="J26" s="191"/>
    </row>
    <row r="27" spans="1:10" ht="15">
      <c r="A27" s="191"/>
      <c r="B27" s="187"/>
      <c r="C27" s="188"/>
      <c r="D27" s="188"/>
      <c r="E27" s="188"/>
      <c r="F27" s="188"/>
      <c r="G27" s="188"/>
      <c r="H27" s="188"/>
      <c r="I27" s="189"/>
      <c r="J27" s="191"/>
    </row>
    <row r="28" spans="1:10" ht="15">
      <c r="A28" s="191"/>
      <c r="B28" s="187"/>
      <c r="C28" s="188"/>
      <c r="D28" s="188"/>
      <c r="E28" s="188"/>
      <c r="F28" s="188"/>
      <c r="G28" s="188"/>
      <c r="H28" s="188"/>
      <c r="I28" s="189"/>
      <c r="J28" s="191"/>
    </row>
    <row r="29" spans="1:10" ht="15">
      <c r="A29" s="191"/>
      <c r="B29" s="187"/>
      <c r="C29" s="188"/>
      <c r="D29" s="188"/>
      <c r="E29" s="188"/>
      <c r="F29" s="188"/>
      <c r="G29" s="188"/>
      <c r="H29" s="188"/>
      <c r="I29" s="189"/>
      <c r="J29" s="191"/>
    </row>
    <row r="30" spans="1:10" ht="15">
      <c r="A30" s="191"/>
      <c r="B30" s="187"/>
      <c r="C30" s="188"/>
      <c r="D30" s="188"/>
      <c r="E30" s="188"/>
      <c r="F30" s="188"/>
      <c r="G30" s="188"/>
      <c r="H30" s="188"/>
      <c r="I30" s="189"/>
      <c r="J30" s="191"/>
    </row>
    <row r="31" spans="1:10" ht="15">
      <c r="A31" s="191"/>
      <c r="B31" s="187"/>
      <c r="C31" s="188"/>
      <c r="D31" s="188"/>
      <c r="E31" s="188"/>
      <c r="F31" s="188"/>
      <c r="G31" s="188"/>
      <c r="H31" s="188"/>
      <c r="I31" s="189"/>
      <c r="J31" s="191"/>
    </row>
    <row r="32" spans="1:10" ht="14.25">
      <c r="A32" s="191"/>
      <c r="B32" s="163"/>
      <c r="C32" s="164"/>
      <c r="D32" s="165"/>
      <c r="E32" s="165"/>
      <c r="F32" s="165"/>
      <c r="G32" s="165"/>
      <c r="H32" s="165"/>
      <c r="I32" s="166"/>
      <c r="J32" s="191"/>
    </row>
    <row r="33" spans="1:10" ht="14.25">
      <c r="A33" s="191"/>
      <c r="B33" s="163"/>
      <c r="C33" s="164"/>
      <c r="D33" s="165"/>
      <c r="E33" s="165"/>
      <c r="F33" s="165"/>
      <c r="G33" s="165"/>
      <c r="H33" s="165"/>
      <c r="I33" s="166"/>
      <c r="J33" s="191"/>
    </row>
    <row r="34" spans="1:10" ht="14.25">
      <c r="A34" s="191"/>
      <c r="B34" s="167"/>
      <c r="C34" s="165"/>
      <c r="D34" s="165"/>
      <c r="E34" s="165"/>
      <c r="F34" s="165"/>
      <c r="G34" s="165"/>
      <c r="H34" s="165"/>
      <c r="I34" s="166"/>
      <c r="J34" s="191"/>
    </row>
    <row r="35" spans="1:10" ht="14.25">
      <c r="A35" s="191"/>
      <c r="B35" s="167"/>
      <c r="C35" s="165"/>
      <c r="D35" s="165"/>
      <c r="E35" s="165"/>
      <c r="F35" s="165"/>
      <c r="G35" s="165"/>
      <c r="H35" s="165"/>
      <c r="I35" s="166"/>
      <c r="J35" s="191"/>
    </row>
    <row r="36" spans="1:10" ht="14.25">
      <c r="A36" s="191"/>
      <c r="B36" s="168"/>
      <c r="C36" s="165"/>
      <c r="D36" s="165"/>
      <c r="E36" s="165"/>
      <c r="F36" s="165"/>
      <c r="G36" s="165"/>
      <c r="H36" s="165"/>
      <c r="I36" s="166"/>
      <c r="J36" s="191"/>
    </row>
    <row r="37" spans="1:10" ht="14.25">
      <c r="A37" s="191"/>
      <c r="B37" s="167"/>
      <c r="C37" s="169"/>
      <c r="D37" s="165"/>
      <c r="E37" s="165"/>
      <c r="F37" s="169"/>
      <c r="G37" s="170"/>
      <c r="H37" s="165"/>
      <c r="I37" s="166"/>
      <c r="J37" s="191"/>
    </row>
    <row r="38" spans="1:10" ht="15" thickBot="1">
      <c r="A38" s="191"/>
      <c r="B38" s="171"/>
      <c r="C38" s="172"/>
      <c r="D38" s="173"/>
      <c r="E38" s="173"/>
      <c r="F38" s="174"/>
      <c r="G38" s="173"/>
      <c r="H38" s="173"/>
      <c r="I38" s="175"/>
      <c r="J38" s="191"/>
    </row>
    <row r="39" spans="1:10" ht="14.25">
      <c r="A39" s="191"/>
      <c r="B39" s="191"/>
      <c r="C39" s="191"/>
      <c r="D39" s="191"/>
      <c r="E39" s="191"/>
      <c r="F39" s="191"/>
      <c r="G39" s="191"/>
      <c r="H39" s="191"/>
      <c r="I39" s="191"/>
      <c r="J39" s="191"/>
    </row>
    <row r="40" spans="1:10" ht="14.25">
      <c r="A40" s="191"/>
      <c r="B40" s="191"/>
      <c r="C40" s="191"/>
      <c r="D40" s="191"/>
      <c r="E40" s="191"/>
      <c r="F40" s="191"/>
      <c r="G40" s="191"/>
      <c r="H40" s="191"/>
      <c r="I40" s="191"/>
      <c r="J40" s="191"/>
    </row>
    <row r="41" spans="1:10" ht="14.25">
      <c r="A41" s="191"/>
      <c r="B41" s="191"/>
      <c r="C41" s="191"/>
      <c r="D41" s="191"/>
      <c r="E41" s="191"/>
      <c r="F41" s="191"/>
      <c r="G41" s="191"/>
      <c r="H41" s="191"/>
      <c r="I41" s="191"/>
      <c r="J41" s="191"/>
    </row>
    <row r="42" spans="1:10" ht="14.25">
      <c r="A42" s="191"/>
      <c r="B42" s="191"/>
      <c r="C42" s="191"/>
      <c r="D42" s="191"/>
      <c r="E42" s="191"/>
      <c r="F42" s="191"/>
      <c r="G42" s="191"/>
      <c r="H42" s="191"/>
      <c r="I42" s="191"/>
      <c r="J42" s="191"/>
    </row>
    <row r="43" spans="1:10" ht="14.25">
      <c r="A43" s="191"/>
      <c r="B43" s="191"/>
      <c r="C43" s="191"/>
      <c r="D43" s="191"/>
      <c r="E43" s="191"/>
      <c r="F43" s="191"/>
      <c r="G43" s="191"/>
      <c r="H43" s="191"/>
      <c r="I43" s="191"/>
      <c r="J43" s="191"/>
    </row>
    <row r="44" spans="1:10" ht="14.25">
      <c r="A44" s="191"/>
      <c r="B44" s="191"/>
      <c r="C44" s="191"/>
      <c r="D44" s="191"/>
      <c r="E44" s="191"/>
      <c r="F44" s="191"/>
      <c r="G44" s="191"/>
      <c r="H44" s="191"/>
      <c r="I44" s="191"/>
      <c r="J44" s="191"/>
    </row>
    <row r="45" spans="1:10" ht="14.25">
      <c r="A45" s="191"/>
      <c r="B45" s="191"/>
      <c r="C45" s="191"/>
      <c r="D45" s="191"/>
      <c r="E45" s="191"/>
      <c r="F45" s="191"/>
      <c r="G45" s="191"/>
      <c r="H45" s="191"/>
      <c r="I45" s="191"/>
      <c r="J45" s="191"/>
    </row>
    <row r="46" spans="1:10" ht="14.25">
      <c r="A46" s="191"/>
      <c r="B46" s="191"/>
      <c r="C46" s="191"/>
      <c r="D46" s="191"/>
      <c r="E46" s="191"/>
      <c r="F46" s="191"/>
      <c r="G46" s="191"/>
      <c r="H46" s="191"/>
      <c r="I46" s="191"/>
      <c r="J46" s="191"/>
    </row>
    <row r="47" spans="1:10" ht="14.25">
      <c r="A47" s="191"/>
      <c r="B47" s="191"/>
      <c r="C47" s="191"/>
      <c r="D47" s="191"/>
      <c r="E47" s="191"/>
      <c r="F47" s="191"/>
      <c r="G47" s="191"/>
      <c r="H47" s="191"/>
      <c r="I47" s="191"/>
      <c r="J47" s="191"/>
    </row>
    <row r="48" spans="1:10" ht="14.25">
      <c r="A48" s="191"/>
      <c r="B48" s="191"/>
      <c r="C48" s="191"/>
      <c r="D48" s="191"/>
      <c r="E48" s="191"/>
      <c r="F48" s="191"/>
      <c r="G48" s="191"/>
      <c r="H48" s="191"/>
      <c r="I48" s="191"/>
      <c r="J48" s="191"/>
    </row>
    <row r="49" spans="1:10" ht="14.25">
      <c r="A49" s="191"/>
      <c r="B49" s="191"/>
      <c r="C49" s="191"/>
      <c r="D49" s="191"/>
      <c r="E49" s="191"/>
      <c r="F49" s="191"/>
      <c r="G49" s="191"/>
      <c r="H49" s="191"/>
      <c r="I49" s="191"/>
      <c r="J49" s="191"/>
    </row>
    <row r="50" spans="1:10" ht="14.25">
      <c r="A50" s="191"/>
      <c r="B50" s="191"/>
      <c r="C50" s="191"/>
      <c r="D50" s="191"/>
      <c r="E50" s="191"/>
      <c r="F50" s="191"/>
      <c r="G50" s="191"/>
      <c r="H50" s="191"/>
      <c r="I50" s="191"/>
      <c r="J50" s="191"/>
    </row>
    <row r="51" spans="1:10" ht="14.25">
      <c r="A51" s="191"/>
      <c r="B51" s="191"/>
      <c r="C51" s="191"/>
      <c r="D51" s="191"/>
      <c r="E51" s="191"/>
      <c r="F51" s="191"/>
      <c r="G51" s="191"/>
      <c r="H51" s="191"/>
      <c r="I51" s="191"/>
      <c r="J51" s="191"/>
    </row>
    <row r="52" spans="1:10" ht="14.25">
      <c r="A52" s="191"/>
      <c r="B52" s="191"/>
      <c r="C52" s="191"/>
      <c r="D52" s="191"/>
      <c r="E52" s="191"/>
      <c r="F52" s="191"/>
      <c r="G52" s="191"/>
      <c r="H52" s="191"/>
      <c r="I52" s="191"/>
      <c r="J52" s="191"/>
    </row>
    <row r="53" spans="1:10" ht="14.25">
      <c r="A53" s="191"/>
      <c r="B53" s="191"/>
      <c r="C53" s="191"/>
      <c r="D53" s="191"/>
      <c r="E53" s="191"/>
      <c r="F53" s="191"/>
      <c r="G53" s="191"/>
      <c r="H53" s="191"/>
      <c r="I53" s="191"/>
      <c r="J53" s="191"/>
    </row>
    <row r="54" spans="1:10" ht="14.25">
      <c r="A54" s="191"/>
      <c r="B54" s="191"/>
      <c r="C54" s="191"/>
      <c r="D54" s="191"/>
      <c r="E54" s="191"/>
      <c r="F54" s="191"/>
      <c r="G54" s="191"/>
      <c r="H54" s="191"/>
      <c r="I54" s="191"/>
      <c r="J54" s="191"/>
    </row>
    <row r="55" spans="1:10" ht="14.25">
      <c r="A55" s="191"/>
      <c r="B55" s="191"/>
      <c r="C55" s="191"/>
      <c r="D55" s="191"/>
      <c r="E55" s="191"/>
      <c r="F55" s="191"/>
      <c r="G55" s="191"/>
      <c r="H55" s="191"/>
      <c r="I55" s="191"/>
      <c r="J55" s="191"/>
    </row>
    <row r="56" spans="1:10" ht="14.25">
      <c r="A56" s="191"/>
      <c r="B56" s="191"/>
      <c r="C56" s="191"/>
      <c r="D56" s="191"/>
      <c r="E56" s="191"/>
      <c r="F56" s="191"/>
      <c r="G56" s="191"/>
      <c r="H56" s="191"/>
      <c r="I56" s="191"/>
      <c r="J56" s="191"/>
    </row>
    <row r="57" spans="1:10" ht="14.25">
      <c r="A57" s="191"/>
      <c r="B57" s="191"/>
      <c r="C57" s="191"/>
      <c r="D57" s="191"/>
      <c r="E57" s="191"/>
      <c r="F57" s="191"/>
      <c r="G57" s="191"/>
      <c r="H57" s="191"/>
      <c r="I57" s="191"/>
      <c r="J57" s="191"/>
    </row>
    <row r="58" spans="1:10" ht="14.25">
      <c r="A58" s="191"/>
      <c r="B58" s="191"/>
      <c r="C58" s="191"/>
      <c r="D58" s="191"/>
      <c r="E58" s="191"/>
      <c r="F58" s="191"/>
      <c r="G58" s="191"/>
      <c r="H58" s="191"/>
      <c r="I58" s="191"/>
      <c r="J58" s="191"/>
    </row>
    <row r="59" spans="1:10" ht="14.25">
      <c r="A59" s="191"/>
      <c r="B59" s="191"/>
      <c r="C59" s="191"/>
      <c r="D59" s="191"/>
      <c r="E59" s="191"/>
      <c r="F59" s="191"/>
      <c r="G59" s="191"/>
      <c r="H59" s="191"/>
      <c r="I59" s="191"/>
      <c r="J59" s="191"/>
    </row>
    <row r="60" spans="1:10" ht="14.25">
      <c r="A60" s="191"/>
      <c r="B60" s="191"/>
      <c r="C60" s="191"/>
      <c r="D60" s="191"/>
      <c r="E60" s="191"/>
      <c r="F60" s="191"/>
      <c r="G60" s="191"/>
      <c r="H60" s="191"/>
      <c r="I60" s="191"/>
      <c r="J60" s="191"/>
    </row>
    <row r="61" spans="1:10" ht="14.25">
      <c r="A61" s="191"/>
      <c r="B61" s="191"/>
      <c r="C61" s="191"/>
      <c r="D61" s="191"/>
      <c r="E61" s="191"/>
      <c r="F61" s="191"/>
      <c r="G61" s="191"/>
      <c r="H61" s="191"/>
      <c r="I61" s="191"/>
      <c r="J61" s="191"/>
    </row>
    <row r="62" spans="1:10" ht="14.25">
      <c r="A62" s="191"/>
      <c r="B62" s="191"/>
      <c r="C62" s="191"/>
      <c r="D62" s="191"/>
      <c r="E62" s="191"/>
      <c r="F62" s="191"/>
      <c r="G62" s="191"/>
      <c r="H62" s="191"/>
      <c r="I62" s="191"/>
      <c r="J62" s="191"/>
    </row>
    <row r="63" spans="1:10" ht="14.25">
      <c r="A63" s="191"/>
      <c r="B63" s="191"/>
      <c r="C63" s="191"/>
      <c r="D63" s="191"/>
      <c r="E63" s="191"/>
      <c r="F63" s="191"/>
      <c r="G63" s="191"/>
      <c r="H63" s="191"/>
      <c r="I63" s="191"/>
      <c r="J63" s="191"/>
    </row>
    <row r="64" spans="1:10" ht="14.25">
      <c r="A64" s="191"/>
      <c r="B64" s="191"/>
      <c r="C64" s="191"/>
      <c r="D64" s="191"/>
      <c r="E64" s="191"/>
      <c r="F64" s="191"/>
      <c r="G64" s="191"/>
      <c r="H64" s="191"/>
      <c r="I64" s="191"/>
      <c r="J64" s="191"/>
    </row>
    <row r="65" spans="1:10" ht="14.25">
      <c r="A65" s="191"/>
      <c r="B65" s="191"/>
      <c r="C65" s="191"/>
      <c r="D65" s="191"/>
      <c r="E65" s="191"/>
      <c r="F65" s="191"/>
      <c r="G65" s="191"/>
      <c r="H65" s="191"/>
      <c r="I65" s="191"/>
      <c r="J65" s="191"/>
    </row>
    <row r="66" spans="1:10" ht="14.25">
      <c r="A66" s="191"/>
      <c r="B66" s="191"/>
      <c r="C66" s="191"/>
      <c r="D66" s="191"/>
      <c r="E66" s="191"/>
      <c r="F66" s="191"/>
      <c r="G66" s="191"/>
      <c r="H66" s="191"/>
      <c r="I66" s="191"/>
      <c r="J66" s="191"/>
    </row>
    <row r="67" spans="1:10" ht="14.25">
      <c r="A67" s="191"/>
      <c r="B67" s="191"/>
      <c r="C67" s="191"/>
      <c r="D67" s="191"/>
      <c r="E67" s="191"/>
      <c r="F67" s="191"/>
      <c r="G67" s="191"/>
      <c r="H67" s="191"/>
      <c r="I67" s="191"/>
      <c r="J67" s="191"/>
    </row>
    <row r="68" spans="1:10" ht="14.25">
      <c r="A68" s="191"/>
      <c r="B68" s="191"/>
      <c r="C68" s="191"/>
      <c r="D68" s="191"/>
      <c r="E68" s="191"/>
      <c r="F68" s="191"/>
      <c r="G68" s="191"/>
      <c r="H68" s="191"/>
      <c r="I68" s="191"/>
      <c r="J68" s="191"/>
    </row>
    <row r="69" spans="1:10" ht="14.25">
      <c r="A69" s="191"/>
      <c r="B69" s="191"/>
      <c r="C69" s="191"/>
      <c r="D69" s="191"/>
      <c r="E69" s="191"/>
      <c r="F69" s="191"/>
      <c r="G69" s="191"/>
      <c r="H69" s="191"/>
      <c r="I69" s="191"/>
      <c r="J69" s="191"/>
    </row>
    <row r="70" spans="1:10" ht="14.25">
      <c r="A70" s="191"/>
      <c r="B70" s="191"/>
      <c r="C70" s="191"/>
      <c r="D70" s="191"/>
      <c r="E70" s="191"/>
      <c r="F70" s="191"/>
      <c r="G70" s="191"/>
      <c r="H70" s="191"/>
      <c r="I70" s="191"/>
      <c r="J70" s="191"/>
    </row>
    <row r="71" spans="1:10" ht="14.25">
      <c r="A71" s="191"/>
      <c r="B71" s="191"/>
      <c r="C71" s="191"/>
      <c r="D71" s="191"/>
      <c r="E71" s="191"/>
      <c r="F71" s="191"/>
      <c r="G71" s="191"/>
      <c r="H71" s="191"/>
      <c r="I71" s="191"/>
      <c r="J71" s="191"/>
    </row>
    <row r="72" spans="1:10" ht="14.25">
      <c r="A72" s="191"/>
      <c r="B72" s="191"/>
      <c r="C72" s="191"/>
      <c r="D72" s="191"/>
      <c r="E72" s="191"/>
      <c r="F72" s="191"/>
      <c r="G72" s="191"/>
      <c r="H72" s="191"/>
      <c r="I72" s="191"/>
      <c r="J72" s="191"/>
    </row>
    <row r="73" spans="1:10" ht="14.25">
      <c r="A73" s="191"/>
      <c r="B73" s="191"/>
      <c r="C73" s="191"/>
      <c r="D73" s="191"/>
      <c r="E73" s="191"/>
      <c r="F73" s="191"/>
      <c r="G73" s="191"/>
      <c r="H73" s="191"/>
      <c r="I73" s="191"/>
      <c r="J73" s="191"/>
    </row>
    <row r="74" spans="1:10" ht="14.25">
      <c r="A74" s="191"/>
      <c r="B74" s="191"/>
      <c r="C74" s="191"/>
      <c r="D74" s="191"/>
      <c r="E74" s="191"/>
      <c r="F74" s="191"/>
      <c r="G74" s="191"/>
      <c r="H74" s="191"/>
      <c r="I74" s="191"/>
      <c r="J74" s="191"/>
    </row>
    <row r="75" spans="1:10" ht="14.25">
      <c r="A75" s="191"/>
      <c r="B75" s="191"/>
      <c r="C75" s="191"/>
      <c r="D75" s="191"/>
      <c r="E75" s="191"/>
      <c r="F75" s="191"/>
      <c r="G75" s="191"/>
      <c r="H75" s="191"/>
      <c r="I75" s="191"/>
      <c r="J75" s="191"/>
    </row>
    <row r="76" spans="1:10" ht="14.25">
      <c r="A76" s="191"/>
      <c r="B76" s="191"/>
      <c r="C76" s="191"/>
      <c r="D76" s="191"/>
      <c r="E76" s="191"/>
      <c r="F76" s="191"/>
      <c r="G76" s="191"/>
      <c r="H76" s="191"/>
      <c r="I76" s="191"/>
      <c r="J76" s="191"/>
    </row>
    <row r="77" spans="1:10" ht="14.25">
      <c r="A77" s="191"/>
      <c r="B77" s="191"/>
      <c r="C77" s="191"/>
      <c r="D77" s="191"/>
      <c r="E77" s="191"/>
      <c r="F77" s="191"/>
      <c r="G77" s="191"/>
      <c r="H77" s="191"/>
      <c r="I77" s="191"/>
      <c r="J77" s="191"/>
    </row>
    <row r="78" spans="1:10" ht="14.25">
      <c r="A78" s="191"/>
      <c r="B78" s="191"/>
      <c r="C78" s="191"/>
      <c r="D78" s="191"/>
      <c r="E78" s="191"/>
      <c r="F78" s="191"/>
      <c r="G78" s="191"/>
      <c r="H78" s="191"/>
      <c r="I78" s="191"/>
      <c r="J78" s="191"/>
    </row>
    <row r="79" spans="1:10" ht="14.25">
      <c r="A79" s="191"/>
      <c r="B79" s="191"/>
      <c r="C79" s="191"/>
      <c r="D79" s="191"/>
      <c r="E79" s="191"/>
      <c r="F79" s="191"/>
      <c r="G79" s="191"/>
      <c r="H79" s="191"/>
      <c r="I79" s="191"/>
      <c r="J79" s="191"/>
    </row>
    <row r="80" spans="1:10" ht="14.25">
      <c r="A80" s="191"/>
      <c r="B80" s="191"/>
      <c r="C80" s="191"/>
      <c r="D80" s="191"/>
      <c r="E80" s="191"/>
      <c r="F80" s="191"/>
      <c r="G80" s="191"/>
      <c r="H80" s="191"/>
      <c r="I80" s="191"/>
      <c r="J80" s="191"/>
    </row>
    <row r="81" spans="1:10" ht="14.25">
      <c r="A81" s="191"/>
      <c r="B81" s="191"/>
      <c r="C81" s="191"/>
      <c r="D81" s="191"/>
      <c r="E81" s="191"/>
      <c r="F81" s="191"/>
      <c r="G81" s="191"/>
      <c r="H81" s="191"/>
      <c r="I81" s="191"/>
      <c r="J81" s="191"/>
    </row>
    <row r="82" spans="1:10" ht="14.25">
      <c r="A82" s="191"/>
      <c r="B82" s="191"/>
      <c r="C82" s="191"/>
      <c r="D82" s="191"/>
      <c r="E82" s="191"/>
      <c r="F82" s="191"/>
      <c r="G82" s="191"/>
      <c r="H82" s="191"/>
      <c r="I82" s="191"/>
      <c r="J82" s="191"/>
    </row>
    <row r="83" spans="1:10" ht="14.25">
      <c r="A83" s="191"/>
      <c r="B83" s="191"/>
      <c r="C83" s="191"/>
      <c r="D83" s="191"/>
      <c r="E83" s="191"/>
      <c r="F83" s="191"/>
      <c r="G83" s="191"/>
      <c r="H83" s="191"/>
      <c r="I83" s="191"/>
      <c r="J83" s="191"/>
    </row>
    <row r="84" spans="1:10" ht="14.25">
      <c r="A84" s="191"/>
      <c r="B84" s="191"/>
      <c r="C84" s="191"/>
      <c r="D84" s="191"/>
      <c r="E84" s="191"/>
      <c r="F84" s="191"/>
      <c r="G84" s="191"/>
      <c r="H84" s="191"/>
      <c r="I84" s="191"/>
      <c r="J84" s="191"/>
    </row>
    <row r="85" spans="1:10" ht="14.25">
      <c r="A85" s="191"/>
      <c r="B85" s="191"/>
      <c r="C85" s="191"/>
      <c r="D85" s="191"/>
      <c r="E85" s="191"/>
      <c r="F85" s="191"/>
      <c r="G85" s="191"/>
      <c r="H85" s="191"/>
      <c r="I85" s="191"/>
      <c r="J85" s="191"/>
    </row>
    <row r="86" spans="1:10" ht="14.25">
      <c r="A86" s="191"/>
      <c r="B86" s="191"/>
      <c r="C86" s="191"/>
      <c r="D86" s="191"/>
      <c r="E86" s="191"/>
      <c r="F86" s="191"/>
      <c r="G86" s="191"/>
      <c r="H86" s="191"/>
      <c r="I86" s="191"/>
      <c r="J86" s="191"/>
    </row>
    <row r="87" spans="1:10" ht="14.25">
      <c r="A87" s="191"/>
      <c r="B87" s="191"/>
      <c r="C87" s="191"/>
      <c r="D87" s="191"/>
      <c r="E87" s="191"/>
      <c r="F87" s="191"/>
      <c r="G87" s="191"/>
      <c r="H87" s="191"/>
      <c r="I87" s="191"/>
      <c r="J87" s="191"/>
    </row>
    <row r="88" spans="1:10" ht="14.25">
      <c r="A88" s="191"/>
      <c r="B88" s="191"/>
      <c r="C88" s="191"/>
      <c r="D88" s="191"/>
      <c r="E88" s="191"/>
      <c r="F88" s="191"/>
      <c r="G88" s="191"/>
      <c r="H88" s="191"/>
      <c r="I88" s="191"/>
      <c r="J88" s="191"/>
    </row>
    <row r="89" spans="1:10" ht="14.25">
      <c r="A89" s="191"/>
      <c r="B89" s="191"/>
      <c r="C89" s="191"/>
      <c r="D89" s="191"/>
      <c r="E89" s="191"/>
      <c r="F89" s="191"/>
      <c r="G89" s="191"/>
      <c r="H89" s="191"/>
      <c r="I89" s="191"/>
      <c r="J89" s="191"/>
    </row>
    <row r="90" spans="1:10" ht="14.25">
      <c r="A90" s="191"/>
      <c r="B90" s="191"/>
      <c r="C90" s="191"/>
      <c r="D90" s="191"/>
      <c r="E90" s="191"/>
      <c r="F90" s="191"/>
      <c r="G90" s="191"/>
      <c r="H90" s="191"/>
      <c r="I90" s="191"/>
      <c r="J90" s="191"/>
    </row>
    <row r="91" spans="1:10" ht="14.25">
      <c r="A91" s="191"/>
      <c r="B91" s="191"/>
      <c r="C91" s="191"/>
      <c r="D91" s="191"/>
      <c r="E91" s="191"/>
      <c r="F91" s="191"/>
      <c r="G91" s="191"/>
      <c r="H91" s="191"/>
      <c r="I91" s="191"/>
      <c r="J91" s="191"/>
    </row>
    <row r="92" spans="1:10" ht="14.25">
      <c r="A92" s="191"/>
      <c r="B92" s="191"/>
      <c r="C92" s="191"/>
      <c r="D92" s="191"/>
      <c r="E92" s="191"/>
      <c r="F92" s="191"/>
      <c r="G92" s="191"/>
      <c r="H92" s="191"/>
      <c r="I92" s="191"/>
      <c r="J92" s="191"/>
    </row>
    <row r="93" spans="1:10" ht="14.25">
      <c r="A93" s="191"/>
      <c r="B93" s="191"/>
      <c r="C93" s="191"/>
      <c r="D93" s="191"/>
      <c r="E93" s="191"/>
      <c r="F93" s="191"/>
      <c r="G93" s="191"/>
      <c r="H93" s="191"/>
      <c r="I93" s="191"/>
      <c r="J93" s="191"/>
    </row>
    <row r="94" spans="1:10" ht="14.25">
      <c r="A94" s="191"/>
      <c r="B94" s="191"/>
      <c r="C94" s="191"/>
      <c r="D94" s="191"/>
      <c r="E94" s="191"/>
      <c r="F94" s="191"/>
      <c r="G94" s="191"/>
      <c r="H94" s="191"/>
      <c r="I94" s="191"/>
      <c r="J94" s="191"/>
    </row>
    <row r="95" spans="1:10" ht="14.25">
      <c r="A95" s="191"/>
      <c r="B95" s="191"/>
      <c r="C95" s="191"/>
      <c r="D95" s="191"/>
      <c r="E95" s="191"/>
      <c r="F95" s="191"/>
      <c r="G95" s="191"/>
      <c r="H95" s="191"/>
      <c r="I95" s="191"/>
      <c r="J95" s="191"/>
    </row>
    <row r="96" spans="1:10" ht="14.25">
      <c r="A96" s="191"/>
      <c r="B96" s="191"/>
      <c r="C96" s="191"/>
      <c r="D96" s="191"/>
      <c r="E96" s="191"/>
      <c r="F96" s="191"/>
      <c r="G96" s="191"/>
      <c r="H96" s="191"/>
      <c r="I96" s="191"/>
      <c r="J96" s="191"/>
    </row>
    <row r="97" spans="1:10" ht="14.25">
      <c r="A97" s="191"/>
      <c r="B97" s="191"/>
      <c r="C97" s="191"/>
      <c r="D97" s="191"/>
      <c r="E97" s="191"/>
      <c r="F97" s="191"/>
      <c r="G97" s="191"/>
      <c r="H97" s="191"/>
      <c r="I97" s="191"/>
      <c r="J97" s="191"/>
    </row>
    <row r="98" spans="1:10" ht="14.25">
      <c r="A98" s="191"/>
      <c r="B98" s="191"/>
      <c r="C98" s="191"/>
      <c r="D98" s="191"/>
      <c r="E98" s="191"/>
      <c r="F98" s="191"/>
      <c r="G98" s="191"/>
      <c r="H98" s="191"/>
      <c r="I98" s="191"/>
      <c r="J98" s="191"/>
    </row>
    <row r="99" spans="1:10" ht="14.25">
      <c r="A99" s="191"/>
      <c r="B99" s="191"/>
      <c r="C99" s="191"/>
      <c r="D99" s="191"/>
      <c r="E99" s="191"/>
      <c r="F99" s="191"/>
      <c r="G99" s="191"/>
      <c r="H99" s="191"/>
      <c r="I99" s="191"/>
      <c r="J99" s="191"/>
    </row>
    <row r="100" spans="1:10" ht="14.25">
      <c r="A100" s="191"/>
      <c r="B100" s="191"/>
      <c r="C100" s="191"/>
      <c r="D100" s="191"/>
      <c r="E100" s="191"/>
      <c r="F100" s="191"/>
      <c r="G100" s="191"/>
      <c r="H100" s="191"/>
      <c r="I100" s="191"/>
      <c r="J100" s="191"/>
    </row>
  </sheetData>
  <sheetProtection sheet="1" objects="1" scenarios="1"/>
  <printOptions/>
  <pageMargins left="0.25" right="0.25" top="0.75" bottom="0.75" header="0.3" footer="0.3"/>
  <pageSetup fitToHeight="0" fitToWidth="1" horizontalDpi="600" verticalDpi="600" orientation="portrait" paperSize="9" scale="82" r:id="rId1"/>
</worksheet>
</file>

<file path=xl/worksheets/sheet8.xml><?xml version="1.0" encoding="utf-8"?>
<worksheet xmlns="http://schemas.openxmlformats.org/spreadsheetml/2006/main" xmlns:r="http://schemas.openxmlformats.org/officeDocument/2006/relationships">
  <sheetPr codeName="Taul1">
    <tabColor theme="8" tint="0.39998000860214233"/>
    <pageSetUpPr fitToPage="1"/>
  </sheetPr>
  <dimension ref="A1:F1735"/>
  <sheetViews>
    <sheetView zoomScalePageLayoutView="0" workbookViewId="0" topLeftCell="A1">
      <selection activeCell="A2" sqref="A2"/>
    </sheetView>
  </sheetViews>
  <sheetFormatPr defaultColWidth="8.796875" defaultRowHeight="14.25"/>
  <cols>
    <col min="1" max="1" width="28.19921875" style="199" bestFit="1" customWidth="1"/>
    <col min="2" max="2" width="8" style="199" bestFit="1" customWidth="1"/>
    <col min="3" max="3" width="6.8984375" style="199" bestFit="1" customWidth="1"/>
    <col min="4" max="4" width="8.59765625" style="199" bestFit="1" customWidth="1"/>
    <col min="5" max="5" width="8.296875" style="204" customWidth="1"/>
    <col min="6" max="24" width="8.796875" style="32" customWidth="1"/>
    <col min="25" max="16384" width="8.796875" style="199" customWidth="1"/>
  </cols>
  <sheetData>
    <row r="1" spans="1:5" ht="114">
      <c r="A1" s="232"/>
      <c r="B1" s="233" t="s">
        <v>1865</v>
      </c>
      <c r="C1" s="233" t="s">
        <v>1864</v>
      </c>
      <c r="D1" s="233" t="s">
        <v>1863</v>
      </c>
      <c r="E1" s="234" t="s">
        <v>1862</v>
      </c>
    </row>
    <row r="2" spans="1:5" ht="14.25">
      <c r="A2" s="195" t="s">
        <v>1810</v>
      </c>
      <c r="B2" s="200"/>
      <c r="C2" s="200"/>
      <c r="D2" s="222" t="s">
        <v>1809</v>
      </c>
      <c r="E2" s="218">
        <f>IF(D2="syötä ansio","",D2*(12+Henkilöstömenot!$I$29)*(1+(Henkilöstömenot!$I$28/100)))</f>
      </c>
    </row>
    <row r="3" spans="1:5" ht="14.25">
      <c r="A3" s="196" t="s">
        <v>1810</v>
      </c>
      <c r="B3" s="201"/>
      <c r="C3" s="201"/>
      <c r="D3" s="223" t="s">
        <v>1809</v>
      </c>
      <c r="E3" s="219">
        <f>IF(D3="syötä ansio","",D3*(12+Henkilöstömenot!$I$29)*(1+(Henkilöstömenot!$I$28/100)))</f>
      </c>
    </row>
    <row r="4" spans="1:5" ht="14.25">
      <c r="A4" s="196" t="s">
        <v>1810</v>
      </c>
      <c r="B4" s="201"/>
      <c r="C4" s="201"/>
      <c r="D4" s="223" t="s">
        <v>1809</v>
      </c>
      <c r="E4" s="220">
        <f>IF(D4="syötä ansio","",D4*(12+Henkilöstömenot!$I$29)*(1+(Henkilöstömenot!$I$28/100)))</f>
      </c>
    </row>
    <row r="5" spans="1:5" ht="14.25">
      <c r="A5" s="196" t="s">
        <v>1810</v>
      </c>
      <c r="B5" s="201"/>
      <c r="C5" s="201"/>
      <c r="D5" s="223" t="s">
        <v>1809</v>
      </c>
      <c r="E5" s="219">
        <f>IF(D5="syötä ansio","",D5*(12+Henkilöstömenot!$I$29)*(1+(Henkilöstömenot!$I$28/100)))</f>
      </c>
    </row>
    <row r="6" spans="1:5" ht="14.25">
      <c r="A6" s="197" t="s">
        <v>1810</v>
      </c>
      <c r="B6" s="202"/>
      <c r="C6" s="202"/>
      <c r="D6" s="224" t="s">
        <v>1809</v>
      </c>
      <c r="E6" s="221">
        <f>IF(D6="syötä ansio","",D6*(12+Henkilöstömenot!$I$29)*(1+(Henkilöstömenot!$I$28/100)))</f>
      </c>
    </row>
    <row r="7" spans="1:5" ht="15">
      <c r="A7" s="235" t="s">
        <v>1777</v>
      </c>
      <c r="B7" s="201"/>
      <c r="C7" s="201"/>
      <c r="D7" s="201"/>
      <c r="E7" s="236"/>
    </row>
    <row r="8" spans="1:5" ht="14.25">
      <c r="A8" s="237" t="s">
        <v>0</v>
      </c>
      <c r="B8" s="238">
        <v>83</v>
      </c>
      <c r="C8" s="239">
        <v>1837</v>
      </c>
      <c r="D8" s="240">
        <v>2020</v>
      </c>
      <c r="E8" s="241">
        <f>D8*(12+Henkilöstömenot!$I$29)*(1+(Henkilöstömenot!$I$28/100))</f>
        <v>31057.5</v>
      </c>
    </row>
    <row r="9" spans="1:5" ht="14.25">
      <c r="A9" s="242" t="s">
        <v>1</v>
      </c>
      <c r="B9" s="243">
        <v>94</v>
      </c>
      <c r="C9" s="244">
        <v>1896</v>
      </c>
      <c r="D9" s="245">
        <v>2034</v>
      </c>
      <c r="E9" s="246">
        <f>D9*(12+Henkilöstömenot!$I$29)*(1+(Henkilöstömenot!$I$28/100))</f>
        <v>31272.75</v>
      </c>
    </row>
    <row r="10" spans="1:5" ht="14.25">
      <c r="A10" s="237" t="s">
        <v>2</v>
      </c>
      <c r="B10" s="238">
        <v>429</v>
      </c>
      <c r="C10" s="239">
        <v>3752</v>
      </c>
      <c r="D10" s="240">
        <v>3872</v>
      </c>
      <c r="E10" s="241">
        <f>D10*(12+Henkilöstömenot!$I$29)*(1+(Henkilöstömenot!$I$28/100))</f>
        <v>59532</v>
      </c>
    </row>
    <row r="11" spans="1:6" ht="14.25">
      <c r="A11" s="242" t="s">
        <v>3</v>
      </c>
      <c r="B11" s="243">
        <v>250</v>
      </c>
      <c r="C11" s="244">
        <v>3798</v>
      </c>
      <c r="D11" s="245">
        <v>3918</v>
      </c>
      <c r="E11" s="246">
        <f>D11*(12+Henkilöstömenot!$I$29)*(1+(Henkilöstömenot!$I$28/100))</f>
        <v>60239.25</v>
      </c>
      <c r="F11" s="206"/>
    </row>
    <row r="12" spans="1:5" ht="14.25">
      <c r="A12" s="237" t="s">
        <v>4</v>
      </c>
      <c r="B12" s="238">
        <v>28</v>
      </c>
      <c r="C12" s="239">
        <v>4087</v>
      </c>
      <c r="D12" s="240">
        <v>4446</v>
      </c>
      <c r="E12" s="241">
        <f>D12*(12+Henkilöstömenot!$I$29)*(1+(Henkilöstömenot!$I$28/100))</f>
        <v>68357.25</v>
      </c>
    </row>
    <row r="13" spans="1:5" ht="14.25">
      <c r="A13" s="242" t="s">
        <v>5</v>
      </c>
      <c r="B13" s="243">
        <v>11</v>
      </c>
      <c r="C13" s="244">
        <v>2115</v>
      </c>
      <c r="D13" s="245">
        <v>2314</v>
      </c>
      <c r="E13" s="246">
        <f>D13*(12+Henkilöstömenot!$I$29)*(1+(Henkilöstömenot!$I$28/100))</f>
        <v>35577.75</v>
      </c>
    </row>
    <row r="14" spans="1:5" ht="14.25">
      <c r="A14" s="237" t="s">
        <v>6</v>
      </c>
      <c r="B14" s="238">
        <v>20</v>
      </c>
      <c r="C14" s="239">
        <v>3109</v>
      </c>
      <c r="D14" s="240">
        <v>5019</v>
      </c>
      <c r="E14" s="241">
        <f>D14*(12+Henkilöstömenot!$I$29)*(1+(Henkilöstömenot!$I$28/100))</f>
        <v>77167.125</v>
      </c>
    </row>
    <row r="15" spans="1:5" ht="14.25">
      <c r="A15" s="242" t="s">
        <v>7</v>
      </c>
      <c r="B15" s="243">
        <v>16</v>
      </c>
      <c r="C15" s="244">
        <v>2891</v>
      </c>
      <c r="D15" s="245">
        <v>3865</v>
      </c>
      <c r="E15" s="246">
        <f>D15*(12+Henkilöstömenot!$I$29)*(1+(Henkilöstömenot!$I$28/100))</f>
        <v>59424.375</v>
      </c>
    </row>
    <row r="16" spans="1:5" ht="14.25">
      <c r="A16" s="237" t="s">
        <v>8</v>
      </c>
      <c r="B16" s="238">
        <v>21</v>
      </c>
      <c r="C16" s="239">
        <v>2688</v>
      </c>
      <c r="D16" s="240">
        <v>3413</v>
      </c>
      <c r="E16" s="241">
        <f>D16*(12+Henkilöstömenot!$I$29)*(1+(Henkilöstömenot!$I$28/100))</f>
        <v>52474.875</v>
      </c>
    </row>
    <row r="17" spans="1:5" ht="14.25">
      <c r="A17" s="242" t="s">
        <v>9</v>
      </c>
      <c r="B17" s="243">
        <v>18</v>
      </c>
      <c r="C17" s="244">
        <v>2225</v>
      </c>
      <c r="D17" s="245">
        <v>2938</v>
      </c>
      <c r="E17" s="246">
        <f>D17*(12+Henkilöstömenot!$I$29)*(1+(Henkilöstömenot!$I$28/100))</f>
        <v>45171.75</v>
      </c>
    </row>
    <row r="18" spans="1:5" ht="14.25">
      <c r="A18" s="237" t="s">
        <v>10</v>
      </c>
      <c r="B18" s="238">
        <v>38</v>
      </c>
      <c r="C18" s="239">
        <v>4141</v>
      </c>
      <c r="D18" s="240">
        <v>4993</v>
      </c>
      <c r="E18" s="241">
        <f>D18*(12+Henkilöstömenot!$I$29)*(1+(Henkilöstömenot!$I$28/100))</f>
        <v>76767.375</v>
      </c>
    </row>
    <row r="19" spans="1:5" ht="14.25">
      <c r="A19" s="242" t="s">
        <v>11</v>
      </c>
      <c r="B19" s="243">
        <v>21</v>
      </c>
      <c r="C19" s="244">
        <v>3854</v>
      </c>
      <c r="D19" s="245">
        <v>4172</v>
      </c>
      <c r="E19" s="246">
        <f>D19*(12+Henkilöstömenot!$I$29)*(1+(Henkilöstömenot!$I$28/100))</f>
        <v>64144.5</v>
      </c>
    </row>
    <row r="20" spans="1:5" ht="14.25">
      <c r="A20" s="237" t="s">
        <v>12</v>
      </c>
      <c r="B20" s="238">
        <v>73</v>
      </c>
      <c r="C20" s="239">
        <v>2438</v>
      </c>
      <c r="D20" s="240">
        <v>2777</v>
      </c>
      <c r="E20" s="241">
        <f>D20*(12+Henkilöstömenot!$I$29)*(1+(Henkilöstömenot!$I$28/100))</f>
        <v>42696.375</v>
      </c>
    </row>
    <row r="21" spans="1:5" ht="14.25">
      <c r="A21" s="242" t="s">
        <v>13</v>
      </c>
      <c r="B21" s="243">
        <v>14</v>
      </c>
      <c r="C21" s="244">
        <v>3307</v>
      </c>
      <c r="D21" s="245">
        <v>3575</v>
      </c>
      <c r="E21" s="246">
        <f>D21*(12+Henkilöstömenot!$I$29)*(1+(Henkilöstömenot!$I$28/100))</f>
        <v>54965.625</v>
      </c>
    </row>
    <row r="22" spans="1:5" ht="14.25">
      <c r="A22" s="237" t="s">
        <v>14</v>
      </c>
      <c r="B22" s="238">
        <v>18</v>
      </c>
      <c r="C22" s="239">
        <v>3340</v>
      </c>
      <c r="D22" s="240">
        <v>3668</v>
      </c>
      <c r="E22" s="241">
        <f>D22*(12+Henkilöstömenot!$I$29)*(1+(Henkilöstömenot!$I$28/100))</f>
        <v>56395.5</v>
      </c>
    </row>
    <row r="23" spans="1:5" ht="14.25">
      <c r="A23" s="242" t="s">
        <v>15</v>
      </c>
      <c r="B23" s="243">
        <v>11</v>
      </c>
      <c r="C23" s="244">
        <v>3545</v>
      </c>
      <c r="D23" s="245">
        <v>3810</v>
      </c>
      <c r="E23" s="246">
        <f>D23*(12+Henkilöstömenot!$I$29)*(1+(Henkilöstömenot!$I$28/100))</f>
        <v>58578.75</v>
      </c>
    </row>
    <row r="24" spans="1:5" ht="14.25">
      <c r="A24" s="237" t="s">
        <v>16</v>
      </c>
      <c r="B24" s="238">
        <v>12</v>
      </c>
      <c r="C24" s="239">
        <v>4191</v>
      </c>
      <c r="D24" s="240">
        <v>4598</v>
      </c>
      <c r="E24" s="241">
        <f>D24*(12+Henkilöstömenot!$I$29)*(1+(Henkilöstömenot!$I$28/100))</f>
        <v>70694.25</v>
      </c>
    </row>
    <row r="25" spans="1:5" ht="14.25">
      <c r="A25" s="242" t="s">
        <v>17</v>
      </c>
      <c r="B25" s="243">
        <v>26</v>
      </c>
      <c r="C25" s="244">
        <v>3047</v>
      </c>
      <c r="D25" s="245">
        <v>3272</v>
      </c>
      <c r="E25" s="246">
        <f>D25*(12+Henkilöstömenot!$I$29)*(1+(Henkilöstömenot!$I$28/100))</f>
        <v>50307</v>
      </c>
    </row>
    <row r="26" spans="1:5" ht="14.25">
      <c r="A26" s="237" t="s">
        <v>18</v>
      </c>
      <c r="B26" s="238">
        <v>11</v>
      </c>
      <c r="C26" s="239">
        <v>3207</v>
      </c>
      <c r="D26" s="240">
        <v>3653</v>
      </c>
      <c r="E26" s="241">
        <f>D26*(12+Henkilöstömenot!$I$29)*(1+(Henkilöstömenot!$I$28/100))</f>
        <v>56164.875</v>
      </c>
    </row>
    <row r="27" spans="1:5" ht="14.25">
      <c r="A27" s="242" t="s">
        <v>19</v>
      </c>
      <c r="B27" s="243">
        <v>19</v>
      </c>
      <c r="C27" s="244">
        <v>2861</v>
      </c>
      <c r="D27" s="245">
        <v>3525</v>
      </c>
      <c r="E27" s="246">
        <f>D27*(12+Henkilöstömenot!$I$29)*(1+(Henkilöstömenot!$I$28/100))</f>
        <v>54196.875</v>
      </c>
    </row>
    <row r="28" spans="1:5" ht="14.25">
      <c r="A28" s="237" t="s">
        <v>20</v>
      </c>
      <c r="B28" s="238">
        <v>50</v>
      </c>
      <c r="C28" s="239">
        <v>3306</v>
      </c>
      <c r="D28" s="240">
        <v>3982</v>
      </c>
      <c r="E28" s="241">
        <f>D28*(12+Henkilöstömenot!$I$29)*(1+(Henkilöstömenot!$I$28/100))</f>
        <v>61223.25</v>
      </c>
    </row>
    <row r="29" spans="1:5" ht="14.25">
      <c r="A29" s="242" t="s">
        <v>21</v>
      </c>
      <c r="B29" s="243">
        <v>11</v>
      </c>
      <c r="C29" s="244">
        <v>4665</v>
      </c>
      <c r="D29" s="245">
        <v>5366</v>
      </c>
      <c r="E29" s="246">
        <f>D29*(12+Henkilöstömenot!$I$29)*(1+(Henkilöstömenot!$I$28/100))</f>
        <v>82502.25</v>
      </c>
    </row>
    <row r="30" spans="1:5" ht="14.25">
      <c r="A30" s="237" t="s">
        <v>22</v>
      </c>
      <c r="B30" s="238">
        <v>11</v>
      </c>
      <c r="C30" s="239">
        <v>2382</v>
      </c>
      <c r="D30" s="240">
        <v>2704</v>
      </c>
      <c r="E30" s="241">
        <f>D30*(12+Henkilöstömenot!$I$29)*(1+(Henkilöstömenot!$I$28/100))</f>
        <v>41574</v>
      </c>
    </row>
    <row r="31" spans="1:5" ht="14.25">
      <c r="A31" s="242" t="s">
        <v>23</v>
      </c>
      <c r="B31" s="243">
        <v>16</v>
      </c>
      <c r="C31" s="244">
        <v>2943</v>
      </c>
      <c r="D31" s="245">
        <v>3368</v>
      </c>
      <c r="E31" s="246">
        <f>D31*(12+Henkilöstömenot!$I$29)*(1+(Henkilöstömenot!$I$28/100))</f>
        <v>51783</v>
      </c>
    </row>
    <row r="32" spans="1:5" ht="14.25">
      <c r="A32" s="237" t="s">
        <v>24</v>
      </c>
      <c r="B32" s="238">
        <v>10</v>
      </c>
      <c r="C32" s="239">
        <v>5690</v>
      </c>
      <c r="D32" s="240">
        <v>8168</v>
      </c>
      <c r="E32" s="241">
        <f>D32*(12+Henkilöstömenot!$I$29)*(1+(Henkilöstömenot!$I$28/100))</f>
        <v>125583</v>
      </c>
    </row>
    <row r="33" spans="1:5" ht="14.25">
      <c r="A33" s="242" t="s">
        <v>25</v>
      </c>
      <c r="B33" s="243">
        <v>225</v>
      </c>
      <c r="C33" s="244">
        <v>2259</v>
      </c>
      <c r="D33" s="245">
        <v>2420</v>
      </c>
      <c r="E33" s="246">
        <f>D33*(12+Henkilöstömenot!$I$29)*(1+(Henkilöstömenot!$I$28/100))</f>
        <v>37207.5</v>
      </c>
    </row>
    <row r="34" spans="1:5" ht="14.25">
      <c r="A34" s="237" t="s">
        <v>26</v>
      </c>
      <c r="B34" s="238">
        <v>40</v>
      </c>
      <c r="C34" s="239">
        <v>2042</v>
      </c>
      <c r="D34" s="240">
        <v>2250</v>
      </c>
      <c r="E34" s="241">
        <f>D34*(12+Henkilöstömenot!$I$29)*(1+(Henkilöstömenot!$I$28/100))</f>
        <v>34593.75</v>
      </c>
    </row>
    <row r="35" spans="1:5" ht="14.25">
      <c r="A35" s="242" t="s">
        <v>27</v>
      </c>
      <c r="B35" s="243">
        <v>49</v>
      </c>
      <c r="C35" s="244">
        <v>2671</v>
      </c>
      <c r="D35" s="245">
        <v>3688</v>
      </c>
      <c r="E35" s="246">
        <f>D35*(12+Henkilöstömenot!$I$29)*(1+(Henkilöstömenot!$I$28/100))</f>
        <v>56703</v>
      </c>
    </row>
    <row r="36" spans="1:5" ht="14.25">
      <c r="A36" s="237" t="s">
        <v>28</v>
      </c>
      <c r="B36" s="238">
        <v>40</v>
      </c>
      <c r="C36" s="239">
        <v>2238</v>
      </c>
      <c r="D36" s="240">
        <v>2652</v>
      </c>
      <c r="E36" s="241">
        <f>D36*(12+Henkilöstömenot!$I$29)*(1+(Henkilöstömenot!$I$28/100))</f>
        <v>40774.5</v>
      </c>
    </row>
    <row r="37" spans="1:5" ht="14.25">
      <c r="A37" s="242" t="s">
        <v>29</v>
      </c>
      <c r="B37" s="243">
        <v>18</v>
      </c>
      <c r="C37" s="244">
        <v>3111</v>
      </c>
      <c r="D37" s="245">
        <v>3857</v>
      </c>
      <c r="E37" s="246">
        <f>D37*(12+Henkilöstömenot!$I$29)*(1+(Henkilöstömenot!$I$28/100))</f>
        <v>59301.375</v>
      </c>
    </row>
    <row r="38" spans="1:5" ht="14.25">
      <c r="A38" s="237" t="s">
        <v>30</v>
      </c>
      <c r="B38" s="238">
        <v>13</v>
      </c>
      <c r="C38" s="239">
        <v>2676</v>
      </c>
      <c r="D38" s="240">
        <v>4053</v>
      </c>
      <c r="E38" s="241">
        <f>D38*(12+Henkilöstömenot!$I$29)*(1+(Henkilöstömenot!$I$28/100))</f>
        <v>62314.875</v>
      </c>
    </row>
    <row r="39" spans="1:5" ht="14.25">
      <c r="A39" s="242" t="s">
        <v>31</v>
      </c>
      <c r="B39" s="243">
        <v>36</v>
      </c>
      <c r="C39" s="244">
        <v>4317</v>
      </c>
      <c r="D39" s="245">
        <v>4401</v>
      </c>
      <c r="E39" s="246">
        <f>D39*(12+Henkilöstömenot!$I$29)*(1+(Henkilöstömenot!$I$28/100))</f>
        <v>67665.375</v>
      </c>
    </row>
    <row r="40" spans="1:5" ht="14.25">
      <c r="A40" s="237" t="s">
        <v>32</v>
      </c>
      <c r="B40" s="238">
        <v>37</v>
      </c>
      <c r="C40" s="239">
        <v>4190</v>
      </c>
      <c r="D40" s="240">
        <v>4259</v>
      </c>
      <c r="E40" s="241">
        <f>D40*(12+Henkilöstömenot!$I$29)*(1+(Henkilöstömenot!$I$28/100))</f>
        <v>65482.125</v>
      </c>
    </row>
    <row r="41" spans="1:5" ht="14.25">
      <c r="A41" s="242" t="s">
        <v>33</v>
      </c>
      <c r="B41" s="243">
        <v>14</v>
      </c>
      <c r="C41" s="244">
        <v>2700</v>
      </c>
      <c r="D41" s="245">
        <v>3973</v>
      </c>
      <c r="E41" s="246">
        <f>D41*(12+Henkilöstömenot!$I$29)*(1+(Henkilöstömenot!$I$28/100))</f>
        <v>61084.875</v>
      </c>
    </row>
    <row r="42" spans="1:5" ht="14.25">
      <c r="A42" s="237" t="s">
        <v>35</v>
      </c>
      <c r="B42" s="238">
        <v>630</v>
      </c>
      <c r="C42" s="239">
        <v>2027</v>
      </c>
      <c r="D42" s="240">
        <v>2562</v>
      </c>
      <c r="E42" s="241">
        <f>D42*(12+Henkilöstömenot!$I$29)*(1+(Henkilöstömenot!$I$28/100))</f>
        <v>39390.75</v>
      </c>
    </row>
    <row r="43" spans="1:5" ht="14.25">
      <c r="A43" s="242" t="s">
        <v>36</v>
      </c>
      <c r="B43" s="243">
        <v>28</v>
      </c>
      <c r="C43" s="244">
        <v>1973</v>
      </c>
      <c r="D43" s="245">
        <v>2065</v>
      </c>
      <c r="E43" s="246">
        <f>D43*(12+Henkilöstömenot!$I$29)*(1+(Henkilöstömenot!$I$28/100))</f>
        <v>31749.375</v>
      </c>
    </row>
    <row r="44" spans="1:5" ht="14.25">
      <c r="A44" s="237" t="s">
        <v>38</v>
      </c>
      <c r="B44" s="238">
        <v>88</v>
      </c>
      <c r="C44" s="239">
        <v>1815</v>
      </c>
      <c r="D44" s="240">
        <v>1986</v>
      </c>
      <c r="E44" s="241">
        <f>D44*(12+Henkilöstömenot!$I$29)*(1+(Henkilöstömenot!$I$28/100))</f>
        <v>30534.75</v>
      </c>
    </row>
    <row r="45" spans="1:5" ht="14.25">
      <c r="A45" s="242" t="s">
        <v>39</v>
      </c>
      <c r="B45" s="243">
        <v>15</v>
      </c>
      <c r="C45" s="244">
        <v>5182</v>
      </c>
      <c r="D45" s="245">
        <v>5804</v>
      </c>
      <c r="E45" s="246">
        <f>D45*(12+Henkilöstömenot!$I$29)*(1+(Henkilöstömenot!$I$28/100))</f>
        <v>89236.5</v>
      </c>
    </row>
    <row r="46" spans="1:5" ht="14.25">
      <c r="A46" s="237" t="s">
        <v>40</v>
      </c>
      <c r="B46" s="238">
        <v>45</v>
      </c>
      <c r="C46" s="239">
        <v>2069</v>
      </c>
      <c r="D46" s="240">
        <v>2676</v>
      </c>
      <c r="E46" s="241">
        <f>D46*(12+Henkilöstömenot!$I$29)*(1+(Henkilöstömenot!$I$28/100))</f>
        <v>41143.5</v>
      </c>
    </row>
    <row r="47" spans="1:5" ht="14.25">
      <c r="A47" s="242" t="s">
        <v>41</v>
      </c>
      <c r="B47" s="243">
        <v>12</v>
      </c>
      <c r="C47" s="244">
        <v>3207</v>
      </c>
      <c r="D47" s="245">
        <v>3558</v>
      </c>
      <c r="E47" s="246">
        <f>D47*(12+Henkilöstömenot!$I$29)*(1+(Henkilöstömenot!$I$28/100))</f>
        <v>54704.25</v>
      </c>
    </row>
    <row r="48" spans="1:5" ht="14.25">
      <c r="A48" s="237" t="s">
        <v>42</v>
      </c>
      <c r="B48" s="238">
        <v>11</v>
      </c>
      <c r="C48" s="239">
        <v>4601</v>
      </c>
      <c r="D48" s="240">
        <v>5213</v>
      </c>
      <c r="E48" s="241">
        <f>D48*(12+Henkilöstömenot!$I$29)*(1+(Henkilöstömenot!$I$28/100))</f>
        <v>80149.875</v>
      </c>
    </row>
    <row r="49" spans="1:5" ht="14.25">
      <c r="A49" s="242" t="s">
        <v>43</v>
      </c>
      <c r="B49" s="243">
        <v>19</v>
      </c>
      <c r="C49" s="244">
        <v>2015</v>
      </c>
      <c r="D49" s="245">
        <v>2305</v>
      </c>
      <c r="E49" s="246">
        <f>D49*(12+Henkilöstömenot!$I$29)*(1+(Henkilöstömenot!$I$28/100))</f>
        <v>35439.375</v>
      </c>
    </row>
    <row r="50" spans="1:5" ht="14.25">
      <c r="A50" s="237" t="s">
        <v>45</v>
      </c>
      <c r="B50" s="238">
        <v>21</v>
      </c>
      <c r="C50" s="239">
        <v>9230</v>
      </c>
      <c r="D50" s="240">
        <v>9992</v>
      </c>
      <c r="E50" s="241">
        <f>D50*(12+Henkilöstömenot!$I$29)*(1+(Henkilöstömenot!$I$28/100))</f>
        <v>153627</v>
      </c>
    </row>
    <row r="51" spans="1:5" ht="14.25">
      <c r="A51" s="242" t="s">
        <v>46</v>
      </c>
      <c r="B51" s="243">
        <v>1316</v>
      </c>
      <c r="C51" s="244">
        <v>2702</v>
      </c>
      <c r="D51" s="245">
        <v>3421</v>
      </c>
      <c r="E51" s="246">
        <f>D51*(12+Henkilöstömenot!$I$29)*(1+(Henkilöstömenot!$I$28/100))</f>
        <v>52597.875</v>
      </c>
    </row>
    <row r="52" spans="1:5" ht="14.25">
      <c r="A52" s="237" t="s">
        <v>47</v>
      </c>
      <c r="B52" s="238">
        <v>332</v>
      </c>
      <c r="C52" s="239">
        <v>2625</v>
      </c>
      <c r="D52" s="240">
        <v>3264</v>
      </c>
      <c r="E52" s="241">
        <f>D52*(12+Henkilöstömenot!$I$29)*(1+(Henkilöstömenot!$I$28/100))</f>
        <v>50184</v>
      </c>
    </row>
    <row r="53" spans="1:5" ht="14.25">
      <c r="A53" s="242" t="s">
        <v>48</v>
      </c>
      <c r="B53" s="243">
        <v>13</v>
      </c>
      <c r="C53" s="244">
        <v>3062</v>
      </c>
      <c r="D53" s="245">
        <v>4080</v>
      </c>
      <c r="E53" s="246">
        <f>D53*(12+Henkilöstömenot!$I$29)*(1+(Henkilöstömenot!$I$28/100))</f>
        <v>62730</v>
      </c>
    </row>
    <row r="54" spans="1:5" ht="14.25">
      <c r="A54" s="237" t="s">
        <v>49</v>
      </c>
      <c r="B54" s="238">
        <v>18</v>
      </c>
      <c r="C54" s="239">
        <v>2885</v>
      </c>
      <c r="D54" s="240">
        <v>3241</v>
      </c>
      <c r="E54" s="241">
        <f>D54*(12+Henkilöstömenot!$I$29)*(1+(Henkilöstömenot!$I$28/100))</f>
        <v>49830.375</v>
      </c>
    </row>
    <row r="55" spans="1:5" ht="14.25">
      <c r="A55" s="242" t="s">
        <v>50</v>
      </c>
      <c r="B55" s="243">
        <v>212</v>
      </c>
      <c r="C55" s="244">
        <v>4323</v>
      </c>
      <c r="D55" s="245">
        <v>5003</v>
      </c>
      <c r="E55" s="246">
        <f>D55*(12+Henkilöstömenot!$I$29)*(1+(Henkilöstömenot!$I$28/100))</f>
        <v>76921.125</v>
      </c>
    </row>
    <row r="56" spans="1:5" ht="14.25">
      <c r="A56" s="237" t="s">
        <v>51</v>
      </c>
      <c r="B56" s="238">
        <v>12</v>
      </c>
      <c r="C56" s="239">
        <v>5245</v>
      </c>
      <c r="D56" s="240">
        <v>6403</v>
      </c>
      <c r="E56" s="241">
        <f>D56*(12+Henkilöstömenot!$I$29)*(1+(Henkilöstömenot!$I$28/100))</f>
        <v>98446.125</v>
      </c>
    </row>
    <row r="57" spans="1:5" ht="14.25">
      <c r="A57" s="242" t="s">
        <v>52</v>
      </c>
      <c r="B57" s="243">
        <v>22</v>
      </c>
      <c r="C57" s="244">
        <v>5363</v>
      </c>
      <c r="D57" s="245">
        <v>7737</v>
      </c>
      <c r="E57" s="246">
        <f>D57*(12+Henkilöstömenot!$I$29)*(1+(Henkilöstömenot!$I$28/100))</f>
        <v>118956.375</v>
      </c>
    </row>
    <row r="58" spans="1:5" ht="14.25">
      <c r="A58" s="237" t="s">
        <v>53</v>
      </c>
      <c r="B58" s="238">
        <v>782</v>
      </c>
      <c r="C58" s="239">
        <v>5822</v>
      </c>
      <c r="D58" s="240">
        <v>8795</v>
      </c>
      <c r="E58" s="241">
        <f>D58*(12+Henkilöstömenot!$I$29)*(1+(Henkilöstömenot!$I$28/100))</f>
        <v>135223.125</v>
      </c>
    </row>
    <row r="59" spans="1:5" ht="14.25">
      <c r="A59" s="242" t="s">
        <v>54</v>
      </c>
      <c r="B59" s="243">
        <v>44</v>
      </c>
      <c r="C59" s="244">
        <v>1695</v>
      </c>
      <c r="D59" s="245">
        <v>1811</v>
      </c>
      <c r="E59" s="246">
        <f>D59*(12+Henkilöstömenot!$I$29)*(1+(Henkilöstömenot!$I$28/100))</f>
        <v>27844.125</v>
      </c>
    </row>
    <row r="60" spans="1:5" ht="14.25">
      <c r="A60" s="237" t="s">
        <v>55</v>
      </c>
      <c r="B60" s="238">
        <v>60</v>
      </c>
      <c r="C60" s="239">
        <v>1728</v>
      </c>
      <c r="D60" s="240">
        <v>1779</v>
      </c>
      <c r="E60" s="241">
        <f>D60*(12+Henkilöstömenot!$I$29)*(1+(Henkilöstömenot!$I$28/100))</f>
        <v>27352.125</v>
      </c>
    </row>
    <row r="61" spans="1:5" ht="14.25">
      <c r="A61" s="242" t="s">
        <v>56</v>
      </c>
      <c r="B61" s="243">
        <v>52</v>
      </c>
      <c r="C61" s="244">
        <v>1609</v>
      </c>
      <c r="D61" s="245">
        <v>1641</v>
      </c>
      <c r="E61" s="246">
        <f>D61*(12+Henkilöstömenot!$I$29)*(1+(Henkilöstömenot!$I$28/100))</f>
        <v>25230.375</v>
      </c>
    </row>
    <row r="62" spans="1:5" ht="14.25">
      <c r="A62" s="237" t="s">
        <v>57</v>
      </c>
      <c r="B62" s="238">
        <v>11</v>
      </c>
      <c r="C62" s="239">
        <v>2426</v>
      </c>
      <c r="D62" s="240">
        <v>2688</v>
      </c>
      <c r="E62" s="241">
        <f>D62*(12+Henkilöstömenot!$I$29)*(1+(Henkilöstömenot!$I$28/100))</f>
        <v>41328</v>
      </c>
    </row>
    <row r="63" spans="1:5" ht="14.25">
      <c r="A63" s="242" t="s">
        <v>58</v>
      </c>
      <c r="B63" s="243">
        <v>14</v>
      </c>
      <c r="C63" s="244">
        <v>1872</v>
      </c>
      <c r="D63" s="245">
        <v>2040</v>
      </c>
      <c r="E63" s="246">
        <f>D63*(12+Henkilöstömenot!$I$29)*(1+(Henkilöstömenot!$I$28/100))</f>
        <v>31365</v>
      </c>
    </row>
    <row r="64" spans="1:5" ht="14.25">
      <c r="A64" s="237" t="s">
        <v>59</v>
      </c>
      <c r="B64" s="238">
        <v>19</v>
      </c>
      <c r="C64" s="239">
        <v>1799</v>
      </c>
      <c r="D64" s="240">
        <v>1892</v>
      </c>
      <c r="E64" s="241">
        <f>D64*(12+Henkilöstömenot!$I$29)*(1+(Henkilöstömenot!$I$28/100))</f>
        <v>29089.5</v>
      </c>
    </row>
    <row r="65" spans="1:5" ht="14.25">
      <c r="A65" s="242" t="s">
        <v>60</v>
      </c>
      <c r="B65" s="243">
        <v>10</v>
      </c>
      <c r="C65" s="244">
        <v>1924</v>
      </c>
      <c r="D65" s="245">
        <v>2078</v>
      </c>
      <c r="E65" s="246">
        <f>D65*(12+Henkilöstömenot!$I$29)*(1+(Henkilöstömenot!$I$28/100))</f>
        <v>31949.25</v>
      </c>
    </row>
    <row r="66" spans="1:5" ht="14.25">
      <c r="A66" s="237" t="s">
        <v>61</v>
      </c>
      <c r="B66" s="238">
        <v>52</v>
      </c>
      <c r="C66" s="239">
        <v>1965</v>
      </c>
      <c r="D66" s="240">
        <v>2192</v>
      </c>
      <c r="E66" s="241">
        <f>D66*(12+Henkilöstömenot!$I$29)*(1+(Henkilöstömenot!$I$28/100))</f>
        <v>33702</v>
      </c>
    </row>
    <row r="67" spans="1:5" ht="14.25">
      <c r="A67" s="242" t="s">
        <v>62</v>
      </c>
      <c r="B67" s="243">
        <v>100</v>
      </c>
      <c r="C67" s="244">
        <v>2154</v>
      </c>
      <c r="D67" s="245">
        <v>2426</v>
      </c>
      <c r="E67" s="246">
        <f>D67*(12+Henkilöstömenot!$I$29)*(1+(Henkilöstömenot!$I$28/100))</f>
        <v>37299.75</v>
      </c>
    </row>
    <row r="68" spans="1:5" ht="14.25">
      <c r="A68" s="237" t="s">
        <v>63</v>
      </c>
      <c r="B68" s="238">
        <v>32</v>
      </c>
      <c r="C68" s="239">
        <v>2110</v>
      </c>
      <c r="D68" s="240">
        <v>2284</v>
      </c>
      <c r="E68" s="241">
        <f>D68*(12+Henkilöstömenot!$I$29)*(1+(Henkilöstömenot!$I$28/100))</f>
        <v>35116.5</v>
      </c>
    </row>
    <row r="69" spans="1:5" ht="14.25">
      <c r="A69" s="242" t="s">
        <v>64</v>
      </c>
      <c r="B69" s="243">
        <v>23</v>
      </c>
      <c r="C69" s="244">
        <v>3311</v>
      </c>
      <c r="D69" s="245">
        <v>3624</v>
      </c>
      <c r="E69" s="246">
        <f>D69*(12+Henkilöstömenot!$I$29)*(1+(Henkilöstömenot!$I$28/100))</f>
        <v>55719</v>
      </c>
    </row>
    <row r="70" spans="1:5" ht="14.25">
      <c r="A70" s="237" t="s">
        <v>65</v>
      </c>
      <c r="B70" s="238">
        <v>125</v>
      </c>
      <c r="C70" s="239">
        <v>2189</v>
      </c>
      <c r="D70" s="240">
        <v>2478</v>
      </c>
      <c r="E70" s="241">
        <f>D70*(12+Henkilöstömenot!$I$29)*(1+(Henkilöstömenot!$I$28/100))</f>
        <v>38099.25</v>
      </c>
    </row>
    <row r="71" spans="1:5" ht="14.25">
      <c r="A71" s="242" t="s">
        <v>66</v>
      </c>
      <c r="B71" s="243">
        <v>27</v>
      </c>
      <c r="C71" s="244">
        <v>1928</v>
      </c>
      <c r="D71" s="245">
        <v>2083</v>
      </c>
      <c r="E71" s="246">
        <f>D71*(12+Henkilöstömenot!$I$29)*(1+(Henkilöstömenot!$I$28/100))</f>
        <v>32026.125</v>
      </c>
    </row>
    <row r="72" spans="1:5" ht="14.25">
      <c r="A72" s="237" t="s">
        <v>67</v>
      </c>
      <c r="B72" s="238">
        <v>125</v>
      </c>
      <c r="C72" s="239">
        <v>3604</v>
      </c>
      <c r="D72" s="240">
        <v>4130</v>
      </c>
      <c r="E72" s="241">
        <f>D72*(12+Henkilöstömenot!$I$29)*(1+(Henkilöstömenot!$I$28/100))</f>
        <v>63498.75</v>
      </c>
    </row>
    <row r="73" spans="1:5" ht="14.25">
      <c r="A73" s="242" t="s">
        <v>68</v>
      </c>
      <c r="B73" s="243">
        <v>16</v>
      </c>
      <c r="C73" s="244">
        <v>3942</v>
      </c>
      <c r="D73" s="245">
        <v>4554</v>
      </c>
      <c r="E73" s="246">
        <f>D73*(12+Henkilöstömenot!$I$29)*(1+(Henkilöstömenot!$I$28/100))</f>
        <v>70017.75</v>
      </c>
    </row>
    <row r="74" spans="1:5" ht="14.25">
      <c r="A74" s="237" t="s">
        <v>69</v>
      </c>
      <c r="B74" s="238">
        <v>15</v>
      </c>
      <c r="C74" s="239">
        <v>3558</v>
      </c>
      <c r="D74" s="240">
        <v>3927</v>
      </c>
      <c r="E74" s="241">
        <f>D74*(12+Henkilöstömenot!$I$29)*(1+(Henkilöstömenot!$I$28/100))</f>
        <v>60377.625</v>
      </c>
    </row>
    <row r="75" spans="1:5" ht="14.25">
      <c r="A75" s="242" t="s">
        <v>70</v>
      </c>
      <c r="B75" s="243">
        <v>28</v>
      </c>
      <c r="C75" s="244">
        <v>2484</v>
      </c>
      <c r="D75" s="245">
        <v>3895</v>
      </c>
      <c r="E75" s="246">
        <f>D75*(12+Henkilöstömenot!$I$29)*(1+(Henkilöstömenot!$I$28/100))</f>
        <v>59885.625</v>
      </c>
    </row>
    <row r="76" spans="1:5" ht="14.25">
      <c r="A76" s="237" t="s">
        <v>71</v>
      </c>
      <c r="B76" s="238">
        <v>23</v>
      </c>
      <c r="C76" s="239">
        <v>2008</v>
      </c>
      <c r="D76" s="240">
        <v>2567</v>
      </c>
      <c r="E76" s="241">
        <f>D76*(12+Henkilöstömenot!$I$29)*(1+(Henkilöstömenot!$I$28/100))</f>
        <v>39467.625</v>
      </c>
    </row>
    <row r="77" spans="1:5" ht="14.25">
      <c r="A77" s="242" t="s">
        <v>72</v>
      </c>
      <c r="B77" s="243">
        <v>91</v>
      </c>
      <c r="C77" s="244">
        <v>2017</v>
      </c>
      <c r="D77" s="245">
        <v>2419</v>
      </c>
      <c r="E77" s="246">
        <f>D77*(12+Henkilöstömenot!$I$29)*(1+(Henkilöstömenot!$I$28/100))</f>
        <v>37192.125</v>
      </c>
    </row>
    <row r="78" spans="1:5" ht="14.25">
      <c r="A78" s="237" t="s">
        <v>73</v>
      </c>
      <c r="B78" s="238">
        <v>15</v>
      </c>
      <c r="C78" s="239">
        <v>2208</v>
      </c>
      <c r="D78" s="240">
        <v>2469</v>
      </c>
      <c r="E78" s="241">
        <f>D78*(12+Henkilöstömenot!$I$29)*(1+(Henkilöstömenot!$I$28/100))</f>
        <v>37960.875</v>
      </c>
    </row>
    <row r="79" spans="1:5" ht="14.25">
      <c r="A79" s="242" t="s">
        <v>74</v>
      </c>
      <c r="B79" s="243">
        <v>117</v>
      </c>
      <c r="C79" s="244">
        <v>2010</v>
      </c>
      <c r="D79" s="245">
        <v>2276</v>
      </c>
      <c r="E79" s="246">
        <f>D79*(12+Henkilöstömenot!$I$29)*(1+(Henkilöstömenot!$I$28/100))</f>
        <v>34993.5</v>
      </c>
    </row>
    <row r="80" spans="1:5" ht="14.25">
      <c r="A80" s="237" t="s">
        <v>75</v>
      </c>
      <c r="B80" s="238">
        <v>24</v>
      </c>
      <c r="C80" s="239">
        <v>2516</v>
      </c>
      <c r="D80" s="240">
        <v>2690</v>
      </c>
      <c r="E80" s="241">
        <f>D80*(12+Henkilöstömenot!$I$29)*(1+(Henkilöstömenot!$I$28/100))</f>
        <v>41358.75</v>
      </c>
    </row>
    <row r="81" spans="1:5" ht="14.25">
      <c r="A81" s="242" t="s">
        <v>76</v>
      </c>
      <c r="B81" s="243">
        <v>87</v>
      </c>
      <c r="C81" s="244">
        <v>1965</v>
      </c>
      <c r="D81" s="245">
        <v>2244</v>
      </c>
      <c r="E81" s="246">
        <f>D81*(12+Henkilöstömenot!$I$29)*(1+(Henkilöstömenot!$I$28/100))</f>
        <v>34501.5</v>
      </c>
    </row>
    <row r="82" spans="1:5" ht="14.25">
      <c r="A82" s="237" t="s">
        <v>77</v>
      </c>
      <c r="B82" s="238">
        <v>34</v>
      </c>
      <c r="C82" s="239">
        <v>3478</v>
      </c>
      <c r="D82" s="240">
        <v>3961</v>
      </c>
      <c r="E82" s="241">
        <f>D82*(12+Henkilöstömenot!$I$29)*(1+(Henkilöstömenot!$I$28/100))</f>
        <v>60900.375</v>
      </c>
    </row>
    <row r="83" spans="1:5" ht="14.25">
      <c r="A83" s="242" t="s">
        <v>78</v>
      </c>
      <c r="B83" s="243">
        <v>151</v>
      </c>
      <c r="C83" s="244">
        <v>2058</v>
      </c>
      <c r="D83" s="245">
        <v>2302</v>
      </c>
      <c r="E83" s="246">
        <f>D83*(12+Henkilöstömenot!$I$29)*(1+(Henkilöstömenot!$I$28/100))</f>
        <v>35393.25</v>
      </c>
    </row>
    <row r="84" spans="1:5" ht="14.25">
      <c r="A84" s="237" t="s">
        <v>79</v>
      </c>
      <c r="B84" s="238">
        <v>16</v>
      </c>
      <c r="C84" s="239">
        <v>2310</v>
      </c>
      <c r="D84" s="240">
        <v>2835</v>
      </c>
      <c r="E84" s="241">
        <f>D84*(12+Henkilöstömenot!$I$29)*(1+(Henkilöstömenot!$I$28/100))</f>
        <v>43588.125</v>
      </c>
    </row>
    <row r="85" spans="1:5" ht="14.25">
      <c r="A85" s="242" t="s">
        <v>80</v>
      </c>
      <c r="B85" s="243">
        <v>38</v>
      </c>
      <c r="C85" s="244">
        <v>2064</v>
      </c>
      <c r="D85" s="245">
        <v>2410</v>
      </c>
      <c r="E85" s="246">
        <f>D85*(12+Henkilöstömenot!$I$29)*(1+(Henkilöstömenot!$I$28/100))</f>
        <v>37053.75</v>
      </c>
    </row>
    <row r="86" spans="1:5" ht="14.25">
      <c r="A86" s="237" t="s">
        <v>81</v>
      </c>
      <c r="B86" s="238">
        <v>20</v>
      </c>
      <c r="C86" s="239">
        <v>3386</v>
      </c>
      <c r="D86" s="240">
        <v>4114</v>
      </c>
      <c r="E86" s="241">
        <f>D86*(12+Henkilöstömenot!$I$29)*(1+(Henkilöstömenot!$I$28/100))</f>
        <v>63252.75</v>
      </c>
    </row>
    <row r="87" spans="1:5" ht="14.25">
      <c r="A87" s="242" t="s">
        <v>82</v>
      </c>
      <c r="B87" s="243">
        <v>54</v>
      </c>
      <c r="C87" s="244">
        <v>2082</v>
      </c>
      <c r="D87" s="245">
        <v>2341</v>
      </c>
      <c r="E87" s="246">
        <f>D87*(12+Henkilöstömenot!$I$29)*(1+(Henkilöstömenot!$I$28/100))</f>
        <v>35992.875</v>
      </c>
    </row>
    <row r="88" spans="1:5" ht="14.25">
      <c r="A88" s="237" t="s">
        <v>83</v>
      </c>
      <c r="B88" s="238">
        <v>24</v>
      </c>
      <c r="C88" s="239">
        <v>2752</v>
      </c>
      <c r="D88" s="240">
        <v>3149</v>
      </c>
      <c r="E88" s="241">
        <f>D88*(12+Henkilöstömenot!$I$29)*(1+(Henkilöstömenot!$I$28/100))</f>
        <v>48415.875</v>
      </c>
    </row>
    <row r="89" spans="1:5" ht="14.25">
      <c r="A89" s="242" t="s">
        <v>84</v>
      </c>
      <c r="B89" s="243">
        <v>17</v>
      </c>
      <c r="C89" s="244">
        <v>3030</v>
      </c>
      <c r="D89" s="245">
        <v>3465</v>
      </c>
      <c r="E89" s="246">
        <f>D89*(12+Henkilöstömenot!$I$29)*(1+(Henkilöstömenot!$I$28/100))</f>
        <v>53274.375</v>
      </c>
    </row>
    <row r="90" spans="1:5" ht="14.25">
      <c r="A90" s="237" t="s">
        <v>85</v>
      </c>
      <c r="B90" s="238">
        <v>16</v>
      </c>
      <c r="C90" s="239">
        <v>2771</v>
      </c>
      <c r="D90" s="240">
        <v>3025</v>
      </c>
      <c r="E90" s="241">
        <f>D90*(12+Henkilöstömenot!$I$29)*(1+(Henkilöstömenot!$I$28/100))</f>
        <v>46509.375</v>
      </c>
    </row>
    <row r="91" spans="1:5" ht="14.25">
      <c r="A91" s="242" t="s">
        <v>86</v>
      </c>
      <c r="B91" s="243">
        <v>11</v>
      </c>
      <c r="C91" s="244">
        <v>5097</v>
      </c>
      <c r="D91" s="245">
        <v>5572</v>
      </c>
      <c r="E91" s="246">
        <f>D91*(12+Henkilöstömenot!$I$29)*(1+(Henkilöstömenot!$I$28/100))</f>
        <v>85669.5</v>
      </c>
    </row>
    <row r="92" spans="1:5" ht="14.25">
      <c r="A92" s="237" t="s">
        <v>87</v>
      </c>
      <c r="B92" s="238">
        <v>42</v>
      </c>
      <c r="C92" s="239">
        <v>3968</v>
      </c>
      <c r="D92" s="240">
        <v>4506</v>
      </c>
      <c r="E92" s="241">
        <f>D92*(12+Henkilöstömenot!$I$29)*(1+(Henkilöstömenot!$I$28/100))</f>
        <v>69279.75</v>
      </c>
    </row>
    <row r="93" spans="1:5" ht="14.25">
      <c r="A93" s="242" t="s">
        <v>88</v>
      </c>
      <c r="B93" s="243">
        <v>17</v>
      </c>
      <c r="C93" s="244">
        <v>3955</v>
      </c>
      <c r="D93" s="245">
        <v>4299</v>
      </c>
      <c r="E93" s="246">
        <f>D93*(12+Henkilöstömenot!$I$29)*(1+(Henkilöstömenot!$I$28/100))</f>
        <v>66097.125</v>
      </c>
    </row>
    <row r="94" spans="1:5" ht="14.25">
      <c r="A94" s="237" t="s">
        <v>89</v>
      </c>
      <c r="B94" s="238">
        <v>13</v>
      </c>
      <c r="C94" s="239">
        <v>3203</v>
      </c>
      <c r="D94" s="240">
        <v>3517</v>
      </c>
      <c r="E94" s="241">
        <f>D94*(12+Henkilöstömenot!$I$29)*(1+(Henkilöstömenot!$I$28/100))</f>
        <v>54073.875</v>
      </c>
    </row>
    <row r="95" spans="1:5" ht="14.25">
      <c r="A95" s="242" t="s">
        <v>90</v>
      </c>
      <c r="B95" s="243">
        <v>31</v>
      </c>
      <c r="C95" s="244">
        <v>2245</v>
      </c>
      <c r="D95" s="245">
        <v>2491</v>
      </c>
      <c r="E95" s="246">
        <f>D95*(12+Henkilöstömenot!$I$29)*(1+(Henkilöstömenot!$I$28/100))</f>
        <v>38299.125</v>
      </c>
    </row>
    <row r="96" spans="1:5" ht="14.25">
      <c r="A96" s="237" t="s">
        <v>91</v>
      </c>
      <c r="B96" s="238">
        <v>182</v>
      </c>
      <c r="C96" s="239">
        <v>3409</v>
      </c>
      <c r="D96" s="240">
        <v>3743</v>
      </c>
      <c r="E96" s="241">
        <f>D96*(12+Henkilöstömenot!$I$29)*(1+(Henkilöstömenot!$I$28/100))</f>
        <v>57548.625</v>
      </c>
    </row>
    <row r="97" spans="1:5" ht="14.25">
      <c r="A97" s="242" t="s">
        <v>92</v>
      </c>
      <c r="B97" s="243">
        <v>70</v>
      </c>
      <c r="C97" s="244">
        <v>2759</v>
      </c>
      <c r="D97" s="245">
        <v>3353</v>
      </c>
      <c r="E97" s="246">
        <f>D97*(12+Henkilöstömenot!$I$29)*(1+(Henkilöstömenot!$I$28/100))</f>
        <v>51552.375</v>
      </c>
    </row>
    <row r="98" spans="1:5" ht="14.25">
      <c r="A98" s="237" t="s">
        <v>93</v>
      </c>
      <c r="B98" s="238">
        <v>26</v>
      </c>
      <c r="C98" s="239">
        <v>2614</v>
      </c>
      <c r="D98" s="240">
        <v>3052</v>
      </c>
      <c r="E98" s="241">
        <f>D98*(12+Henkilöstömenot!$I$29)*(1+(Henkilöstömenot!$I$28/100))</f>
        <v>46924.5</v>
      </c>
    </row>
    <row r="99" spans="1:5" ht="14.25">
      <c r="A99" s="242" t="s">
        <v>94</v>
      </c>
      <c r="B99" s="243">
        <v>124</v>
      </c>
      <c r="C99" s="244">
        <v>2102</v>
      </c>
      <c r="D99" s="245">
        <v>2370</v>
      </c>
      <c r="E99" s="246">
        <f>D99*(12+Henkilöstömenot!$I$29)*(1+(Henkilöstömenot!$I$28/100))</f>
        <v>36438.75</v>
      </c>
    </row>
    <row r="100" spans="1:5" ht="14.25">
      <c r="A100" s="237" t="s">
        <v>96</v>
      </c>
      <c r="B100" s="238">
        <v>167</v>
      </c>
      <c r="C100" s="239">
        <v>2255</v>
      </c>
      <c r="D100" s="240">
        <v>2517</v>
      </c>
      <c r="E100" s="241">
        <f>D100*(12+Henkilöstömenot!$I$29)*(1+(Henkilöstömenot!$I$28/100))</f>
        <v>38698.875</v>
      </c>
    </row>
    <row r="101" spans="1:5" ht="14.25">
      <c r="A101" s="242" t="s">
        <v>97</v>
      </c>
      <c r="B101" s="243">
        <v>225</v>
      </c>
      <c r="C101" s="244">
        <v>2128</v>
      </c>
      <c r="D101" s="245">
        <v>2927</v>
      </c>
      <c r="E101" s="246">
        <f>D101*(12+Henkilöstömenot!$I$29)*(1+(Henkilöstömenot!$I$28/100))</f>
        <v>45002.625</v>
      </c>
    </row>
    <row r="102" spans="1:5" ht="14.25">
      <c r="A102" s="237" t="s">
        <v>98</v>
      </c>
      <c r="B102" s="238">
        <v>21</v>
      </c>
      <c r="C102" s="239">
        <v>2551</v>
      </c>
      <c r="D102" s="240">
        <v>2785</v>
      </c>
      <c r="E102" s="241">
        <f>D102*(12+Henkilöstömenot!$I$29)*(1+(Henkilöstömenot!$I$28/100))</f>
        <v>42819.375</v>
      </c>
    </row>
    <row r="103" spans="1:5" ht="14.25">
      <c r="A103" s="242" t="s">
        <v>99</v>
      </c>
      <c r="B103" s="243">
        <v>77</v>
      </c>
      <c r="C103" s="244">
        <v>2122</v>
      </c>
      <c r="D103" s="245">
        <v>2777</v>
      </c>
      <c r="E103" s="246">
        <f>D103*(12+Henkilöstömenot!$I$29)*(1+(Henkilöstömenot!$I$28/100))</f>
        <v>42696.375</v>
      </c>
    </row>
    <row r="104" spans="1:5" ht="14.25">
      <c r="A104" s="237" t="s">
        <v>100</v>
      </c>
      <c r="B104" s="238">
        <v>46</v>
      </c>
      <c r="C104" s="239">
        <v>2187</v>
      </c>
      <c r="D104" s="240">
        <v>2815</v>
      </c>
      <c r="E104" s="241">
        <f>D104*(12+Henkilöstömenot!$I$29)*(1+(Henkilöstömenot!$I$28/100))</f>
        <v>43280.625</v>
      </c>
    </row>
    <row r="105" spans="1:5" ht="14.25">
      <c r="A105" s="242" t="s">
        <v>101</v>
      </c>
      <c r="B105" s="243">
        <v>15</v>
      </c>
      <c r="C105" s="244">
        <v>3059</v>
      </c>
      <c r="D105" s="245">
        <v>3583</v>
      </c>
      <c r="E105" s="246">
        <f>D105*(12+Henkilöstömenot!$I$29)*(1+(Henkilöstömenot!$I$28/100))</f>
        <v>55088.625</v>
      </c>
    </row>
    <row r="106" spans="1:5" ht="14.25">
      <c r="A106" s="237" t="s">
        <v>102</v>
      </c>
      <c r="B106" s="238">
        <v>29</v>
      </c>
      <c r="C106" s="239">
        <v>2857</v>
      </c>
      <c r="D106" s="240">
        <v>3305</v>
      </c>
      <c r="E106" s="241">
        <f>D106*(12+Henkilöstömenot!$I$29)*(1+(Henkilöstömenot!$I$28/100))</f>
        <v>50814.375</v>
      </c>
    </row>
    <row r="107" spans="1:5" ht="14.25">
      <c r="A107" s="242" t="s">
        <v>103</v>
      </c>
      <c r="B107" s="243">
        <v>37</v>
      </c>
      <c r="C107" s="244">
        <v>2014</v>
      </c>
      <c r="D107" s="245">
        <v>2519</v>
      </c>
      <c r="E107" s="246">
        <f>D107*(12+Henkilöstömenot!$I$29)*(1+(Henkilöstömenot!$I$28/100))</f>
        <v>38729.625</v>
      </c>
    </row>
    <row r="108" spans="1:5" ht="14.25">
      <c r="A108" s="237" t="s">
        <v>105</v>
      </c>
      <c r="B108" s="238">
        <v>23</v>
      </c>
      <c r="C108" s="239">
        <v>2021</v>
      </c>
      <c r="D108" s="240">
        <v>2686</v>
      </c>
      <c r="E108" s="241">
        <f>D108*(12+Henkilöstömenot!$I$29)*(1+(Henkilöstömenot!$I$28/100))</f>
        <v>41297.25</v>
      </c>
    </row>
    <row r="109" spans="1:5" ht="14.25">
      <c r="A109" s="242" t="s">
        <v>106</v>
      </c>
      <c r="B109" s="243">
        <v>11</v>
      </c>
      <c r="C109" s="244">
        <v>1814</v>
      </c>
      <c r="D109" s="245">
        <v>2151</v>
      </c>
      <c r="E109" s="246">
        <f>D109*(12+Henkilöstömenot!$I$29)*(1+(Henkilöstömenot!$I$28/100))</f>
        <v>33071.625</v>
      </c>
    </row>
    <row r="110" spans="1:5" ht="14.25">
      <c r="A110" s="237" t="s">
        <v>107</v>
      </c>
      <c r="B110" s="238">
        <v>47</v>
      </c>
      <c r="C110" s="239">
        <v>2010</v>
      </c>
      <c r="D110" s="240">
        <v>2425</v>
      </c>
      <c r="E110" s="241">
        <f>D110*(12+Henkilöstömenot!$I$29)*(1+(Henkilöstömenot!$I$28/100))</f>
        <v>37284.375</v>
      </c>
    </row>
    <row r="111" spans="1:5" ht="14.25">
      <c r="A111" s="242" t="s">
        <v>108</v>
      </c>
      <c r="B111" s="243">
        <v>81</v>
      </c>
      <c r="C111" s="244">
        <v>2365</v>
      </c>
      <c r="D111" s="245">
        <v>2689</v>
      </c>
      <c r="E111" s="246">
        <f>D111*(12+Henkilöstömenot!$I$29)*(1+(Henkilöstömenot!$I$28/100))</f>
        <v>41343.375</v>
      </c>
    </row>
    <row r="112" spans="1:5" ht="14.25">
      <c r="A112" s="237" t="s">
        <v>109</v>
      </c>
      <c r="B112" s="238">
        <v>43</v>
      </c>
      <c r="C112" s="239">
        <v>2829</v>
      </c>
      <c r="D112" s="240">
        <v>3176</v>
      </c>
      <c r="E112" s="241">
        <f>D112*(12+Henkilöstömenot!$I$29)*(1+(Henkilöstömenot!$I$28/100))</f>
        <v>48831</v>
      </c>
    </row>
    <row r="113" spans="1:5" ht="14.25">
      <c r="A113" s="242" t="s">
        <v>110</v>
      </c>
      <c r="B113" s="243">
        <v>10</v>
      </c>
      <c r="C113" s="244">
        <v>2930</v>
      </c>
      <c r="D113" s="245">
        <v>3103</v>
      </c>
      <c r="E113" s="246">
        <f>D113*(12+Henkilöstömenot!$I$29)*(1+(Henkilöstömenot!$I$28/100))</f>
        <v>47708.625</v>
      </c>
    </row>
    <row r="114" spans="1:5" ht="14.25">
      <c r="A114" s="237" t="s">
        <v>111</v>
      </c>
      <c r="B114" s="238">
        <v>23</v>
      </c>
      <c r="C114" s="239">
        <v>3464</v>
      </c>
      <c r="D114" s="240">
        <v>3882</v>
      </c>
      <c r="E114" s="241">
        <f>D114*(12+Henkilöstömenot!$I$29)*(1+(Henkilöstömenot!$I$28/100))</f>
        <v>59685.75</v>
      </c>
    </row>
    <row r="115" spans="1:5" ht="14.25">
      <c r="A115" s="242" t="s">
        <v>112</v>
      </c>
      <c r="B115" s="243">
        <v>15</v>
      </c>
      <c r="C115" s="244">
        <v>3460</v>
      </c>
      <c r="D115" s="245">
        <v>3832</v>
      </c>
      <c r="E115" s="246">
        <f>D115*(12+Henkilöstömenot!$I$29)*(1+(Henkilöstömenot!$I$28/100))</f>
        <v>58917</v>
      </c>
    </row>
    <row r="116" spans="1:5" ht="14.25">
      <c r="A116" s="237" t="s">
        <v>113</v>
      </c>
      <c r="B116" s="238">
        <v>185</v>
      </c>
      <c r="C116" s="239">
        <v>2793</v>
      </c>
      <c r="D116" s="240">
        <v>3141</v>
      </c>
      <c r="E116" s="241">
        <f>D116*(12+Henkilöstömenot!$I$29)*(1+(Henkilöstömenot!$I$28/100))</f>
        <v>48292.875</v>
      </c>
    </row>
    <row r="117" spans="1:5" ht="14.25">
      <c r="A117" s="242" t="s">
        <v>114</v>
      </c>
      <c r="B117" s="243">
        <v>270</v>
      </c>
      <c r="C117" s="244">
        <v>2251</v>
      </c>
      <c r="D117" s="245">
        <v>2460</v>
      </c>
      <c r="E117" s="246">
        <f>D117*(12+Henkilöstömenot!$I$29)*(1+(Henkilöstömenot!$I$28/100))</f>
        <v>37822.5</v>
      </c>
    </row>
    <row r="118" spans="1:5" ht="14.25">
      <c r="A118" s="237" t="s">
        <v>115</v>
      </c>
      <c r="B118" s="238">
        <v>19</v>
      </c>
      <c r="C118" s="239">
        <v>2441</v>
      </c>
      <c r="D118" s="240">
        <v>2723</v>
      </c>
      <c r="E118" s="241">
        <f>D118*(12+Henkilöstömenot!$I$29)*(1+(Henkilöstömenot!$I$28/100))</f>
        <v>41866.125</v>
      </c>
    </row>
    <row r="119" spans="1:5" ht="14.25">
      <c r="A119" s="242" t="s">
        <v>116</v>
      </c>
      <c r="B119" s="243">
        <v>19</v>
      </c>
      <c r="C119" s="244">
        <v>2374</v>
      </c>
      <c r="D119" s="245">
        <v>2547</v>
      </c>
      <c r="E119" s="246">
        <f>D119*(12+Henkilöstömenot!$I$29)*(1+(Henkilöstömenot!$I$28/100))</f>
        <v>39160.125</v>
      </c>
    </row>
    <row r="120" spans="1:5" ht="14.25">
      <c r="A120" s="237" t="s">
        <v>117</v>
      </c>
      <c r="B120" s="238">
        <v>70</v>
      </c>
      <c r="C120" s="239">
        <v>2454</v>
      </c>
      <c r="D120" s="240">
        <v>2922</v>
      </c>
      <c r="E120" s="241">
        <f>D120*(12+Henkilöstömenot!$I$29)*(1+(Henkilöstömenot!$I$28/100))</f>
        <v>44925.75</v>
      </c>
    </row>
    <row r="121" spans="1:5" ht="14.25">
      <c r="A121" s="242" t="s">
        <v>118</v>
      </c>
      <c r="B121" s="243">
        <v>32</v>
      </c>
      <c r="C121" s="244">
        <v>1971</v>
      </c>
      <c r="D121" s="245">
        <v>2143</v>
      </c>
      <c r="E121" s="246">
        <f>D121*(12+Henkilöstömenot!$I$29)*(1+(Henkilöstömenot!$I$28/100))</f>
        <v>32948.625</v>
      </c>
    </row>
    <row r="122" spans="1:5" ht="14.25">
      <c r="A122" s="237" t="s">
        <v>119</v>
      </c>
      <c r="B122" s="238">
        <v>43</v>
      </c>
      <c r="C122" s="239">
        <v>2065</v>
      </c>
      <c r="D122" s="240">
        <v>2191</v>
      </c>
      <c r="E122" s="241">
        <f>D122*(12+Henkilöstömenot!$I$29)*(1+(Henkilöstömenot!$I$28/100))</f>
        <v>33686.625</v>
      </c>
    </row>
    <row r="123" spans="1:5" ht="14.25">
      <c r="A123" s="242" t="s">
        <v>120</v>
      </c>
      <c r="B123" s="243">
        <v>13</v>
      </c>
      <c r="C123" s="244">
        <v>2211</v>
      </c>
      <c r="D123" s="245">
        <v>2670</v>
      </c>
      <c r="E123" s="246">
        <f>D123*(12+Henkilöstömenot!$I$29)*(1+(Henkilöstömenot!$I$28/100))</f>
        <v>41051.25</v>
      </c>
    </row>
    <row r="124" spans="1:5" ht="14.25">
      <c r="A124" s="237" t="s">
        <v>121</v>
      </c>
      <c r="B124" s="238">
        <v>12</v>
      </c>
      <c r="C124" s="239">
        <v>3066</v>
      </c>
      <c r="D124" s="240">
        <v>3514</v>
      </c>
      <c r="E124" s="241">
        <f>D124*(12+Henkilöstömenot!$I$29)*(1+(Henkilöstömenot!$I$28/100))</f>
        <v>54027.75</v>
      </c>
    </row>
    <row r="125" spans="1:5" ht="14.25">
      <c r="A125" s="242" t="s">
        <v>122</v>
      </c>
      <c r="B125" s="243">
        <v>18</v>
      </c>
      <c r="C125" s="244">
        <v>2079</v>
      </c>
      <c r="D125" s="245">
        <v>2376</v>
      </c>
      <c r="E125" s="246">
        <f>D125*(12+Henkilöstömenot!$I$29)*(1+(Henkilöstömenot!$I$28/100))</f>
        <v>36531</v>
      </c>
    </row>
    <row r="126" spans="1:5" ht="14.25">
      <c r="A126" s="237" t="s">
        <v>123</v>
      </c>
      <c r="B126" s="238">
        <v>215</v>
      </c>
      <c r="C126" s="239">
        <v>1851</v>
      </c>
      <c r="D126" s="240">
        <v>2169</v>
      </c>
      <c r="E126" s="241">
        <f>D126*(12+Henkilöstömenot!$I$29)*(1+(Henkilöstömenot!$I$28/100))</f>
        <v>33348.375</v>
      </c>
    </row>
    <row r="127" spans="1:5" ht="14.25">
      <c r="A127" s="242" t="s">
        <v>124</v>
      </c>
      <c r="B127" s="243">
        <v>68</v>
      </c>
      <c r="C127" s="244">
        <v>5030</v>
      </c>
      <c r="D127" s="245">
        <v>5739</v>
      </c>
      <c r="E127" s="246">
        <f>D127*(12+Henkilöstömenot!$I$29)*(1+(Henkilöstömenot!$I$28/100))</f>
        <v>88237.125</v>
      </c>
    </row>
    <row r="128" spans="1:5" ht="14.25">
      <c r="A128" s="237" t="s">
        <v>125</v>
      </c>
      <c r="B128" s="238">
        <v>19</v>
      </c>
      <c r="C128" s="239">
        <v>2350</v>
      </c>
      <c r="D128" s="240">
        <v>2596</v>
      </c>
      <c r="E128" s="241">
        <f>D128*(12+Henkilöstömenot!$I$29)*(1+(Henkilöstömenot!$I$28/100))</f>
        <v>39913.5</v>
      </c>
    </row>
    <row r="129" spans="1:5" ht="14.25">
      <c r="A129" s="242" t="s">
        <v>126</v>
      </c>
      <c r="B129" s="243">
        <v>41</v>
      </c>
      <c r="C129" s="244">
        <v>2679</v>
      </c>
      <c r="D129" s="245">
        <v>3038</v>
      </c>
      <c r="E129" s="246">
        <f>D129*(12+Henkilöstömenot!$I$29)*(1+(Henkilöstömenot!$I$28/100))</f>
        <v>46709.25</v>
      </c>
    </row>
    <row r="130" spans="1:5" ht="14.25">
      <c r="A130" s="237" t="s">
        <v>127</v>
      </c>
      <c r="B130" s="238">
        <v>685</v>
      </c>
      <c r="C130" s="239">
        <v>1818</v>
      </c>
      <c r="D130" s="240">
        <v>2009</v>
      </c>
      <c r="E130" s="241">
        <f>D130*(12+Henkilöstömenot!$I$29)*(1+(Henkilöstömenot!$I$28/100))</f>
        <v>30888.375</v>
      </c>
    </row>
    <row r="131" spans="1:5" ht="14.25">
      <c r="A131" s="242" t="s">
        <v>128</v>
      </c>
      <c r="B131" s="243">
        <v>14</v>
      </c>
      <c r="C131" s="244">
        <v>1827</v>
      </c>
      <c r="D131" s="245">
        <v>1921</v>
      </c>
      <c r="E131" s="246">
        <f>D131*(12+Henkilöstömenot!$I$29)*(1+(Henkilöstömenot!$I$28/100))</f>
        <v>29535.375</v>
      </c>
    </row>
    <row r="132" spans="1:5" ht="14.25">
      <c r="A132" s="237" t="s">
        <v>129</v>
      </c>
      <c r="B132" s="238">
        <v>109</v>
      </c>
      <c r="C132" s="239">
        <v>1860</v>
      </c>
      <c r="D132" s="240">
        <v>2176</v>
      </c>
      <c r="E132" s="241">
        <f>D132*(12+Henkilöstömenot!$I$29)*(1+(Henkilöstömenot!$I$28/100))</f>
        <v>33456</v>
      </c>
    </row>
    <row r="133" spans="1:5" ht="14.25">
      <c r="A133" s="242" t="s">
        <v>130</v>
      </c>
      <c r="B133" s="243"/>
      <c r="C133" s="244"/>
      <c r="D133" s="245"/>
      <c r="E133" s="246">
        <f>D133*(12+Henkilöstömenot!$I$29)*(1+(Henkilöstömenot!$I$28/100))</f>
        <v>0</v>
      </c>
    </row>
    <row r="134" spans="1:5" ht="14.25">
      <c r="A134" s="237" t="s">
        <v>131</v>
      </c>
      <c r="B134" s="238">
        <v>20</v>
      </c>
      <c r="C134" s="239">
        <v>2475</v>
      </c>
      <c r="D134" s="240">
        <v>2573</v>
      </c>
      <c r="E134" s="241">
        <f>D134*(12+Henkilöstömenot!$I$29)*(1+(Henkilöstömenot!$I$28/100))</f>
        <v>39559.875</v>
      </c>
    </row>
    <row r="135" spans="1:5" ht="14.25">
      <c r="A135" s="242" t="s">
        <v>132</v>
      </c>
      <c r="B135" s="243">
        <v>67</v>
      </c>
      <c r="C135" s="244">
        <v>2844</v>
      </c>
      <c r="D135" s="245">
        <v>3865</v>
      </c>
      <c r="E135" s="246">
        <f>D135*(12+Henkilöstömenot!$I$29)*(1+(Henkilöstömenot!$I$28/100))</f>
        <v>59424.375</v>
      </c>
    </row>
    <row r="136" spans="1:5" ht="14.25">
      <c r="A136" s="237" t="s">
        <v>133</v>
      </c>
      <c r="B136" s="238"/>
      <c r="C136" s="239"/>
      <c r="D136" s="240"/>
      <c r="E136" s="241">
        <f>D136*(12+Henkilöstömenot!$I$29)*(1+(Henkilöstömenot!$I$28/100))</f>
        <v>0</v>
      </c>
    </row>
    <row r="137" spans="1:5" ht="14.25">
      <c r="A137" s="242" t="s">
        <v>134</v>
      </c>
      <c r="B137" s="243">
        <v>130</v>
      </c>
      <c r="C137" s="244">
        <v>3661</v>
      </c>
      <c r="D137" s="245">
        <v>4087</v>
      </c>
      <c r="E137" s="246">
        <f>D137*(12+Henkilöstömenot!$I$29)*(1+(Henkilöstömenot!$I$28/100))</f>
        <v>62837.625</v>
      </c>
    </row>
    <row r="138" spans="1:5" ht="14.25">
      <c r="A138" s="237" t="s">
        <v>135</v>
      </c>
      <c r="B138" s="238"/>
      <c r="C138" s="239"/>
      <c r="D138" s="240"/>
      <c r="E138" s="241">
        <f>D138*(12+Henkilöstömenot!$I$29)*(1+(Henkilöstömenot!$I$28/100))</f>
        <v>0</v>
      </c>
    </row>
    <row r="139" spans="1:5" ht="14.25">
      <c r="A139" s="242" t="s">
        <v>136</v>
      </c>
      <c r="B139" s="243">
        <v>20</v>
      </c>
      <c r="C139" s="244">
        <v>2515</v>
      </c>
      <c r="D139" s="245">
        <v>2816</v>
      </c>
      <c r="E139" s="246">
        <f>D139*(12+Henkilöstömenot!$I$29)*(1+(Henkilöstömenot!$I$28/100))</f>
        <v>43296</v>
      </c>
    </row>
    <row r="140" spans="1:5" ht="14.25">
      <c r="A140" s="237" t="s">
        <v>137</v>
      </c>
      <c r="B140" s="238">
        <v>13</v>
      </c>
      <c r="C140" s="239">
        <v>1949</v>
      </c>
      <c r="D140" s="240">
        <v>2267</v>
      </c>
      <c r="E140" s="241">
        <f>D140*(12+Henkilöstömenot!$I$29)*(1+(Henkilöstömenot!$I$28/100))</f>
        <v>34855.125</v>
      </c>
    </row>
    <row r="141" spans="1:5" ht="14.25">
      <c r="A141" s="242" t="s">
        <v>138</v>
      </c>
      <c r="B141" s="243">
        <v>39</v>
      </c>
      <c r="C141" s="244">
        <v>1917</v>
      </c>
      <c r="D141" s="245">
        <v>2269</v>
      </c>
      <c r="E141" s="246">
        <f>D141*(12+Henkilöstömenot!$I$29)*(1+(Henkilöstömenot!$I$28/100))</f>
        <v>34885.875</v>
      </c>
    </row>
    <row r="142" spans="1:5" ht="14.25">
      <c r="A142" s="237" t="s">
        <v>139</v>
      </c>
      <c r="B142" s="238">
        <v>10</v>
      </c>
      <c r="C142" s="239">
        <v>1976</v>
      </c>
      <c r="D142" s="240">
        <v>2315</v>
      </c>
      <c r="E142" s="241">
        <f>D142*(12+Henkilöstömenot!$I$29)*(1+(Henkilöstömenot!$I$28/100))</f>
        <v>35593.125</v>
      </c>
    </row>
    <row r="143" spans="1:5" ht="14.25">
      <c r="A143" s="242" t="s">
        <v>140</v>
      </c>
      <c r="B143" s="243"/>
      <c r="C143" s="244"/>
      <c r="D143" s="245"/>
      <c r="E143" s="246">
        <f>D143*(12+Henkilöstömenot!$I$29)*(1+(Henkilöstömenot!$I$28/100))</f>
        <v>0</v>
      </c>
    </row>
    <row r="144" spans="1:5" ht="14.25">
      <c r="A144" s="237" t="s">
        <v>141</v>
      </c>
      <c r="B144" s="238">
        <v>18</v>
      </c>
      <c r="C144" s="239">
        <v>2114</v>
      </c>
      <c r="D144" s="240">
        <v>2653</v>
      </c>
      <c r="E144" s="241">
        <f>D144*(12+Henkilöstömenot!$I$29)*(1+(Henkilöstömenot!$I$28/100))</f>
        <v>40789.875</v>
      </c>
    </row>
    <row r="145" spans="1:5" ht="14.25">
      <c r="A145" s="242" t="s">
        <v>142</v>
      </c>
      <c r="B145" s="243">
        <v>20</v>
      </c>
      <c r="C145" s="244">
        <v>3564</v>
      </c>
      <c r="D145" s="245">
        <v>3843</v>
      </c>
      <c r="E145" s="246">
        <f>D145*(12+Henkilöstömenot!$I$29)*(1+(Henkilöstömenot!$I$28/100))</f>
        <v>59086.125</v>
      </c>
    </row>
    <row r="146" spans="1:5" ht="14.25">
      <c r="A146" s="237" t="s">
        <v>143</v>
      </c>
      <c r="B146" s="238">
        <v>22</v>
      </c>
      <c r="C146" s="239">
        <v>4982</v>
      </c>
      <c r="D146" s="240">
        <v>5407</v>
      </c>
      <c r="E146" s="241">
        <f>D146*(12+Henkilöstömenot!$I$29)*(1+(Henkilöstömenot!$I$28/100))</f>
        <v>83132.625</v>
      </c>
    </row>
    <row r="147" spans="1:5" ht="14.25">
      <c r="A147" s="242" t="s">
        <v>144</v>
      </c>
      <c r="B147" s="243">
        <v>11</v>
      </c>
      <c r="C147" s="244">
        <v>4311</v>
      </c>
      <c r="D147" s="245">
        <v>4752</v>
      </c>
      <c r="E147" s="246">
        <f>D147*(12+Henkilöstömenot!$I$29)*(1+(Henkilöstömenot!$I$28/100))</f>
        <v>73062</v>
      </c>
    </row>
    <row r="148" spans="1:5" ht="14.25">
      <c r="A148" s="237" t="s">
        <v>145</v>
      </c>
      <c r="B148" s="238">
        <v>22</v>
      </c>
      <c r="C148" s="239">
        <v>3052</v>
      </c>
      <c r="D148" s="240">
        <v>3327</v>
      </c>
      <c r="E148" s="241">
        <f>D148*(12+Henkilöstömenot!$I$29)*(1+(Henkilöstömenot!$I$28/100))</f>
        <v>51152.625</v>
      </c>
    </row>
    <row r="149" spans="1:5" ht="14.25">
      <c r="A149" s="242" t="s">
        <v>146</v>
      </c>
      <c r="B149" s="243">
        <v>108</v>
      </c>
      <c r="C149" s="244">
        <v>2673</v>
      </c>
      <c r="D149" s="245">
        <v>3416</v>
      </c>
      <c r="E149" s="246">
        <f>D149*(12+Henkilöstömenot!$I$29)*(1+(Henkilöstömenot!$I$28/100))</f>
        <v>52521</v>
      </c>
    </row>
    <row r="150" spans="1:5" ht="14.25">
      <c r="A150" s="237" t="s">
        <v>147</v>
      </c>
      <c r="B150" s="238">
        <v>11</v>
      </c>
      <c r="C150" s="239">
        <v>1915</v>
      </c>
      <c r="D150" s="240">
        <v>2591</v>
      </c>
      <c r="E150" s="241">
        <f>D150*(12+Henkilöstömenot!$I$29)*(1+(Henkilöstömenot!$I$28/100))</f>
        <v>39836.625</v>
      </c>
    </row>
    <row r="151" spans="1:5" ht="14.25">
      <c r="A151" s="242" t="s">
        <v>148</v>
      </c>
      <c r="B151" s="243">
        <v>61</v>
      </c>
      <c r="C151" s="244">
        <v>1912</v>
      </c>
      <c r="D151" s="245">
        <v>2298</v>
      </c>
      <c r="E151" s="246">
        <f>D151*(12+Henkilöstömenot!$I$29)*(1+(Henkilöstömenot!$I$28/100))</f>
        <v>35331.75</v>
      </c>
    </row>
    <row r="152" spans="1:5" ht="14.25">
      <c r="A152" s="237" t="s">
        <v>149</v>
      </c>
      <c r="B152" s="238">
        <v>180</v>
      </c>
      <c r="C152" s="239">
        <v>2023</v>
      </c>
      <c r="D152" s="240">
        <v>2375</v>
      </c>
      <c r="E152" s="241">
        <f>D152*(12+Henkilöstömenot!$I$29)*(1+(Henkilöstömenot!$I$28/100))</f>
        <v>36515.625</v>
      </c>
    </row>
    <row r="153" spans="1:5" ht="14.25">
      <c r="A153" s="242" t="s">
        <v>150</v>
      </c>
      <c r="B153" s="243">
        <v>14</v>
      </c>
      <c r="C153" s="244">
        <v>3070</v>
      </c>
      <c r="D153" s="245">
        <v>3588</v>
      </c>
      <c r="E153" s="246">
        <f>D153*(12+Henkilöstömenot!$I$29)*(1+(Henkilöstömenot!$I$28/100))</f>
        <v>55165.5</v>
      </c>
    </row>
    <row r="154" spans="1:5" ht="14.25">
      <c r="A154" s="237" t="s">
        <v>151</v>
      </c>
      <c r="B154" s="238">
        <v>61</v>
      </c>
      <c r="C154" s="239">
        <v>2395</v>
      </c>
      <c r="D154" s="240">
        <v>2843</v>
      </c>
      <c r="E154" s="241">
        <f>D154*(12+Henkilöstömenot!$I$29)*(1+(Henkilöstömenot!$I$28/100))</f>
        <v>43711.125</v>
      </c>
    </row>
    <row r="155" spans="1:5" ht="14.25">
      <c r="A155" s="242" t="s">
        <v>152</v>
      </c>
      <c r="B155" s="243">
        <v>10</v>
      </c>
      <c r="C155" s="244">
        <v>2862</v>
      </c>
      <c r="D155" s="245">
        <v>3937</v>
      </c>
      <c r="E155" s="246">
        <f>D155*(12+Henkilöstömenot!$I$29)*(1+(Henkilöstömenot!$I$28/100))</f>
        <v>60531.375</v>
      </c>
    </row>
    <row r="156" spans="1:5" ht="14.25">
      <c r="A156" s="237" t="s">
        <v>153</v>
      </c>
      <c r="B156" s="238">
        <v>121</v>
      </c>
      <c r="C156" s="239">
        <v>2783</v>
      </c>
      <c r="D156" s="240">
        <v>3883</v>
      </c>
      <c r="E156" s="241">
        <f>D156*(12+Henkilöstömenot!$I$29)*(1+(Henkilöstömenot!$I$28/100))</f>
        <v>59701.125</v>
      </c>
    </row>
    <row r="157" spans="1:5" ht="14.25">
      <c r="A157" s="242" t="s">
        <v>154</v>
      </c>
      <c r="B157" s="243">
        <v>11</v>
      </c>
      <c r="C157" s="244">
        <v>2835</v>
      </c>
      <c r="D157" s="245">
        <v>4002</v>
      </c>
      <c r="E157" s="246">
        <f>D157*(12+Henkilöstömenot!$I$29)*(1+(Henkilöstömenot!$I$28/100))</f>
        <v>61530.75</v>
      </c>
    </row>
    <row r="158" spans="1:5" ht="14.25">
      <c r="A158" s="237" t="s">
        <v>155</v>
      </c>
      <c r="B158" s="238">
        <v>149</v>
      </c>
      <c r="C158" s="239">
        <v>2818</v>
      </c>
      <c r="D158" s="240">
        <v>3867</v>
      </c>
      <c r="E158" s="241">
        <f>D158*(12+Henkilöstömenot!$I$29)*(1+(Henkilöstömenot!$I$28/100))</f>
        <v>59455.125</v>
      </c>
    </row>
    <row r="159" spans="1:5" ht="14.25">
      <c r="A159" s="242" t="s">
        <v>156</v>
      </c>
      <c r="B159" s="243">
        <v>11</v>
      </c>
      <c r="C159" s="244">
        <v>2756</v>
      </c>
      <c r="D159" s="245">
        <v>3505</v>
      </c>
      <c r="E159" s="246">
        <f>D159*(12+Henkilöstömenot!$I$29)*(1+(Henkilöstömenot!$I$28/100))</f>
        <v>53889.375</v>
      </c>
    </row>
    <row r="160" spans="1:5" ht="14.25">
      <c r="A160" s="237" t="s">
        <v>157</v>
      </c>
      <c r="B160" s="238">
        <v>930</v>
      </c>
      <c r="C160" s="239">
        <v>2314</v>
      </c>
      <c r="D160" s="240">
        <v>3493</v>
      </c>
      <c r="E160" s="241">
        <f>D160*(12+Henkilöstömenot!$I$29)*(1+(Henkilöstömenot!$I$28/100))</f>
        <v>53704.875</v>
      </c>
    </row>
    <row r="161" spans="1:5" ht="14.25">
      <c r="A161" s="242" t="s">
        <v>158</v>
      </c>
      <c r="B161" s="243">
        <v>52</v>
      </c>
      <c r="C161" s="244">
        <v>2371</v>
      </c>
      <c r="D161" s="245">
        <v>3800</v>
      </c>
      <c r="E161" s="246">
        <f>D161*(12+Henkilöstömenot!$I$29)*(1+(Henkilöstömenot!$I$28/100))</f>
        <v>58425</v>
      </c>
    </row>
    <row r="162" spans="1:5" ht="14.25">
      <c r="A162" s="237" t="s">
        <v>159</v>
      </c>
      <c r="B162" s="238">
        <v>10</v>
      </c>
      <c r="C162" s="239">
        <v>2427</v>
      </c>
      <c r="D162" s="240">
        <v>4070</v>
      </c>
      <c r="E162" s="241">
        <f>D162*(12+Henkilöstömenot!$I$29)*(1+(Henkilöstömenot!$I$28/100))</f>
        <v>62576.25</v>
      </c>
    </row>
    <row r="163" spans="1:5" ht="14.25">
      <c r="A163" s="242" t="s">
        <v>160</v>
      </c>
      <c r="B163" s="243">
        <v>54</v>
      </c>
      <c r="C163" s="244">
        <v>2126</v>
      </c>
      <c r="D163" s="245">
        <v>3165</v>
      </c>
      <c r="E163" s="246">
        <f>D163*(12+Henkilöstömenot!$I$29)*(1+(Henkilöstömenot!$I$28/100))</f>
        <v>48661.875</v>
      </c>
    </row>
    <row r="164" spans="1:5" ht="14.25">
      <c r="A164" s="237" t="s">
        <v>161</v>
      </c>
      <c r="B164" s="238">
        <v>30</v>
      </c>
      <c r="C164" s="239">
        <v>2694</v>
      </c>
      <c r="D164" s="240">
        <v>4005</v>
      </c>
      <c r="E164" s="241">
        <f>D164*(12+Henkilöstömenot!$I$29)*(1+(Henkilöstömenot!$I$28/100))</f>
        <v>61576.875</v>
      </c>
    </row>
    <row r="165" spans="1:5" ht="14.25">
      <c r="A165" s="242" t="s">
        <v>162</v>
      </c>
      <c r="B165" s="243">
        <v>24</v>
      </c>
      <c r="C165" s="244">
        <v>3770</v>
      </c>
      <c r="D165" s="245">
        <v>4924</v>
      </c>
      <c r="E165" s="246">
        <f>D165*(12+Henkilöstömenot!$I$29)*(1+(Henkilöstömenot!$I$28/100))</f>
        <v>75706.5</v>
      </c>
    </row>
    <row r="166" spans="1:5" ht="14.25">
      <c r="A166" s="237" t="s">
        <v>163</v>
      </c>
      <c r="B166" s="238">
        <v>26</v>
      </c>
      <c r="C166" s="239">
        <v>2419</v>
      </c>
      <c r="D166" s="240">
        <v>2955</v>
      </c>
      <c r="E166" s="241">
        <f>D166*(12+Henkilöstömenot!$I$29)*(1+(Henkilöstömenot!$I$28/100))</f>
        <v>45433.125</v>
      </c>
    </row>
    <row r="167" spans="1:5" ht="14.25">
      <c r="A167" s="242" t="s">
        <v>164</v>
      </c>
      <c r="B167" s="243">
        <v>436</v>
      </c>
      <c r="C167" s="244">
        <v>2086</v>
      </c>
      <c r="D167" s="245">
        <v>2687</v>
      </c>
      <c r="E167" s="246">
        <f>D167*(12+Henkilöstömenot!$I$29)*(1+(Henkilöstömenot!$I$28/100))</f>
        <v>41312.625</v>
      </c>
    </row>
    <row r="168" spans="1:5" ht="14.25">
      <c r="A168" s="237" t="s">
        <v>165</v>
      </c>
      <c r="B168" s="238">
        <v>11</v>
      </c>
      <c r="C168" s="239">
        <v>2355</v>
      </c>
      <c r="D168" s="240">
        <v>2723</v>
      </c>
      <c r="E168" s="241">
        <f>D168*(12+Henkilöstömenot!$I$29)*(1+(Henkilöstömenot!$I$28/100))</f>
        <v>41866.125</v>
      </c>
    </row>
    <row r="169" spans="1:5" ht="14.25">
      <c r="A169" s="242" t="s">
        <v>166</v>
      </c>
      <c r="B169" s="243">
        <v>194</v>
      </c>
      <c r="C169" s="244">
        <v>4615</v>
      </c>
      <c r="D169" s="245">
        <v>7193</v>
      </c>
      <c r="E169" s="246">
        <f>D169*(12+Henkilöstömenot!$I$29)*(1+(Henkilöstömenot!$I$28/100))</f>
        <v>110592.375</v>
      </c>
    </row>
    <row r="170" spans="1:5" ht="14.25">
      <c r="A170" s="237" t="s">
        <v>167</v>
      </c>
      <c r="B170" s="238">
        <v>112</v>
      </c>
      <c r="C170" s="239">
        <v>2478</v>
      </c>
      <c r="D170" s="240">
        <v>2787</v>
      </c>
      <c r="E170" s="241">
        <f>D170*(12+Henkilöstömenot!$I$29)*(1+(Henkilöstömenot!$I$28/100))</f>
        <v>42850.125</v>
      </c>
    </row>
    <row r="171" spans="1:5" ht="14.25">
      <c r="A171" s="242" t="s">
        <v>168</v>
      </c>
      <c r="B171" s="243">
        <v>178</v>
      </c>
      <c r="C171" s="244">
        <v>2191</v>
      </c>
      <c r="D171" s="245">
        <v>2532</v>
      </c>
      <c r="E171" s="246">
        <f>D171*(12+Henkilöstömenot!$I$29)*(1+(Henkilöstömenot!$I$28/100))</f>
        <v>38929.5</v>
      </c>
    </row>
    <row r="172" spans="1:5" ht="14.25">
      <c r="A172" s="237" t="s">
        <v>169</v>
      </c>
      <c r="B172" s="238" t="s">
        <v>170</v>
      </c>
      <c r="C172" s="239">
        <v>5261</v>
      </c>
      <c r="D172" s="240">
        <v>8407</v>
      </c>
      <c r="E172" s="241">
        <f>D172*(12+Henkilöstömenot!$I$29)*(1+(Henkilöstömenot!$I$28/100))</f>
        <v>129257.625</v>
      </c>
    </row>
    <row r="173" spans="1:5" ht="14.25">
      <c r="A173" s="242" t="s">
        <v>171</v>
      </c>
      <c r="B173" s="243">
        <v>21</v>
      </c>
      <c r="C173" s="244">
        <v>2825</v>
      </c>
      <c r="D173" s="245">
        <v>3550</v>
      </c>
      <c r="E173" s="246">
        <f>D173*(12+Henkilöstömenot!$I$29)*(1+(Henkilöstömenot!$I$28/100))</f>
        <v>54581.25</v>
      </c>
    </row>
    <row r="174" spans="1:5" ht="14.25">
      <c r="A174" s="237" t="s">
        <v>172</v>
      </c>
      <c r="B174" s="238">
        <v>85</v>
      </c>
      <c r="C174" s="239">
        <v>2031</v>
      </c>
      <c r="D174" s="240">
        <v>2339</v>
      </c>
      <c r="E174" s="241">
        <f>D174*(12+Henkilöstömenot!$I$29)*(1+(Henkilöstömenot!$I$28/100))</f>
        <v>35962.125</v>
      </c>
    </row>
    <row r="175" spans="1:5" ht="14.25">
      <c r="A175" s="242" t="s">
        <v>173</v>
      </c>
      <c r="B175" s="243">
        <v>23</v>
      </c>
      <c r="C175" s="244">
        <v>1966</v>
      </c>
      <c r="D175" s="245">
        <v>2113</v>
      </c>
      <c r="E175" s="246">
        <f>D175*(12+Henkilöstömenot!$I$29)*(1+(Henkilöstömenot!$I$28/100))</f>
        <v>32487.375</v>
      </c>
    </row>
    <row r="176" spans="1:5" ht="14.25">
      <c r="A176" s="237" t="s">
        <v>174</v>
      </c>
      <c r="B176" s="238">
        <v>238</v>
      </c>
      <c r="C176" s="239">
        <v>2403</v>
      </c>
      <c r="D176" s="240">
        <v>2896</v>
      </c>
      <c r="E176" s="241">
        <f>D176*(12+Henkilöstömenot!$I$29)*(1+(Henkilöstömenot!$I$28/100))</f>
        <v>44526</v>
      </c>
    </row>
    <row r="177" spans="1:5" ht="14.25">
      <c r="A177" s="242" t="s">
        <v>175</v>
      </c>
      <c r="B177" s="243">
        <v>112</v>
      </c>
      <c r="C177" s="244">
        <v>3401</v>
      </c>
      <c r="D177" s="245">
        <v>3768</v>
      </c>
      <c r="E177" s="246">
        <f>D177*(12+Henkilöstömenot!$I$29)*(1+(Henkilöstömenot!$I$28/100))</f>
        <v>57933</v>
      </c>
    </row>
    <row r="178" spans="1:5" ht="14.25">
      <c r="A178" s="237" t="s">
        <v>176</v>
      </c>
      <c r="B178" s="238">
        <v>25</v>
      </c>
      <c r="C178" s="239">
        <v>3349</v>
      </c>
      <c r="D178" s="240">
        <v>3685</v>
      </c>
      <c r="E178" s="241">
        <f>D178*(12+Henkilöstömenot!$I$29)*(1+(Henkilöstömenot!$I$28/100))</f>
        <v>56656.875</v>
      </c>
    </row>
    <row r="179" spans="1:5" ht="14.25">
      <c r="A179" s="242" t="s">
        <v>177</v>
      </c>
      <c r="B179" s="243">
        <v>12</v>
      </c>
      <c r="C179" s="244">
        <v>3156</v>
      </c>
      <c r="D179" s="245">
        <v>3260</v>
      </c>
      <c r="E179" s="246">
        <f>D179*(12+Henkilöstömenot!$I$29)*(1+(Henkilöstömenot!$I$28/100))</f>
        <v>50122.5</v>
      </c>
    </row>
    <row r="180" spans="1:5" ht="14.25">
      <c r="A180" s="237" t="s">
        <v>178</v>
      </c>
      <c r="B180" s="238">
        <v>67</v>
      </c>
      <c r="C180" s="239">
        <v>3627</v>
      </c>
      <c r="D180" s="240">
        <v>4598</v>
      </c>
      <c r="E180" s="241">
        <f>D180*(12+Henkilöstömenot!$I$29)*(1+(Henkilöstömenot!$I$28/100))</f>
        <v>70694.25</v>
      </c>
    </row>
    <row r="181" spans="1:5" ht="14.25">
      <c r="A181" s="242" t="s">
        <v>179</v>
      </c>
      <c r="B181" s="243" t="s">
        <v>180</v>
      </c>
      <c r="C181" s="244">
        <v>3765</v>
      </c>
      <c r="D181" s="245">
        <v>5946</v>
      </c>
      <c r="E181" s="246">
        <f>D181*(12+Henkilöstömenot!$I$29)*(1+(Henkilöstömenot!$I$28/100))</f>
        <v>91419.75</v>
      </c>
    </row>
    <row r="182" spans="1:5" ht="14.25">
      <c r="A182" s="237" t="s">
        <v>181</v>
      </c>
      <c r="B182" s="238">
        <v>146</v>
      </c>
      <c r="C182" s="239">
        <v>4012</v>
      </c>
      <c r="D182" s="240">
        <v>4289</v>
      </c>
      <c r="E182" s="241">
        <f>D182*(12+Henkilöstömenot!$I$29)*(1+(Henkilöstömenot!$I$28/100))</f>
        <v>65943.375</v>
      </c>
    </row>
    <row r="183" spans="1:5" ht="14.25">
      <c r="A183" s="242" t="s">
        <v>182</v>
      </c>
      <c r="B183" s="243">
        <v>893</v>
      </c>
      <c r="C183" s="244">
        <v>1846</v>
      </c>
      <c r="D183" s="245">
        <v>2013</v>
      </c>
      <c r="E183" s="246">
        <f>D183*(12+Henkilöstömenot!$I$29)*(1+(Henkilöstömenot!$I$28/100))</f>
        <v>30949.875</v>
      </c>
    </row>
    <row r="184" spans="1:5" ht="14.25">
      <c r="A184" s="237" t="s">
        <v>183</v>
      </c>
      <c r="B184" s="238">
        <v>11</v>
      </c>
      <c r="C184" s="239">
        <v>2010</v>
      </c>
      <c r="D184" s="240">
        <v>2191</v>
      </c>
      <c r="E184" s="241">
        <f>D184*(12+Henkilöstömenot!$I$29)*(1+(Henkilöstömenot!$I$28/100))</f>
        <v>33686.625</v>
      </c>
    </row>
    <row r="185" spans="1:5" ht="14.25">
      <c r="A185" s="242" t="s">
        <v>184</v>
      </c>
      <c r="B185" s="243">
        <v>34</v>
      </c>
      <c r="C185" s="244">
        <v>4254</v>
      </c>
      <c r="D185" s="245">
        <v>5270</v>
      </c>
      <c r="E185" s="246">
        <f>D185*(12+Henkilöstömenot!$I$29)*(1+(Henkilöstömenot!$I$28/100))</f>
        <v>81026.25</v>
      </c>
    </row>
    <row r="186" spans="1:5" ht="14.25">
      <c r="A186" s="237" t="s">
        <v>185</v>
      </c>
      <c r="B186" s="238">
        <v>25</v>
      </c>
      <c r="C186" s="239">
        <v>2061</v>
      </c>
      <c r="D186" s="240">
        <v>2187</v>
      </c>
      <c r="E186" s="241">
        <f>D186*(12+Henkilöstömenot!$I$29)*(1+(Henkilöstömenot!$I$28/100))</f>
        <v>33625.125</v>
      </c>
    </row>
    <row r="187" spans="1:5" ht="14.25">
      <c r="A187" s="242" t="s">
        <v>186</v>
      </c>
      <c r="B187" s="243">
        <v>11</v>
      </c>
      <c r="C187" s="244">
        <v>1924</v>
      </c>
      <c r="D187" s="245">
        <v>2057</v>
      </c>
      <c r="E187" s="246">
        <f>D187*(12+Henkilöstömenot!$I$29)*(1+(Henkilöstömenot!$I$28/100))</f>
        <v>31626.375</v>
      </c>
    </row>
    <row r="188" spans="1:5" ht="14.25">
      <c r="A188" s="237" t="s">
        <v>187</v>
      </c>
      <c r="B188" s="238">
        <v>823</v>
      </c>
      <c r="C188" s="239">
        <v>2517</v>
      </c>
      <c r="D188" s="240">
        <v>2834</v>
      </c>
      <c r="E188" s="241">
        <f>D188*(12+Henkilöstömenot!$I$29)*(1+(Henkilöstömenot!$I$28/100))</f>
        <v>43572.75</v>
      </c>
    </row>
    <row r="189" spans="1:5" ht="14.25">
      <c r="A189" s="242" t="s">
        <v>188</v>
      </c>
      <c r="B189" s="243">
        <v>41</v>
      </c>
      <c r="C189" s="244">
        <v>2149</v>
      </c>
      <c r="D189" s="245">
        <v>2377</v>
      </c>
      <c r="E189" s="246">
        <f>D189*(12+Henkilöstömenot!$I$29)*(1+(Henkilöstömenot!$I$28/100))</f>
        <v>36546.375</v>
      </c>
    </row>
    <row r="190" spans="1:5" ht="14.25">
      <c r="A190" s="237" t="s">
        <v>189</v>
      </c>
      <c r="B190" s="238" t="s">
        <v>190</v>
      </c>
      <c r="C190" s="239">
        <v>2717</v>
      </c>
      <c r="D190" s="240">
        <v>3803</v>
      </c>
      <c r="E190" s="241">
        <f>D190*(12+Henkilöstömenot!$I$29)*(1+(Henkilöstömenot!$I$28/100))</f>
        <v>58471.125</v>
      </c>
    </row>
    <row r="191" spans="1:5" ht="14.25">
      <c r="A191" s="242" t="s">
        <v>191</v>
      </c>
      <c r="B191" s="243">
        <v>116</v>
      </c>
      <c r="C191" s="244">
        <v>2740</v>
      </c>
      <c r="D191" s="245">
        <v>3772</v>
      </c>
      <c r="E191" s="246">
        <f>D191*(12+Henkilöstömenot!$I$29)*(1+(Henkilöstömenot!$I$28/100))</f>
        <v>57994.5</v>
      </c>
    </row>
    <row r="192" spans="1:5" ht="14.25">
      <c r="A192" s="237" t="s">
        <v>192</v>
      </c>
      <c r="B192" s="238">
        <v>74</v>
      </c>
      <c r="C192" s="239">
        <v>2702</v>
      </c>
      <c r="D192" s="240">
        <v>3847</v>
      </c>
      <c r="E192" s="241">
        <f>D192*(12+Henkilöstömenot!$I$29)*(1+(Henkilöstömenot!$I$28/100))</f>
        <v>59147.625</v>
      </c>
    </row>
    <row r="193" spans="1:5" ht="14.25">
      <c r="A193" s="242" t="s">
        <v>193</v>
      </c>
      <c r="B193" s="243">
        <v>18</v>
      </c>
      <c r="C193" s="244">
        <v>2800</v>
      </c>
      <c r="D193" s="245">
        <v>4193</v>
      </c>
      <c r="E193" s="246">
        <f>D193*(12+Henkilöstömenot!$I$29)*(1+(Henkilöstömenot!$I$28/100))</f>
        <v>64467.375</v>
      </c>
    </row>
    <row r="194" spans="1:5" ht="14.25">
      <c r="A194" s="237" t="s">
        <v>194</v>
      </c>
      <c r="B194" s="238">
        <v>21</v>
      </c>
      <c r="C194" s="239">
        <v>2739</v>
      </c>
      <c r="D194" s="240">
        <v>3941</v>
      </c>
      <c r="E194" s="241">
        <f>D194*(12+Henkilöstömenot!$I$29)*(1+(Henkilöstömenot!$I$28/100))</f>
        <v>60592.875</v>
      </c>
    </row>
    <row r="195" spans="1:5" ht="14.25">
      <c r="A195" s="242" t="s">
        <v>195</v>
      </c>
      <c r="B195" s="243">
        <v>13</v>
      </c>
      <c r="C195" s="244">
        <v>2760</v>
      </c>
      <c r="D195" s="245">
        <v>3722</v>
      </c>
      <c r="E195" s="246">
        <f>D195*(12+Henkilöstömenot!$I$29)*(1+(Henkilöstömenot!$I$28/100))</f>
        <v>57225.75</v>
      </c>
    </row>
    <row r="196" spans="1:5" ht="14.25">
      <c r="A196" s="237" t="s">
        <v>196</v>
      </c>
      <c r="B196" s="238">
        <v>134</v>
      </c>
      <c r="C196" s="239">
        <v>2782</v>
      </c>
      <c r="D196" s="240">
        <v>3906</v>
      </c>
      <c r="E196" s="241">
        <f>D196*(12+Henkilöstömenot!$I$29)*(1+(Henkilöstömenot!$I$28/100))</f>
        <v>60054.75</v>
      </c>
    </row>
    <row r="197" spans="1:5" ht="14.25">
      <c r="A197" s="242" t="s">
        <v>197</v>
      </c>
      <c r="B197" s="243">
        <v>99</v>
      </c>
      <c r="C197" s="244">
        <v>2167</v>
      </c>
      <c r="D197" s="245">
        <v>2348</v>
      </c>
      <c r="E197" s="246">
        <f>D197*(12+Henkilöstömenot!$I$29)*(1+(Henkilöstömenot!$I$28/100))</f>
        <v>36100.5</v>
      </c>
    </row>
    <row r="198" spans="1:5" ht="14.25">
      <c r="A198" s="237" t="s">
        <v>198</v>
      </c>
      <c r="B198" s="238">
        <v>38</v>
      </c>
      <c r="C198" s="239">
        <v>2036</v>
      </c>
      <c r="D198" s="240">
        <v>2225</v>
      </c>
      <c r="E198" s="241">
        <f>D198*(12+Henkilöstömenot!$I$29)*(1+(Henkilöstömenot!$I$28/100))</f>
        <v>34209.375</v>
      </c>
    </row>
    <row r="199" spans="1:5" ht="14.25">
      <c r="A199" s="242" t="s">
        <v>199</v>
      </c>
      <c r="B199" s="243">
        <v>13</v>
      </c>
      <c r="C199" s="244">
        <v>2910</v>
      </c>
      <c r="D199" s="245">
        <v>4046</v>
      </c>
      <c r="E199" s="246">
        <f>D199*(12+Henkilöstömenot!$I$29)*(1+(Henkilöstömenot!$I$28/100))</f>
        <v>62207.25</v>
      </c>
    </row>
    <row r="200" spans="1:5" ht="14.25">
      <c r="A200" s="237" t="s">
        <v>200</v>
      </c>
      <c r="B200" s="238">
        <v>215</v>
      </c>
      <c r="C200" s="239">
        <v>2862</v>
      </c>
      <c r="D200" s="240">
        <v>3733</v>
      </c>
      <c r="E200" s="241">
        <f>D200*(12+Henkilöstömenot!$I$29)*(1+(Henkilöstömenot!$I$28/100))</f>
        <v>57394.875</v>
      </c>
    </row>
    <row r="201" spans="1:5" ht="14.25">
      <c r="A201" s="242" t="s">
        <v>201</v>
      </c>
      <c r="B201" s="243" t="s">
        <v>202</v>
      </c>
      <c r="C201" s="244">
        <v>2787</v>
      </c>
      <c r="D201" s="245">
        <v>3658</v>
      </c>
      <c r="E201" s="246">
        <f>D201*(12+Henkilöstömenot!$I$29)*(1+(Henkilöstömenot!$I$28/100))</f>
        <v>56241.75</v>
      </c>
    </row>
    <row r="202" spans="1:5" ht="14.25">
      <c r="A202" s="237" t="s">
        <v>203</v>
      </c>
      <c r="B202" s="238">
        <v>11</v>
      </c>
      <c r="C202" s="239">
        <v>1984</v>
      </c>
      <c r="D202" s="240">
        <v>2265</v>
      </c>
      <c r="E202" s="241">
        <f>D202*(12+Henkilöstömenot!$I$29)*(1+(Henkilöstömenot!$I$28/100))</f>
        <v>34824.375</v>
      </c>
    </row>
    <row r="203" spans="1:5" ht="14.25">
      <c r="A203" s="242" t="s">
        <v>204</v>
      </c>
      <c r="B203" s="243">
        <v>17</v>
      </c>
      <c r="C203" s="244">
        <v>2109</v>
      </c>
      <c r="D203" s="245">
        <v>2364</v>
      </c>
      <c r="E203" s="246">
        <f>D203*(12+Henkilöstömenot!$I$29)*(1+(Henkilöstömenot!$I$28/100))</f>
        <v>36346.5</v>
      </c>
    </row>
    <row r="204" spans="1:5" ht="14.25">
      <c r="A204" s="237" t="s">
        <v>205</v>
      </c>
      <c r="B204" s="238">
        <v>18</v>
      </c>
      <c r="C204" s="239">
        <v>2900</v>
      </c>
      <c r="D204" s="240">
        <v>3132</v>
      </c>
      <c r="E204" s="241">
        <f>D204*(12+Henkilöstömenot!$I$29)*(1+(Henkilöstömenot!$I$28/100))</f>
        <v>48154.5</v>
      </c>
    </row>
    <row r="205" spans="1:5" ht="14.25">
      <c r="A205" s="242" t="s">
        <v>206</v>
      </c>
      <c r="B205" s="243">
        <v>53</v>
      </c>
      <c r="C205" s="244">
        <v>3092</v>
      </c>
      <c r="D205" s="245">
        <v>3412</v>
      </c>
      <c r="E205" s="246">
        <f>D205*(12+Henkilöstömenot!$I$29)*(1+(Henkilöstömenot!$I$28/100))</f>
        <v>52459.5</v>
      </c>
    </row>
    <row r="206" spans="1:5" ht="14.25">
      <c r="A206" s="237" t="s">
        <v>207</v>
      </c>
      <c r="B206" s="238">
        <v>111</v>
      </c>
      <c r="C206" s="239">
        <v>3506</v>
      </c>
      <c r="D206" s="240">
        <v>3930</v>
      </c>
      <c r="E206" s="241">
        <f>D206*(12+Henkilöstömenot!$I$29)*(1+(Henkilöstömenot!$I$28/100))</f>
        <v>60423.75</v>
      </c>
    </row>
    <row r="207" spans="1:5" ht="14.25">
      <c r="A207" s="242" t="s">
        <v>208</v>
      </c>
      <c r="B207" s="243">
        <v>11</v>
      </c>
      <c r="C207" s="244">
        <v>2231</v>
      </c>
      <c r="D207" s="245">
        <v>2444</v>
      </c>
      <c r="E207" s="246">
        <f>D207*(12+Henkilöstömenot!$I$29)*(1+(Henkilöstömenot!$I$28/100))</f>
        <v>37576.5</v>
      </c>
    </row>
    <row r="208" spans="1:5" ht="14.25">
      <c r="A208" s="237" t="s">
        <v>209</v>
      </c>
      <c r="B208" s="238">
        <v>100</v>
      </c>
      <c r="C208" s="239">
        <v>2241</v>
      </c>
      <c r="D208" s="240">
        <v>2946</v>
      </c>
      <c r="E208" s="241">
        <f>D208*(12+Henkilöstömenot!$I$29)*(1+(Henkilöstömenot!$I$28/100))</f>
        <v>45294.75</v>
      </c>
    </row>
    <row r="209" spans="1:5" ht="14.25">
      <c r="A209" s="242" t="s">
        <v>210</v>
      </c>
      <c r="B209" s="243">
        <v>182</v>
      </c>
      <c r="C209" s="244">
        <v>2204</v>
      </c>
      <c r="D209" s="245">
        <v>3033</v>
      </c>
      <c r="E209" s="246">
        <f>D209*(12+Henkilöstömenot!$I$29)*(1+(Henkilöstömenot!$I$28/100))</f>
        <v>46632.375</v>
      </c>
    </row>
    <row r="210" spans="1:5" ht="14.25">
      <c r="A210" s="237" t="s">
        <v>211</v>
      </c>
      <c r="B210" s="238">
        <v>35</v>
      </c>
      <c r="C210" s="239">
        <v>2187</v>
      </c>
      <c r="D210" s="240">
        <v>2860</v>
      </c>
      <c r="E210" s="241">
        <f>D210*(12+Henkilöstömenot!$I$29)*(1+(Henkilöstömenot!$I$28/100))</f>
        <v>43972.5</v>
      </c>
    </row>
    <row r="211" spans="1:5" ht="14.25">
      <c r="A211" s="242" t="s">
        <v>212</v>
      </c>
      <c r="B211" s="243">
        <v>23</v>
      </c>
      <c r="C211" s="244">
        <v>2532</v>
      </c>
      <c r="D211" s="245">
        <v>3097</v>
      </c>
      <c r="E211" s="246">
        <f>D211*(12+Henkilöstömenot!$I$29)*(1+(Henkilöstömenot!$I$28/100))</f>
        <v>47616.375</v>
      </c>
    </row>
    <row r="212" spans="1:5" ht="14.25">
      <c r="A212" s="237" t="s">
        <v>213</v>
      </c>
      <c r="B212" s="238">
        <v>20</v>
      </c>
      <c r="C212" s="239">
        <v>2229</v>
      </c>
      <c r="D212" s="240">
        <v>2955</v>
      </c>
      <c r="E212" s="241">
        <f>D212*(12+Henkilöstömenot!$I$29)*(1+(Henkilöstömenot!$I$28/100))</f>
        <v>45433.125</v>
      </c>
    </row>
    <row r="213" spans="1:5" ht="14.25">
      <c r="A213" s="242" t="s">
        <v>214</v>
      </c>
      <c r="B213" s="243">
        <v>60</v>
      </c>
      <c r="C213" s="244">
        <v>2142</v>
      </c>
      <c r="D213" s="245">
        <v>2211</v>
      </c>
      <c r="E213" s="246">
        <f>D213*(12+Henkilöstömenot!$I$29)*(1+(Henkilöstömenot!$I$28/100))</f>
        <v>33994.125</v>
      </c>
    </row>
    <row r="214" spans="1:5" ht="14.25">
      <c r="A214" s="237" t="s">
        <v>215</v>
      </c>
      <c r="B214" s="238">
        <v>732</v>
      </c>
      <c r="C214" s="239">
        <v>2153</v>
      </c>
      <c r="D214" s="240">
        <v>2344</v>
      </c>
      <c r="E214" s="241">
        <f>D214*(12+Henkilöstömenot!$I$29)*(1+(Henkilöstömenot!$I$28/100))</f>
        <v>36039</v>
      </c>
    </row>
    <row r="215" spans="1:5" ht="14.25">
      <c r="A215" s="242" t="s">
        <v>216</v>
      </c>
      <c r="B215" s="243">
        <v>10</v>
      </c>
      <c r="C215" s="244">
        <v>2134</v>
      </c>
      <c r="D215" s="245">
        <v>2333</v>
      </c>
      <c r="E215" s="246">
        <f>D215*(12+Henkilöstömenot!$I$29)*(1+(Henkilöstömenot!$I$28/100))</f>
        <v>35869.875</v>
      </c>
    </row>
    <row r="216" spans="1:5" ht="14.25">
      <c r="A216" s="237" t="s">
        <v>217</v>
      </c>
      <c r="B216" s="238">
        <v>10</v>
      </c>
      <c r="C216" s="239">
        <v>3465</v>
      </c>
      <c r="D216" s="240">
        <v>3770</v>
      </c>
      <c r="E216" s="241">
        <f>D216*(12+Henkilöstömenot!$I$29)*(1+(Henkilöstömenot!$I$28/100))</f>
        <v>57963.75</v>
      </c>
    </row>
    <row r="217" spans="1:5" ht="14.25">
      <c r="A217" s="242" t="s">
        <v>218</v>
      </c>
      <c r="B217" s="243"/>
      <c r="C217" s="244"/>
      <c r="D217" s="245"/>
      <c r="E217" s="246">
        <f>D217*(12+Henkilöstömenot!$I$29)*(1+(Henkilöstömenot!$I$28/100))</f>
        <v>0</v>
      </c>
    </row>
    <row r="218" spans="1:5" ht="14.25">
      <c r="A218" s="237" t="s">
        <v>219</v>
      </c>
      <c r="B218" s="238">
        <v>14</v>
      </c>
      <c r="C218" s="239">
        <v>2048</v>
      </c>
      <c r="D218" s="240">
        <v>2204</v>
      </c>
      <c r="E218" s="241">
        <f>D218*(12+Henkilöstömenot!$I$29)*(1+(Henkilöstömenot!$I$28/100))</f>
        <v>33886.5</v>
      </c>
    </row>
    <row r="219" spans="1:5" ht="14.25">
      <c r="A219" s="242" t="s">
        <v>220</v>
      </c>
      <c r="B219" s="243">
        <v>436</v>
      </c>
      <c r="C219" s="244">
        <v>2592</v>
      </c>
      <c r="D219" s="245">
        <v>2897</v>
      </c>
      <c r="E219" s="246">
        <f>D219*(12+Henkilöstömenot!$I$29)*(1+(Henkilöstömenot!$I$28/100))</f>
        <v>44541.375</v>
      </c>
    </row>
    <row r="220" spans="1:5" ht="14.25">
      <c r="A220" s="237" t="s">
        <v>221</v>
      </c>
      <c r="B220" s="238" t="s">
        <v>222</v>
      </c>
      <c r="C220" s="239">
        <v>2375</v>
      </c>
      <c r="D220" s="240">
        <v>2603</v>
      </c>
      <c r="E220" s="241">
        <f>D220*(12+Henkilöstömenot!$I$29)*(1+(Henkilöstömenot!$I$28/100))</f>
        <v>40021.125</v>
      </c>
    </row>
    <row r="221" spans="1:5" ht="14.25">
      <c r="A221" s="242" t="s">
        <v>223</v>
      </c>
      <c r="B221" s="243">
        <v>65</v>
      </c>
      <c r="C221" s="244">
        <v>4466</v>
      </c>
      <c r="D221" s="245">
        <v>5250</v>
      </c>
      <c r="E221" s="246">
        <f>D221*(12+Henkilöstömenot!$I$29)*(1+(Henkilöstömenot!$I$28/100))</f>
        <v>80718.75</v>
      </c>
    </row>
    <row r="222" spans="1:5" ht="14.25">
      <c r="A222" s="237" t="s">
        <v>224</v>
      </c>
      <c r="B222" s="238"/>
      <c r="C222" s="239"/>
      <c r="D222" s="240"/>
      <c r="E222" s="241">
        <f>D222*(12+Henkilöstömenot!$I$29)*(1+(Henkilöstömenot!$I$28/100))</f>
        <v>0</v>
      </c>
    </row>
    <row r="223" spans="1:5" ht="14.25">
      <c r="A223" s="242" t="s">
        <v>225</v>
      </c>
      <c r="B223" s="243">
        <v>18</v>
      </c>
      <c r="C223" s="244">
        <v>2301</v>
      </c>
      <c r="D223" s="245">
        <v>2495</v>
      </c>
      <c r="E223" s="246">
        <f>D223*(12+Henkilöstömenot!$I$29)*(1+(Henkilöstömenot!$I$28/100))</f>
        <v>38360.625</v>
      </c>
    </row>
    <row r="224" spans="1:5" ht="14.25">
      <c r="A224" s="237" t="s">
        <v>227</v>
      </c>
      <c r="B224" s="238">
        <v>43</v>
      </c>
      <c r="C224" s="239">
        <v>2455</v>
      </c>
      <c r="D224" s="240">
        <v>2698</v>
      </c>
      <c r="E224" s="241">
        <f>D224*(12+Henkilöstömenot!$I$29)*(1+(Henkilöstömenot!$I$28/100))</f>
        <v>41481.75</v>
      </c>
    </row>
    <row r="225" spans="1:5" ht="14.25">
      <c r="A225" s="242" t="s">
        <v>228</v>
      </c>
      <c r="B225" s="243"/>
      <c r="C225" s="244"/>
      <c r="D225" s="245"/>
      <c r="E225" s="246">
        <f>D225*(12+Henkilöstömenot!$I$29)*(1+(Henkilöstömenot!$I$28/100))</f>
        <v>0</v>
      </c>
    </row>
    <row r="226" spans="1:5" ht="14.25">
      <c r="A226" s="237" t="s">
        <v>229</v>
      </c>
      <c r="B226" s="238">
        <v>34</v>
      </c>
      <c r="C226" s="239">
        <v>2133</v>
      </c>
      <c r="D226" s="240">
        <v>2799</v>
      </c>
      <c r="E226" s="241">
        <f>D226*(12+Henkilöstömenot!$I$29)*(1+(Henkilöstömenot!$I$28/100))</f>
        <v>43034.625</v>
      </c>
    </row>
    <row r="227" spans="1:5" ht="14.25">
      <c r="A227" s="242" t="s">
        <v>230</v>
      </c>
      <c r="B227" s="243">
        <v>10</v>
      </c>
      <c r="C227" s="244">
        <v>1877</v>
      </c>
      <c r="D227" s="245">
        <v>3444</v>
      </c>
      <c r="E227" s="246">
        <f>D227*(12+Henkilöstömenot!$I$29)*(1+(Henkilöstömenot!$I$28/100))</f>
        <v>52951.5</v>
      </c>
    </row>
    <row r="228" spans="1:5" ht="14.25">
      <c r="A228" s="237" t="s">
        <v>231</v>
      </c>
      <c r="B228" s="238">
        <v>21</v>
      </c>
      <c r="C228" s="239">
        <v>3119</v>
      </c>
      <c r="D228" s="240">
        <v>3728</v>
      </c>
      <c r="E228" s="241">
        <f>D228*(12+Henkilöstömenot!$I$29)*(1+(Henkilöstömenot!$I$28/100))</f>
        <v>57318</v>
      </c>
    </row>
    <row r="229" spans="1:5" ht="14.25">
      <c r="A229" s="242" t="s">
        <v>232</v>
      </c>
      <c r="B229" s="243">
        <v>42</v>
      </c>
      <c r="C229" s="244">
        <v>2870</v>
      </c>
      <c r="D229" s="245">
        <v>3334</v>
      </c>
      <c r="E229" s="246">
        <f>D229*(12+Henkilöstömenot!$I$29)*(1+(Henkilöstömenot!$I$28/100))</f>
        <v>51260.25</v>
      </c>
    </row>
    <row r="230" spans="1:5" ht="14.25">
      <c r="A230" s="237" t="s">
        <v>233</v>
      </c>
      <c r="B230" s="238">
        <v>11</v>
      </c>
      <c r="C230" s="239">
        <v>2583</v>
      </c>
      <c r="D230" s="240">
        <v>2964</v>
      </c>
      <c r="E230" s="241">
        <f>D230*(12+Henkilöstömenot!$I$29)*(1+(Henkilöstömenot!$I$28/100))</f>
        <v>45571.5</v>
      </c>
    </row>
    <row r="231" spans="1:5" ht="14.25">
      <c r="A231" s="242" t="s">
        <v>234</v>
      </c>
      <c r="B231" s="243">
        <v>25</v>
      </c>
      <c r="C231" s="244">
        <v>2160</v>
      </c>
      <c r="D231" s="245">
        <v>2482</v>
      </c>
      <c r="E231" s="246">
        <f>D231*(12+Henkilöstömenot!$I$29)*(1+(Henkilöstömenot!$I$28/100))</f>
        <v>38160.75</v>
      </c>
    </row>
    <row r="232" spans="1:5" ht="14.25">
      <c r="A232" s="237" t="s">
        <v>235</v>
      </c>
      <c r="B232" s="238">
        <v>15</v>
      </c>
      <c r="C232" s="239">
        <v>4686</v>
      </c>
      <c r="D232" s="240">
        <v>5138</v>
      </c>
      <c r="E232" s="241">
        <f>D232*(12+Henkilöstömenot!$I$29)*(1+(Henkilöstömenot!$I$28/100))</f>
        <v>78996.75</v>
      </c>
    </row>
    <row r="233" spans="1:5" ht="14.25">
      <c r="A233" s="242" t="s">
        <v>236</v>
      </c>
      <c r="B233" s="243">
        <v>12</v>
      </c>
      <c r="C233" s="244">
        <v>3730</v>
      </c>
      <c r="D233" s="245">
        <v>4272</v>
      </c>
      <c r="E233" s="246">
        <f>D233*(12+Henkilöstömenot!$I$29)*(1+(Henkilöstömenot!$I$28/100))</f>
        <v>65682</v>
      </c>
    </row>
    <row r="234" spans="1:5" ht="14.25">
      <c r="A234" s="237" t="s">
        <v>237</v>
      </c>
      <c r="B234" s="238">
        <v>14</v>
      </c>
      <c r="C234" s="239">
        <v>2925</v>
      </c>
      <c r="D234" s="240">
        <v>3239</v>
      </c>
      <c r="E234" s="241">
        <f>D234*(12+Henkilöstömenot!$I$29)*(1+(Henkilöstömenot!$I$28/100))</f>
        <v>49799.625</v>
      </c>
    </row>
    <row r="235" spans="1:5" ht="14.25">
      <c r="A235" s="242" t="s">
        <v>238</v>
      </c>
      <c r="B235" s="243">
        <v>14</v>
      </c>
      <c r="C235" s="244">
        <v>2675</v>
      </c>
      <c r="D235" s="245">
        <v>2888</v>
      </c>
      <c r="E235" s="246">
        <f>D235*(12+Henkilöstömenot!$I$29)*(1+(Henkilöstömenot!$I$28/100))</f>
        <v>44403</v>
      </c>
    </row>
    <row r="236" spans="1:5" ht="14.25">
      <c r="A236" s="237" t="s">
        <v>239</v>
      </c>
      <c r="B236" s="238">
        <v>189</v>
      </c>
      <c r="C236" s="239">
        <v>4971</v>
      </c>
      <c r="D236" s="240">
        <v>5380</v>
      </c>
      <c r="E236" s="241">
        <f>D236*(12+Henkilöstömenot!$I$29)*(1+(Henkilöstömenot!$I$28/100))</f>
        <v>82717.5</v>
      </c>
    </row>
    <row r="237" spans="1:5" ht="14.25">
      <c r="A237" s="242" t="s">
        <v>240</v>
      </c>
      <c r="B237" s="243">
        <v>14</v>
      </c>
      <c r="C237" s="244">
        <v>4384</v>
      </c>
      <c r="D237" s="245">
        <v>4733</v>
      </c>
      <c r="E237" s="246">
        <f>D237*(12+Henkilöstömenot!$I$29)*(1+(Henkilöstömenot!$I$28/100))</f>
        <v>72769.875</v>
      </c>
    </row>
    <row r="238" spans="1:5" ht="14.25">
      <c r="A238" s="237" t="s">
        <v>241</v>
      </c>
      <c r="B238" s="238">
        <v>37</v>
      </c>
      <c r="C238" s="239">
        <v>2211</v>
      </c>
      <c r="D238" s="240">
        <v>2469</v>
      </c>
      <c r="E238" s="241">
        <f>D238*(12+Henkilöstömenot!$I$29)*(1+(Henkilöstömenot!$I$28/100))</f>
        <v>37960.875</v>
      </c>
    </row>
    <row r="239" spans="1:5" ht="14.25">
      <c r="A239" s="242" t="s">
        <v>242</v>
      </c>
      <c r="B239" s="243">
        <v>148</v>
      </c>
      <c r="C239" s="244">
        <v>4115</v>
      </c>
      <c r="D239" s="245">
        <v>4582</v>
      </c>
      <c r="E239" s="246">
        <f>D239*(12+Henkilöstömenot!$I$29)*(1+(Henkilöstömenot!$I$28/100))</f>
        <v>70448.25</v>
      </c>
    </row>
    <row r="240" spans="1:5" ht="14.25">
      <c r="A240" s="237" t="s">
        <v>243</v>
      </c>
      <c r="B240" s="238">
        <v>563</v>
      </c>
      <c r="C240" s="239">
        <v>2448</v>
      </c>
      <c r="D240" s="240">
        <v>2809</v>
      </c>
      <c r="E240" s="241">
        <f>D240*(12+Henkilöstömenot!$I$29)*(1+(Henkilöstömenot!$I$28/100))</f>
        <v>43188.375</v>
      </c>
    </row>
    <row r="241" spans="1:5" ht="14.25">
      <c r="A241" s="242" t="s">
        <v>244</v>
      </c>
      <c r="B241" s="243">
        <v>11</v>
      </c>
      <c r="C241" s="244">
        <v>2520</v>
      </c>
      <c r="D241" s="245">
        <v>2902</v>
      </c>
      <c r="E241" s="246">
        <f>D241*(12+Henkilöstömenot!$I$29)*(1+(Henkilöstömenot!$I$28/100))</f>
        <v>44618.25</v>
      </c>
    </row>
    <row r="242" spans="1:5" ht="14.25">
      <c r="A242" s="237" t="s">
        <v>245</v>
      </c>
      <c r="B242" s="238">
        <v>22</v>
      </c>
      <c r="C242" s="239">
        <v>1969</v>
      </c>
      <c r="D242" s="240">
        <v>2170</v>
      </c>
      <c r="E242" s="241">
        <f>D242*(12+Henkilöstömenot!$I$29)*(1+(Henkilöstömenot!$I$28/100))</f>
        <v>33363.75</v>
      </c>
    </row>
    <row r="243" spans="1:5" ht="14.25">
      <c r="A243" s="242" t="s">
        <v>246</v>
      </c>
      <c r="B243" s="243">
        <v>24</v>
      </c>
      <c r="C243" s="244">
        <v>5388</v>
      </c>
      <c r="D243" s="245">
        <v>5897</v>
      </c>
      <c r="E243" s="246">
        <f>D243*(12+Henkilöstömenot!$I$29)*(1+(Henkilöstömenot!$I$28/100))</f>
        <v>90666.375</v>
      </c>
    </row>
    <row r="244" spans="1:5" ht="14.25">
      <c r="A244" s="237" t="s">
        <v>247</v>
      </c>
      <c r="B244" s="238">
        <v>14</v>
      </c>
      <c r="C244" s="239">
        <v>7720</v>
      </c>
      <c r="D244" s="240">
        <v>9009</v>
      </c>
      <c r="E244" s="241">
        <f>D244*(12+Henkilöstömenot!$I$29)*(1+(Henkilöstömenot!$I$28/100))</f>
        <v>138513.375</v>
      </c>
    </row>
    <row r="245" spans="1:5" ht="14.25">
      <c r="A245" s="242" t="s">
        <v>248</v>
      </c>
      <c r="B245" s="243">
        <v>10</v>
      </c>
      <c r="C245" s="244">
        <v>1740</v>
      </c>
      <c r="D245" s="245">
        <v>2104</v>
      </c>
      <c r="E245" s="246">
        <f>D245*(12+Henkilöstömenot!$I$29)*(1+(Henkilöstömenot!$I$28/100))</f>
        <v>32349</v>
      </c>
    </row>
    <row r="246" spans="1:5" ht="14.25">
      <c r="A246" s="237" t="s">
        <v>249</v>
      </c>
      <c r="B246" s="238" t="s">
        <v>250</v>
      </c>
      <c r="C246" s="239">
        <v>2071</v>
      </c>
      <c r="D246" s="240">
        <v>2336</v>
      </c>
      <c r="E246" s="241">
        <f>D246*(12+Henkilöstömenot!$I$29)*(1+(Henkilöstömenot!$I$28/100))</f>
        <v>35916</v>
      </c>
    </row>
    <row r="247" spans="1:5" ht="14.25">
      <c r="A247" s="242" t="s">
        <v>251</v>
      </c>
      <c r="B247" s="243">
        <v>47</v>
      </c>
      <c r="C247" s="244">
        <v>1871</v>
      </c>
      <c r="D247" s="245">
        <v>2117</v>
      </c>
      <c r="E247" s="246">
        <f>D247*(12+Henkilöstömenot!$I$29)*(1+(Henkilöstömenot!$I$28/100))</f>
        <v>32548.875</v>
      </c>
    </row>
    <row r="248" spans="1:5" ht="14.25">
      <c r="A248" s="237" t="s">
        <v>252</v>
      </c>
      <c r="B248" s="238">
        <v>28</v>
      </c>
      <c r="C248" s="239">
        <v>2341</v>
      </c>
      <c r="D248" s="240">
        <v>2654</v>
      </c>
      <c r="E248" s="241">
        <f>D248*(12+Henkilöstömenot!$I$29)*(1+(Henkilöstömenot!$I$28/100))</f>
        <v>40805.25</v>
      </c>
    </row>
    <row r="249" spans="1:5" ht="14.25">
      <c r="A249" s="242" t="s">
        <v>253</v>
      </c>
      <c r="B249" s="243">
        <v>80</v>
      </c>
      <c r="C249" s="244">
        <v>3978</v>
      </c>
      <c r="D249" s="245">
        <v>6116</v>
      </c>
      <c r="E249" s="246">
        <f>D249*(12+Henkilöstömenot!$I$29)*(1+(Henkilöstömenot!$I$28/100))</f>
        <v>94033.5</v>
      </c>
    </row>
    <row r="250" spans="1:5" ht="14.25">
      <c r="A250" s="237" t="s">
        <v>254</v>
      </c>
      <c r="B250" s="238">
        <v>12</v>
      </c>
      <c r="C250" s="239">
        <v>2462</v>
      </c>
      <c r="D250" s="240">
        <v>2683</v>
      </c>
      <c r="E250" s="241">
        <f>D250*(12+Henkilöstömenot!$I$29)*(1+(Henkilöstömenot!$I$28/100))</f>
        <v>41251.125</v>
      </c>
    </row>
    <row r="251" spans="1:5" ht="14.25">
      <c r="A251" s="242" t="s">
        <v>255</v>
      </c>
      <c r="B251" s="243">
        <v>20</v>
      </c>
      <c r="C251" s="244">
        <v>5236</v>
      </c>
      <c r="D251" s="245">
        <v>5464</v>
      </c>
      <c r="E251" s="246">
        <f>D251*(12+Henkilöstömenot!$I$29)*(1+(Henkilöstömenot!$I$28/100))</f>
        <v>84009</v>
      </c>
    </row>
    <row r="252" spans="1:5" ht="14.25">
      <c r="A252" s="237" t="s">
        <v>256</v>
      </c>
      <c r="B252" s="238">
        <v>65</v>
      </c>
      <c r="C252" s="239">
        <v>3100</v>
      </c>
      <c r="D252" s="240">
        <v>3310</v>
      </c>
      <c r="E252" s="241">
        <f>D252*(12+Henkilöstömenot!$I$29)*(1+(Henkilöstömenot!$I$28/100))</f>
        <v>50891.25</v>
      </c>
    </row>
    <row r="253" spans="1:5" ht="14.25">
      <c r="A253" s="242" t="s">
        <v>257</v>
      </c>
      <c r="B253" s="243">
        <v>42</v>
      </c>
      <c r="C253" s="244">
        <v>3951</v>
      </c>
      <c r="D253" s="245">
        <v>4393</v>
      </c>
      <c r="E253" s="246">
        <f>D253*(12+Henkilöstömenot!$I$29)*(1+(Henkilöstömenot!$I$28/100))</f>
        <v>67542.375</v>
      </c>
    </row>
    <row r="254" spans="1:5" ht="14.25">
      <c r="A254" s="237" t="s">
        <v>258</v>
      </c>
      <c r="B254" s="238">
        <v>14</v>
      </c>
      <c r="C254" s="239">
        <v>2483</v>
      </c>
      <c r="D254" s="240">
        <v>2776</v>
      </c>
      <c r="E254" s="241">
        <f>D254*(12+Henkilöstömenot!$I$29)*(1+(Henkilöstömenot!$I$28/100))</f>
        <v>42681</v>
      </c>
    </row>
    <row r="255" spans="1:5" ht="14.25">
      <c r="A255" s="242" t="s">
        <v>259</v>
      </c>
      <c r="B255" s="243">
        <v>40</v>
      </c>
      <c r="C255" s="244">
        <v>3018</v>
      </c>
      <c r="D255" s="245">
        <v>3396</v>
      </c>
      <c r="E255" s="246">
        <f>D255*(12+Henkilöstömenot!$I$29)*(1+(Henkilöstömenot!$I$28/100))</f>
        <v>52213.5</v>
      </c>
    </row>
    <row r="256" spans="1:5" ht="14.25">
      <c r="A256" s="237" t="s">
        <v>260</v>
      </c>
      <c r="B256" s="238">
        <v>27</v>
      </c>
      <c r="C256" s="239">
        <v>2480</v>
      </c>
      <c r="D256" s="240">
        <v>2638</v>
      </c>
      <c r="E256" s="241">
        <f>D256*(12+Henkilöstömenot!$I$29)*(1+(Henkilöstömenot!$I$28/100))</f>
        <v>40559.25</v>
      </c>
    </row>
    <row r="257" spans="1:5" ht="14.25">
      <c r="A257" s="242" t="s">
        <v>261</v>
      </c>
      <c r="B257" s="243">
        <v>10</v>
      </c>
      <c r="C257" s="244">
        <v>2797</v>
      </c>
      <c r="D257" s="245">
        <v>2800</v>
      </c>
      <c r="E257" s="246">
        <f>D257*(12+Henkilöstömenot!$I$29)*(1+(Henkilöstömenot!$I$28/100))</f>
        <v>43050</v>
      </c>
    </row>
    <row r="258" spans="1:5" ht="14.25">
      <c r="A258" s="237" t="s">
        <v>262</v>
      </c>
      <c r="B258" s="238">
        <v>106</v>
      </c>
      <c r="C258" s="239">
        <v>2757</v>
      </c>
      <c r="D258" s="240">
        <v>3020</v>
      </c>
      <c r="E258" s="241">
        <f>D258*(12+Henkilöstömenot!$I$29)*(1+(Henkilöstömenot!$I$28/100))</f>
        <v>46432.5</v>
      </c>
    </row>
    <row r="259" spans="1:5" ht="14.25">
      <c r="A259" s="242" t="s">
        <v>263</v>
      </c>
      <c r="B259" s="243">
        <v>10</v>
      </c>
      <c r="C259" s="244">
        <v>5109</v>
      </c>
      <c r="D259" s="245">
        <v>5499</v>
      </c>
      <c r="E259" s="246">
        <f>D259*(12+Henkilöstömenot!$I$29)*(1+(Henkilöstömenot!$I$28/100))</f>
        <v>84547.125</v>
      </c>
    </row>
    <row r="260" spans="1:5" ht="14.25">
      <c r="A260" s="237" t="s">
        <v>264</v>
      </c>
      <c r="B260" s="238">
        <v>57</v>
      </c>
      <c r="C260" s="239">
        <v>4044</v>
      </c>
      <c r="D260" s="240">
        <v>4483</v>
      </c>
      <c r="E260" s="241">
        <f>D260*(12+Henkilöstömenot!$I$29)*(1+(Henkilöstömenot!$I$28/100))</f>
        <v>68926.125</v>
      </c>
    </row>
    <row r="261" spans="1:5" ht="14.25">
      <c r="A261" s="242" t="s">
        <v>265</v>
      </c>
      <c r="B261" s="243">
        <v>116</v>
      </c>
      <c r="C261" s="244">
        <v>2285</v>
      </c>
      <c r="D261" s="245">
        <v>2568</v>
      </c>
      <c r="E261" s="246">
        <f>D261*(12+Henkilöstömenot!$I$29)*(1+(Henkilöstömenot!$I$28/100))</f>
        <v>39483</v>
      </c>
    </row>
    <row r="262" spans="1:5" ht="14.25">
      <c r="A262" s="237" t="s">
        <v>266</v>
      </c>
      <c r="B262" s="238">
        <v>17</v>
      </c>
      <c r="C262" s="239">
        <v>2855</v>
      </c>
      <c r="D262" s="240">
        <v>3114</v>
      </c>
      <c r="E262" s="241">
        <f>D262*(12+Henkilöstömenot!$I$29)*(1+(Henkilöstömenot!$I$28/100))</f>
        <v>47877.75</v>
      </c>
    </row>
    <row r="263" spans="1:5" ht="14.25">
      <c r="A263" s="242" t="s">
        <v>267</v>
      </c>
      <c r="B263" s="243">
        <v>11</v>
      </c>
      <c r="C263" s="244">
        <v>1897</v>
      </c>
      <c r="D263" s="245">
        <v>2119</v>
      </c>
      <c r="E263" s="246">
        <f>D263*(12+Henkilöstömenot!$I$29)*(1+(Henkilöstömenot!$I$28/100))</f>
        <v>32579.625</v>
      </c>
    </row>
    <row r="264" spans="1:5" ht="14.25">
      <c r="A264" s="237" t="s">
        <v>268</v>
      </c>
      <c r="B264" s="238">
        <v>11</v>
      </c>
      <c r="C264" s="239">
        <v>2985</v>
      </c>
      <c r="D264" s="240">
        <v>3791</v>
      </c>
      <c r="E264" s="241">
        <f>D264*(12+Henkilöstömenot!$I$29)*(1+(Henkilöstömenot!$I$28/100))</f>
        <v>58286.625</v>
      </c>
    </row>
    <row r="265" spans="1:5" ht="14.25">
      <c r="A265" s="242" t="s">
        <v>269</v>
      </c>
      <c r="B265" s="243">
        <v>14</v>
      </c>
      <c r="C265" s="244">
        <v>2138</v>
      </c>
      <c r="D265" s="245">
        <v>3550</v>
      </c>
      <c r="E265" s="246">
        <f>D265*(12+Henkilöstömenot!$I$29)*(1+(Henkilöstömenot!$I$28/100))</f>
        <v>54581.25</v>
      </c>
    </row>
    <row r="266" spans="1:5" ht="14.25">
      <c r="A266" s="237" t="s">
        <v>270</v>
      </c>
      <c r="B266" s="238">
        <v>602</v>
      </c>
      <c r="C266" s="239">
        <v>1818</v>
      </c>
      <c r="D266" s="240">
        <v>2002</v>
      </c>
      <c r="E266" s="241">
        <f>D266*(12+Henkilöstömenot!$I$29)*(1+(Henkilöstömenot!$I$28/100))</f>
        <v>30780.75</v>
      </c>
    </row>
    <row r="267" spans="1:5" ht="14.25">
      <c r="A267" s="242" t="s">
        <v>271</v>
      </c>
      <c r="B267" s="243">
        <v>21</v>
      </c>
      <c r="C267" s="244">
        <v>1944</v>
      </c>
      <c r="D267" s="245">
        <v>2080</v>
      </c>
      <c r="E267" s="246">
        <f>D267*(12+Henkilöstömenot!$I$29)*(1+(Henkilöstömenot!$I$28/100))</f>
        <v>31980</v>
      </c>
    </row>
    <row r="268" spans="1:5" ht="14.25">
      <c r="A268" s="237" t="s">
        <v>272</v>
      </c>
      <c r="B268" s="238">
        <v>25</v>
      </c>
      <c r="C268" s="239">
        <v>2265</v>
      </c>
      <c r="D268" s="240">
        <v>2586</v>
      </c>
      <c r="E268" s="241">
        <f>D268*(12+Henkilöstömenot!$I$29)*(1+(Henkilöstömenot!$I$28/100))</f>
        <v>39759.75</v>
      </c>
    </row>
    <row r="269" spans="1:5" ht="14.25">
      <c r="A269" s="242" t="s">
        <v>273</v>
      </c>
      <c r="B269" s="243">
        <v>65</v>
      </c>
      <c r="C269" s="244">
        <v>3017</v>
      </c>
      <c r="D269" s="245">
        <v>3375</v>
      </c>
      <c r="E269" s="246">
        <f>D269*(12+Henkilöstömenot!$I$29)*(1+(Henkilöstömenot!$I$28/100))</f>
        <v>51890.625</v>
      </c>
    </row>
    <row r="270" spans="1:5" ht="14.25">
      <c r="A270" s="237" t="s">
        <v>274</v>
      </c>
      <c r="B270" s="238">
        <v>27</v>
      </c>
      <c r="C270" s="239">
        <v>2386</v>
      </c>
      <c r="D270" s="240">
        <v>2681</v>
      </c>
      <c r="E270" s="241">
        <f>D270*(12+Henkilöstömenot!$I$29)*(1+(Henkilöstömenot!$I$28/100))</f>
        <v>41220.375</v>
      </c>
    </row>
    <row r="271" spans="1:5" ht="14.25">
      <c r="A271" s="242" t="s">
        <v>275</v>
      </c>
      <c r="B271" s="243">
        <v>64</v>
      </c>
      <c r="C271" s="244">
        <v>5634</v>
      </c>
      <c r="D271" s="245">
        <v>6059</v>
      </c>
      <c r="E271" s="246">
        <f>D271*(12+Henkilöstömenot!$I$29)*(1+(Henkilöstömenot!$I$28/100))</f>
        <v>93157.125</v>
      </c>
    </row>
    <row r="272" spans="1:5" ht="14.25">
      <c r="A272" s="237" t="s">
        <v>276</v>
      </c>
      <c r="B272" s="238">
        <v>11</v>
      </c>
      <c r="C272" s="239">
        <v>3283</v>
      </c>
      <c r="D272" s="240">
        <v>3731</v>
      </c>
      <c r="E272" s="241">
        <f>D272*(12+Henkilöstömenot!$I$29)*(1+(Henkilöstömenot!$I$28/100))</f>
        <v>57364.125</v>
      </c>
    </row>
    <row r="273" spans="1:5" ht="14.25">
      <c r="A273" s="242" t="s">
        <v>277</v>
      </c>
      <c r="B273" s="243">
        <v>18</v>
      </c>
      <c r="C273" s="244">
        <v>2856</v>
      </c>
      <c r="D273" s="245">
        <v>3179</v>
      </c>
      <c r="E273" s="246">
        <f>D273*(12+Henkilöstömenot!$I$29)*(1+(Henkilöstömenot!$I$28/100))</f>
        <v>48877.125</v>
      </c>
    </row>
    <row r="274" spans="1:5" ht="14.25">
      <c r="A274" s="237" t="s">
        <v>278</v>
      </c>
      <c r="B274" s="238">
        <v>16</v>
      </c>
      <c r="C274" s="239">
        <v>4536</v>
      </c>
      <c r="D274" s="240">
        <v>4976</v>
      </c>
      <c r="E274" s="241">
        <f>D274*(12+Henkilöstömenot!$I$29)*(1+(Henkilöstömenot!$I$28/100))</f>
        <v>76506</v>
      </c>
    </row>
    <row r="275" spans="1:5" ht="14.25">
      <c r="A275" s="242" t="s">
        <v>279</v>
      </c>
      <c r="B275" s="243">
        <v>58</v>
      </c>
      <c r="C275" s="244">
        <v>2110</v>
      </c>
      <c r="D275" s="245">
        <v>2413</v>
      </c>
      <c r="E275" s="246">
        <f>D275*(12+Henkilöstömenot!$I$29)*(1+(Henkilöstömenot!$I$28/100))</f>
        <v>37099.875</v>
      </c>
    </row>
    <row r="276" spans="1:5" ht="14.25">
      <c r="A276" s="237" t="s">
        <v>280</v>
      </c>
      <c r="B276" s="238">
        <v>118</v>
      </c>
      <c r="C276" s="239">
        <v>4434</v>
      </c>
      <c r="D276" s="240">
        <v>4985</v>
      </c>
      <c r="E276" s="241">
        <f>D276*(12+Henkilöstömenot!$I$29)*(1+(Henkilöstömenot!$I$28/100))</f>
        <v>76644.375</v>
      </c>
    </row>
    <row r="277" spans="1:5" ht="14.25">
      <c r="A277" s="242" t="s">
        <v>281</v>
      </c>
      <c r="B277" s="243">
        <v>295</v>
      </c>
      <c r="C277" s="244">
        <v>2513</v>
      </c>
      <c r="D277" s="245">
        <v>2821</v>
      </c>
      <c r="E277" s="246">
        <f>D277*(12+Henkilöstömenot!$I$29)*(1+(Henkilöstömenot!$I$28/100))</f>
        <v>43372.875</v>
      </c>
    </row>
    <row r="278" spans="1:5" ht="14.25">
      <c r="A278" s="237" t="s">
        <v>282</v>
      </c>
      <c r="B278" s="238">
        <v>76</v>
      </c>
      <c r="C278" s="239">
        <v>3074</v>
      </c>
      <c r="D278" s="240">
        <v>3429</v>
      </c>
      <c r="E278" s="241">
        <f>D278*(12+Henkilöstömenot!$I$29)*(1+(Henkilöstömenot!$I$28/100))</f>
        <v>52720.875</v>
      </c>
    </row>
    <row r="279" spans="1:5" ht="14.25">
      <c r="A279" s="242" t="s">
        <v>283</v>
      </c>
      <c r="B279" s="243">
        <v>100</v>
      </c>
      <c r="C279" s="244">
        <v>2893</v>
      </c>
      <c r="D279" s="245">
        <v>3969</v>
      </c>
      <c r="E279" s="246">
        <f>D279*(12+Henkilöstömenot!$I$29)*(1+(Henkilöstömenot!$I$28/100))</f>
        <v>61023.375</v>
      </c>
    </row>
    <row r="280" spans="1:5" ht="14.25">
      <c r="A280" s="237" t="s">
        <v>284</v>
      </c>
      <c r="B280" s="238">
        <v>13</v>
      </c>
      <c r="C280" s="239">
        <v>2059</v>
      </c>
      <c r="D280" s="240">
        <v>2562</v>
      </c>
      <c r="E280" s="241">
        <f>D280*(12+Henkilöstömenot!$I$29)*(1+(Henkilöstömenot!$I$28/100))</f>
        <v>39390.75</v>
      </c>
    </row>
    <row r="281" spans="1:5" ht="14.25">
      <c r="A281" s="242" t="s">
        <v>285</v>
      </c>
      <c r="B281" s="243" t="s">
        <v>286</v>
      </c>
      <c r="C281" s="244">
        <v>2056</v>
      </c>
      <c r="D281" s="245">
        <v>2639</v>
      </c>
      <c r="E281" s="246">
        <f>D281*(12+Henkilöstömenot!$I$29)*(1+(Henkilöstömenot!$I$28/100))</f>
        <v>40574.625</v>
      </c>
    </row>
    <row r="282" spans="1:5" ht="14.25">
      <c r="A282" s="237" t="s">
        <v>287</v>
      </c>
      <c r="B282" s="238">
        <v>489</v>
      </c>
      <c r="C282" s="239">
        <v>2065</v>
      </c>
      <c r="D282" s="240">
        <v>2705</v>
      </c>
      <c r="E282" s="241">
        <f>D282*(12+Henkilöstömenot!$I$29)*(1+(Henkilöstömenot!$I$28/100))</f>
        <v>41589.375</v>
      </c>
    </row>
    <row r="283" spans="1:5" ht="14.25">
      <c r="A283" s="242" t="s">
        <v>288</v>
      </c>
      <c r="B283" s="243">
        <v>157</v>
      </c>
      <c r="C283" s="244">
        <v>2228</v>
      </c>
      <c r="D283" s="245">
        <v>2931</v>
      </c>
      <c r="E283" s="246">
        <f>D283*(12+Henkilöstömenot!$I$29)*(1+(Henkilöstömenot!$I$28/100))</f>
        <v>45064.125</v>
      </c>
    </row>
    <row r="284" spans="1:5" ht="14.25">
      <c r="A284" s="237" t="s">
        <v>289</v>
      </c>
      <c r="B284" s="238">
        <v>25</v>
      </c>
      <c r="C284" s="239">
        <v>2058</v>
      </c>
      <c r="D284" s="240">
        <v>2530</v>
      </c>
      <c r="E284" s="241">
        <f>D284*(12+Henkilöstömenot!$I$29)*(1+(Henkilöstömenot!$I$28/100))</f>
        <v>38898.75</v>
      </c>
    </row>
    <row r="285" spans="1:5" ht="14.25">
      <c r="A285" s="242" t="s">
        <v>290</v>
      </c>
      <c r="B285" s="243">
        <v>83</v>
      </c>
      <c r="C285" s="244">
        <v>2078</v>
      </c>
      <c r="D285" s="245">
        <v>2616</v>
      </c>
      <c r="E285" s="246">
        <f>D285*(12+Henkilöstömenot!$I$29)*(1+(Henkilöstömenot!$I$28/100))</f>
        <v>40221</v>
      </c>
    </row>
    <row r="286" spans="1:5" ht="14.25">
      <c r="A286" s="237" t="s">
        <v>291</v>
      </c>
      <c r="B286" s="238">
        <v>40</v>
      </c>
      <c r="C286" s="239">
        <v>2045</v>
      </c>
      <c r="D286" s="240">
        <v>2707</v>
      </c>
      <c r="E286" s="241">
        <f>D286*(12+Henkilöstömenot!$I$29)*(1+(Henkilöstömenot!$I$28/100))</f>
        <v>41620.125</v>
      </c>
    </row>
    <row r="287" spans="1:5" ht="14.25">
      <c r="A287" s="242" t="s">
        <v>292</v>
      </c>
      <c r="B287" s="243" t="s">
        <v>293</v>
      </c>
      <c r="C287" s="244">
        <v>1802</v>
      </c>
      <c r="D287" s="245">
        <v>2276</v>
      </c>
      <c r="E287" s="246">
        <f>D287*(12+Henkilöstömenot!$I$29)*(1+(Henkilöstömenot!$I$28/100))</f>
        <v>34993.5</v>
      </c>
    </row>
    <row r="288" spans="1:5" ht="14.25">
      <c r="A288" s="237" t="s">
        <v>294</v>
      </c>
      <c r="B288" s="238">
        <v>45</v>
      </c>
      <c r="C288" s="239">
        <v>1794</v>
      </c>
      <c r="D288" s="240">
        <v>2086</v>
      </c>
      <c r="E288" s="241">
        <f>D288*(12+Henkilöstömenot!$I$29)*(1+(Henkilöstömenot!$I$28/100))</f>
        <v>32072.25</v>
      </c>
    </row>
    <row r="289" spans="1:5" ht="14.25">
      <c r="A289" s="242" t="s">
        <v>295</v>
      </c>
      <c r="B289" s="243">
        <v>12</v>
      </c>
      <c r="C289" s="244">
        <v>3247</v>
      </c>
      <c r="D289" s="245">
        <v>3742</v>
      </c>
      <c r="E289" s="246">
        <f>D289*(12+Henkilöstömenot!$I$29)*(1+(Henkilöstömenot!$I$28/100))</f>
        <v>57533.25</v>
      </c>
    </row>
    <row r="290" spans="1:5" ht="14.25">
      <c r="A290" s="237" t="s">
        <v>296</v>
      </c>
      <c r="B290" s="238">
        <v>22</v>
      </c>
      <c r="C290" s="239">
        <v>3054</v>
      </c>
      <c r="D290" s="240">
        <v>3462</v>
      </c>
      <c r="E290" s="241">
        <f>D290*(12+Henkilöstömenot!$I$29)*(1+(Henkilöstömenot!$I$28/100))</f>
        <v>53228.25</v>
      </c>
    </row>
    <row r="291" spans="1:5" ht="14.25">
      <c r="A291" s="242" t="s">
        <v>297</v>
      </c>
      <c r="B291" s="243">
        <v>24</v>
      </c>
      <c r="C291" s="244">
        <v>3767</v>
      </c>
      <c r="D291" s="245">
        <v>4254</v>
      </c>
      <c r="E291" s="246">
        <f>D291*(12+Henkilöstömenot!$I$29)*(1+(Henkilöstömenot!$I$28/100))</f>
        <v>65405.25</v>
      </c>
    </row>
    <row r="292" spans="1:5" ht="14.25">
      <c r="A292" s="237" t="s">
        <v>298</v>
      </c>
      <c r="B292" s="238">
        <v>111</v>
      </c>
      <c r="C292" s="239">
        <v>1703</v>
      </c>
      <c r="D292" s="240">
        <v>2244</v>
      </c>
      <c r="E292" s="241">
        <f>D292*(12+Henkilöstömenot!$I$29)*(1+(Henkilöstömenot!$I$28/100))</f>
        <v>34501.5</v>
      </c>
    </row>
    <row r="293" spans="1:5" ht="14.25">
      <c r="A293" s="242" t="s">
        <v>299</v>
      </c>
      <c r="B293" s="243">
        <v>46</v>
      </c>
      <c r="C293" s="244">
        <v>1835</v>
      </c>
      <c r="D293" s="245">
        <v>2353</v>
      </c>
      <c r="E293" s="246">
        <f>D293*(12+Henkilöstömenot!$I$29)*(1+(Henkilöstömenot!$I$28/100))</f>
        <v>36177.375</v>
      </c>
    </row>
    <row r="294" spans="1:5" ht="14.25">
      <c r="A294" s="237" t="s">
        <v>300</v>
      </c>
      <c r="B294" s="238">
        <v>26</v>
      </c>
      <c r="C294" s="239">
        <v>2803</v>
      </c>
      <c r="D294" s="240">
        <v>3214</v>
      </c>
      <c r="E294" s="241">
        <f>D294*(12+Henkilöstömenot!$I$29)*(1+(Henkilöstömenot!$I$28/100))</f>
        <v>49415.25</v>
      </c>
    </row>
    <row r="295" spans="1:5" ht="14.25">
      <c r="A295" s="242" t="s">
        <v>301</v>
      </c>
      <c r="B295" s="243">
        <v>70</v>
      </c>
      <c r="C295" s="244">
        <v>1890</v>
      </c>
      <c r="D295" s="245">
        <v>2461</v>
      </c>
      <c r="E295" s="246">
        <f>D295*(12+Henkilöstömenot!$I$29)*(1+(Henkilöstömenot!$I$28/100))</f>
        <v>37837.875</v>
      </c>
    </row>
    <row r="296" spans="1:5" ht="14.25">
      <c r="A296" s="237" t="s">
        <v>302</v>
      </c>
      <c r="B296" s="238">
        <v>14</v>
      </c>
      <c r="C296" s="239">
        <v>1776</v>
      </c>
      <c r="D296" s="240">
        <v>2307</v>
      </c>
      <c r="E296" s="241">
        <f>D296*(12+Henkilöstömenot!$I$29)*(1+(Henkilöstömenot!$I$28/100))</f>
        <v>35470.125</v>
      </c>
    </row>
    <row r="297" spans="1:5" ht="14.25">
      <c r="A297" s="242" t="s">
        <v>303</v>
      </c>
      <c r="B297" s="243">
        <v>22</v>
      </c>
      <c r="C297" s="244">
        <v>3048</v>
      </c>
      <c r="D297" s="245">
        <v>3432</v>
      </c>
      <c r="E297" s="246">
        <f>D297*(12+Henkilöstömenot!$I$29)*(1+(Henkilöstömenot!$I$28/100))</f>
        <v>52767</v>
      </c>
    </row>
    <row r="298" spans="1:5" ht="14.25">
      <c r="A298" s="237" t="s">
        <v>304</v>
      </c>
      <c r="B298" s="238">
        <v>12</v>
      </c>
      <c r="C298" s="239">
        <v>2327</v>
      </c>
      <c r="D298" s="240">
        <v>2724</v>
      </c>
      <c r="E298" s="241">
        <f>D298*(12+Henkilöstömenot!$I$29)*(1+(Henkilöstömenot!$I$28/100))</f>
        <v>41881.5</v>
      </c>
    </row>
    <row r="299" spans="1:5" ht="14.25">
      <c r="A299" s="242" t="s">
        <v>305</v>
      </c>
      <c r="B299" s="243">
        <v>20</v>
      </c>
      <c r="C299" s="244">
        <v>2936</v>
      </c>
      <c r="D299" s="245">
        <v>3314</v>
      </c>
      <c r="E299" s="246">
        <f>D299*(12+Henkilöstömenot!$I$29)*(1+(Henkilöstömenot!$I$28/100))</f>
        <v>50952.75</v>
      </c>
    </row>
    <row r="300" spans="1:5" ht="14.25">
      <c r="A300" s="237" t="s">
        <v>306</v>
      </c>
      <c r="B300" s="238">
        <v>52</v>
      </c>
      <c r="C300" s="239">
        <v>2017</v>
      </c>
      <c r="D300" s="240">
        <v>2506</v>
      </c>
      <c r="E300" s="241">
        <f>D300*(12+Henkilöstömenot!$I$29)*(1+(Henkilöstömenot!$I$28/100))</f>
        <v>38529.75</v>
      </c>
    </row>
    <row r="301" spans="1:5" ht="14.25">
      <c r="A301" s="242" t="s">
        <v>307</v>
      </c>
      <c r="B301" s="243">
        <v>37</v>
      </c>
      <c r="C301" s="244">
        <v>1935</v>
      </c>
      <c r="D301" s="245">
        <v>2286</v>
      </c>
      <c r="E301" s="246">
        <f>D301*(12+Henkilöstömenot!$I$29)*(1+(Henkilöstömenot!$I$28/100))</f>
        <v>35147.25</v>
      </c>
    </row>
    <row r="302" spans="1:5" ht="14.25">
      <c r="A302" s="237" t="s">
        <v>308</v>
      </c>
      <c r="B302" s="238">
        <v>35</v>
      </c>
      <c r="C302" s="239">
        <v>3102</v>
      </c>
      <c r="D302" s="240">
        <v>3596</v>
      </c>
      <c r="E302" s="241">
        <f>D302*(12+Henkilöstömenot!$I$29)*(1+(Henkilöstömenot!$I$28/100))</f>
        <v>55288.5</v>
      </c>
    </row>
    <row r="303" spans="1:5" ht="14.25">
      <c r="A303" s="242" t="s">
        <v>309</v>
      </c>
      <c r="B303" s="243">
        <v>42</v>
      </c>
      <c r="C303" s="244">
        <v>1949</v>
      </c>
      <c r="D303" s="245">
        <v>2428</v>
      </c>
      <c r="E303" s="246">
        <f>D303*(12+Henkilöstömenot!$I$29)*(1+(Henkilöstömenot!$I$28/100))</f>
        <v>37330.5</v>
      </c>
    </row>
    <row r="304" spans="1:5" ht="14.25">
      <c r="A304" s="237" t="s">
        <v>310</v>
      </c>
      <c r="B304" s="238">
        <v>135</v>
      </c>
      <c r="C304" s="239">
        <v>2593</v>
      </c>
      <c r="D304" s="240">
        <v>3375</v>
      </c>
      <c r="E304" s="241">
        <f>D304*(12+Henkilöstömenot!$I$29)*(1+(Henkilöstömenot!$I$28/100))</f>
        <v>51890.625</v>
      </c>
    </row>
    <row r="305" spans="1:5" ht="14.25">
      <c r="A305" s="242" t="s">
        <v>311</v>
      </c>
      <c r="B305" s="243">
        <v>30</v>
      </c>
      <c r="C305" s="244">
        <v>1878</v>
      </c>
      <c r="D305" s="245">
        <v>2142</v>
      </c>
      <c r="E305" s="246">
        <f>D305*(12+Henkilöstömenot!$I$29)*(1+(Henkilöstömenot!$I$28/100))</f>
        <v>32933.25</v>
      </c>
    </row>
    <row r="306" spans="1:5" ht="14.25">
      <c r="A306" s="237" t="s">
        <v>311</v>
      </c>
      <c r="B306" s="238">
        <v>677</v>
      </c>
      <c r="C306" s="239">
        <v>1870</v>
      </c>
      <c r="D306" s="240">
        <v>2372</v>
      </c>
      <c r="E306" s="241">
        <f>D306*(12+Henkilöstömenot!$I$29)*(1+(Henkilöstömenot!$I$28/100))</f>
        <v>36469.5</v>
      </c>
    </row>
    <row r="307" spans="1:5" ht="14.25">
      <c r="A307" s="242" t="s">
        <v>312</v>
      </c>
      <c r="B307" s="243">
        <v>22</v>
      </c>
      <c r="C307" s="244">
        <v>3140</v>
      </c>
      <c r="D307" s="245">
        <v>3833</v>
      </c>
      <c r="E307" s="246">
        <f>D307*(12+Henkilöstömenot!$I$29)*(1+(Henkilöstömenot!$I$28/100))</f>
        <v>58932.375</v>
      </c>
    </row>
    <row r="308" spans="1:5" ht="14.25">
      <c r="A308" s="237" t="s">
        <v>313</v>
      </c>
      <c r="B308" s="238">
        <v>51</v>
      </c>
      <c r="C308" s="239">
        <v>2475</v>
      </c>
      <c r="D308" s="240">
        <v>3197</v>
      </c>
      <c r="E308" s="241">
        <f>D308*(12+Henkilöstömenot!$I$29)*(1+(Henkilöstömenot!$I$28/100))</f>
        <v>49153.875</v>
      </c>
    </row>
    <row r="309" spans="1:5" ht="14.25">
      <c r="A309" s="242" t="s">
        <v>314</v>
      </c>
      <c r="B309" s="243">
        <v>11</v>
      </c>
      <c r="C309" s="244">
        <v>4353</v>
      </c>
      <c r="D309" s="245">
        <v>4594</v>
      </c>
      <c r="E309" s="246">
        <f>D309*(12+Henkilöstömenot!$I$29)*(1+(Henkilöstömenot!$I$28/100))</f>
        <v>70632.75</v>
      </c>
    </row>
    <row r="310" spans="1:5" ht="14.25">
      <c r="A310" s="237" t="s">
        <v>315</v>
      </c>
      <c r="B310" s="238">
        <v>71</v>
      </c>
      <c r="C310" s="239">
        <v>2578</v>
      </c>
      <c r="D310" s="240">
        <v>2876</v>
      </c>
      <c r="E310" s="241">
        <f>D310*(12+Henkilöstömenot!$I$29)*(1+(Henkilöstömenot!$I$28/100))</f>
        <v>44218.5</v>
      </c>
    </row>
    <row r="311" spans="1:5" ht="14.25">
      <c r="A311" s="242" t="s">
        <v>316</v>
      </c>
      <c r="B311" s="243">
        <v>33</v>
      </c>
      <c r="C311" s="244">
        <v>1814</v>
      </c>
      <c r="D311" s="245">
        <v>2200</v>
      </c>
      <c r="E311" s="246">
        <f>D311*(12+Henkilöstömenot!$I$29)*(1+(Henkilöstömenot!$I$28/100))</f>
        <v>33825</v>
      </c>
    </row>
    <row r="312" spans="1:5" ht="14.25">
      <c r="A312" s="237" t="s">
        <v>317</v>
      </c>
      <c r="B312" s="238"/>
      <c r="C312" s="239"/>
      <c r="D312" s="240"/>
      <c r="E312" s="241">
        <f>D312*(12+Henkilöstömenot!$I$29)*(1+(Henkilöstömenot!$I$28/100))</f>
        <v>0</v>
      </c>
    </row>
    <row r="313" spans="1:5" ht="14.25">
      <c r="A313" s="242" t="s">
        <v>318</v>
      </c>
      <c r="B313" s="243">
        <v>52</v>
      </c>
      <c r="C313" s="244">
        <v>2699</v>
      </c>
      <c r="D313" s="245">
        <v>3028</v>
      </c>
      <c r="E313" s="246">
        <f>D313*(12+Henkilöstömenot!$I$29)*(1+(Henkilöstömenot!$I$28/100))</f>
        <v>46555.5</v>
      </c>
    </row>
    <row r="314" spans="1:5" ht="14.25">
      <c r="A314" s="237" t="s">
        <v>319</v>
      </c>
      <c r="B314" s="238">
        <v>36</v>
      </c>
      <c r="C314" s="239">
        <v>2639</v>
      </c>
      <c r="D314" s="240">
        <v>3068</v>
      </c>
      <c r="E314" s="241">
        <f>D314*(12+Henkilöstömenot!$I$29)*(1+(Henkilöstömenot!$I$28/100))</f>
        <v>47170.5</v>
      </c>
    </row>
    <row r="315" spans="1:5" ht="14.25">
      <c r="A315" s="242" t="s">
        <v>320</v>
      </c>
      <c r="B315" s="243">
        <v>34</v>
      </c>
      <c r="C315" s="244">
        <v>2205</v>
      </c>
      <c r="D315" s="245">
        <v>2329</v>
      </c>
      <c r="E315" s="246">
        <f>D315*(12+Henkilöstömenot!$I$29)*(1+(Henkilöstömenot!$I$28/100))</f>
        <v>35808.375</v>
      </c>
    </row>
    <row r="316" spans="1:5" ht="14.25">
      <c r="A316" s="237" t="s">
        <v>321</v>
      </c>
      <c r="B316" s="238">
        <v>19</v>
      </c>
      <c r="C316" s="239">
        <v>2969</v>
      </c>
      <c r="D316" s="240">
        <v>4570</v>
      </c>
      <c r="E316" s="241">
        <f>D316*(12+Henkilöstömenot!$I$29)*(1+(Henkilöstömenot!$I$28/100))</f>
        <v>70263.75</v>
      </c>
    </row>
    <row r="317" spans="1:5" ht="14.25">
      <c r="A317" s="242" t="s">
        <v>322</v>
      </c>
      <c r="B317" s="243">
        <v>215</v>
      </c>
      <c r="C317" s="244">
        <v>1967</v>
      </c>
      <c r="D317" s="245">
        <v>2094</v>
      </c>
      <c r="E317" s="246">
        <f>D317*(12+Henkilöstömenot!$I$29)*(1+(Henkilöstömenot!$I$28/100))</f>
        <v>32195.25</v>
      </c>
    </row>
    <row r="318" spans="1:5" ht="14.25">
      <c r="A318" s="237" t="s">
        <v>323</v>
      </c>
      <c r="B318" s="238">
        <v>12</v>
      </c>
      <c r="C318" s="239">
        <v>1801</v>
      </c>
      <c r="D318" s="240">
        <v>1872</v>
      </c>
      <c r="E318" s="241">
        <f>D318*(12+Henkilöstömenot!$I$29)*(1+(Henkilöstömenot!$I$28/100))</f>
        <v>28782</v>
      </c>
    </row>
    <row r="319" spans="1:5" ht="14.25">
      <c r="A319" s="242" t="s">
        <v>324</v>
      </c>
      <c r="B319" s="243">
        <v>144</v>
      </c>
      <c r="C319" s="244">
        <v>1942</v>
      </c>
      <c r="D319" s="245">
        <v>2102</v>
      </c>
      <c r="E319" s="246">
        <f>D319*(12+Henkilöstömenot!$I$29)*(1+(Henkilöstömenot!$I$28/100))</f>
        <v>32318.25</v>
      </c>
    </row>
    <row r="320" spans="1:5" ht="14.25">
      <c r="A320" s="237" t="s">
        <v>325</v>
      </c>
      <c r="B320" s="238">
        <v>46</v>
      </c>
      <c r="C320" s="239">
        <v>1713</v>
      </c>
      <c r="D320" s="240">
        <v>2023</v>
      </c>
      <c r="E320" s="241">
        <f>D320*(12+Henkilöstömenot!$I$29)*(1+(Henkilöstömenot!$I$28/100))</f>
        <v>31103.625</v>
      </c>
    </row>
    <row r="321" spans="1:5" ht="14.25">
      <c r="A321" s="242" t="s">
        <v>326</v>
      </c>
      <c r="B321" s="243">
        <v>24</v>
      </c>
      <c r="C321" s="244">
        <v>1639</v>
      </c>
      <c r="D321" s="245">
        <v>1691</v>
      </c>
      <c r="E321" s="246">
        <f>D321*(12+Henkilöstömenot!$I$29)*(1+(Henkilöstömenot!$I$28/100))</f>
        <v>25999.125</v>
      </c>
    </row>
    <row r="322" spans="1:5" ht="14.25">
      <c r="A322" s="237" t="s">
        <v>327</v>
      </c>
      <c r="B322" s="238">
        <v>205</v>
      </c>
      <c r="C322" s="239">
        <v>2628</v>
      </c>
      <c r="D322" s="240">
        <v>2934</v>
      </c>
      <c r="E322" s="241">
        <f>D322*(12+Henkilöstömenot!$I$29)*(1+(Henkilöstömenot!$I$28/100))</f>
        <v>45110.25</v>
      </c>
    </row>
    <row r="323" spans="1:5" ht="14.25">
      <c r="A323" s="242" t="s">
        <v>328</v>
      </c>
      <c r="B323" s="243">
        <v>35</v>
      </c>
      <c r="C323" s="244">
        <v>3018</v>
      </c>
      <c r="D323" s="245">
        <v>3605</v>
      </c>
      <c r="E323" s="246">
        <f>D323*(12+Henkilöstömenot!$I$29)*(1+(Henkilöstömenot!$I$28/100))</f>
        <v>55426.875</v>
      </c>
    </row>
    <row r="324" spans="1:5" ht="14.25">
      <c r="A324" s="237" t="s">
        <v>329</v>
      </c>
      <c r="B324" s="238">
        <v>61</v>
      </c>
      <c r="C324" s="239">
        <v>3265</v>
      </c>
      <c r="D324" s="240">
        <v>3645</v>
      </c>
      <c r="E324" s="241">
        <f>D324*(12+Henkilöstömenot!$I$29)*(1+(Henkilöstömenot!$I$28/100))</f>
        <v>56041.875</v>
      </c>
    </row>
    <row r="325" spans="1:5" ht="14.25">
      <c r="A325" s="242" t="s">
        <v>330</v>
      </c>
      <c r="B325" s="243">
        <v>81</v>
      </c>
      <c r="C325" s="244">
        <v>2839</v>
      </c>
      <c r="D325" s="245">
        <v>3231</v>
      </c>
      <c r="E325" s="246">
        <f>D325*(12+Henkilöstömenot!$I$29)*(1+(Henkilöstömenot!$I$28/100))</f>
        <v>49676.625</v>
      </c>
    </row>
    <row r="326" spans="1:5" ht="14.25">
      <c r="A326" s="237" t="s">
        <v>331</v>
      </c>
      <c r="B326" s="238">
        <v>132</v>
      </c>
      <c r="C326" s="239">
        <v>2650</v>
      </c>
      <c r="D326" s="240">
        <v>3037</v>
      </c>
      <c r="E326" s="241">
        <f>D326*(12+Henkilöstömenot!$I$29)*(1+(Henkilöstömenot!$I$28/100))</f>
        <v>46693.875</v>
      </c>
    </row>
    <row r="327" spans="1:5" ht="14.25">
      <c r="A327" s="242" t="s">
        <v>332</v>
      </c>
      <c r="B327" s="243">
        <v>10</v>
      </c>
      <c r="C327" s="244">
        <v>2943</v>
      </c>
      <c r="D327" s="245">
        <v>3278</v>
      </c>
      <c r="E327" s="246">
        <f>D327*(12+Henkilöstömenot!$I$29)*(1+(Henkilöstömenot!$I$28/100))</f>
        <v>50399.25</v>
      </c>
    </row>
    <row r="328" spans="1:5" ht="14.25">
      <c r="A328" s="237" t="s">
        <v>333</v>
      </c>
      <c r="B328" s="238">
        <v>15</v>
      </c>
      <c r="C328" s="239">
        <v>3839</v>
      </c>
      <c r="D328" s="240">
        <v>4393</v>
      </c>
      <c r="E328" s="241">
        <f>D328*(12+Henkilöstömenot!$I$29)*(1+(Henkilöstömenot!$I$28/100))</f>
        <v>67542.375</v>
      </c>
    </row>
    <row r="329" spans="1:5" ht="14.25">
      <c r="A329" s="242" t="s">
        <v>334</v>
      </c>
      <c r="B329" s="243">
        <v>32</v>
      </c>
      <c r="C329" s="244">
        <v>3169</v>
      </c>
      <c r="D329" s="245">
        <v>3618</v>
      </c>
      <c r="E329" s="246">
        <f>D329*(12+Henkilöstömenot!$I$29)*(1+(Henkilöstömenot!$I$28/100))</f>
        <v>55626.75</v>
      </c>
    </row>
    <row r="330" spans="1:5" ht="14.25">
      <c r="A330" s="237" t="s">
        <v>335</v>
      </c>
      <c r="B330" s="238">
        <v>218</v>
      </c>
      <c r="C330" s="239">
        <v>2797</v>
      </c>
      <c r="D330" s="240">
        <v>3186</v>
      </c>
      <c r="E330" s="241">
        <f>D330*(12+Henkilöstömenot!$I$29)*(1+(Henkilöstömenot!$I$28/100))</f>
        <v>48984.75</v>
      </c>
    </row>
    <row r="331" spans="1:5" ht="14.25">
      <c r="A331" s="242" t="s">
        <v>336</v>
      </c>
      <c r="B331" s="243">
        <v>14</v>
      </c>
      <c r="C331" s="244">
        <v>3964</v>
      </c>
      <c r="D331" s="245">
        <v>4370</v>
      </c>
      <c r="E331" s="246">
        <f>D331*(12+Henkilöstömenot!$I$29)*(1+(Henkilöstömenot!$I$28/100))</f>
        <v>67188.75</v>
      </c>
    </row>
    <row r="332" spans="1:5" ht="14.25">
      <c r="A332" s="237" t="s">
        <v>337</v>
      </c>
      <c r="B332" s="238">
        <v>134</v>
      </c>
      <c r="C332" s="239">
        <v>2270</v>
      </c>
      <c r="D332" s="240">
        <v>2486</v>
      </c>
      <c r="E332" s="241">
        <f>D332*(12+Henkilöstömenot!$I$29)*(1+(Henkilöstömenot!$I$28/100))</f>
        <v>38222.25</v>
      </c>
    </row>
    <row r="333" spans="1:5" ht="14.25">
      <c r="A333" s="242" t="s">
        <v>338</v>
      </c>
      <c r="B333" s="243"/>
      <c r="C333" s="244"/>
      <c r="D333" s="245"/>
      <c r="E333" s="246">
        <f>D333*(12+Henkilöstömenot!$I$29)*(1+(Henkilöstömenot!$I$28/100))</f>
        <v>0</v>
      </c>
    </row>
    <row r="334" spans="1:5" ht="14.25">
      <c r="A334" s="237" t="s">
        <v>339</v>
      </c>
      <c r="B334" s="238">
        <v>10</v>
      </c>
      <c r="C334" s="239">
        <v>1894</v>
      </c>
      <c r="D334" s="240">
        <v>2228</v>
      </c>
      <c r="E334" s="241">
        <f>D334*(12+Henkilöstömenot!$I$29)*(1+(Henkilöstömenot!$I$28/100))</f>
        <v>34255.5</v>
      </c>
    </row>
    <row r="335" spans="1:5" ht="14.25">
      <c r="A335" s="242" t="s">
        <v>340</v>
      </c>
      <c r="B335" s="243">
        <v>51</v>
      </c>
      <c r="C335" s="244">
        <v>2365</v>
      </c>
      <c r="D335" s="245">
        <v>2495</v>
      </c>
      <c r="E335" s="246">
        <f>D335*(12+Henkilöstömenot!$I$29)*(1+(Henkilöstömenot!$I$28/100))</f>
        <v>38360.625</v>
      </c>
    </row>
    <row r="336" spans="1:5" ht="14.25">
      <c r="A336" s="237" t="s">
        <v>341</v>
      </c>
      <c r="B336" s="238">
        <v>41</v>
      </c>
      <c r="C336" s="239">
        <v>2074</v>
      </c>
      <c r="D336" s="240">
        <v>2367</v>
      </c>
      <c r="E336" s="241">
        <f>D336*(12+Henkilöstömenot!$I$29)*(1+(Henkilöstömenot!$I$28/100))</f>
        <v>36392.625</v>
      </c>
    </row>
    <row r="337" spans="1:5" ht="14.25">
      <c r="A337" s="242" t="s">
        <v>342</v>
      </c>
      <c r="B337" s="243">
        <v>92</v>
      </c>
      <c r="C337" s="244">
        <v>2635</v>
      </c>
      <c r="D337" s="245">
        <v>3027</v>
      </c>
      <c r="E337" s="246">
        <f>D337*(12+Henkilöstömenot!$I$29)*(1+(Henkilöstömenot!$I$28/100))</f>
        <v>46540.125</v>
      </c>
    </row>
    <row r="338" spans="1:5" ht="14.25">
      <c r="A338" s="237" t="s">
        <v>343</v>
      </c>
      <c r="B338" s="238">
        <v>232</v>
      </c>
      <c r="C338" s="239">
        <v>2481</v>
      </c>
      <c r="D338" s="240">
        <v>2841</v>
      </c>
      <c r="E338" s="241">
        <f>D338*(12+Henkilöstömenot!$I$29)*(1+(Henkilöstömenot!$I$28/100))</f>
        <v>43680.375</v>
      </c>
    </row>
    <row r="339" spans="1:5" ht="14.25">
      <c r="A339" s="242" t="s">
        <v>344</v>
      </c>
      <c r="B339" s="243">
        <v>157</v>
      </c>
      <c r="C339" s="244">
        <v>5062</v>
      </c>
      <c r="D339" s="245">
        <v>5723</v>
      </c>
      <c r="E339" s="246">
        <f>D339*(12+Henkilöstömenot!$I$29)*(1+(Henkilöstömenot!$I$28/100))</f>
        <v>87991.125</v>
      </c>
    </row>
    <row r="340" spans="1:5" ht="14.25">
      <c r="A340" s="237" t="s">
        <v>345</v>
      </c>
      <c r="B340" s="238">
        <v>14</v>
      </c>
      <c r="C340" s="239">
        <v>3481</v>
      </c>
      <c r="D340" s="240">
        <v>4553</v>
      </c>
      <c r="E340" s="241">
        <f>D340*(12+Henkilöstömenot!$I$29)*(1+(Henkilöstömenot!$I$28/100))</f>
        <v>70002.375</v>
      </c>
    </row>
    <row r="341" spans="1:5" ht="14.25">
      <c r="A341" s="242" t="s">
        <v>346</v>
      </c>
      <c r="B341" s="243">
        <v>18</v>
      </c>
      <c r="C341" s="244">
        <v>9204</v>
      </c>
      <c r="D341" s="245">
        <v>10386</v>
      </c>
      <c r="E341" s="246">
        <f>D341*(12+Henkilöstömenot!$I$29)*(1+(Henkilöstömenot!$I$28/100))</f>
        <v>159684.75</v>
      </c>
    </row>
    <row r="342" spans="1:5" ht="14.25">
      <c r="A342" s="237" t="s">
        <v>347</v>
      </c>
      <c r="B342" s="238">
        <v>19</v>
      </c>
      <c r="C342" s="239">
        <v>2885</v>
      </c>
      <c r="D342" s="240">
        <v>3290</v>
      </c>
      <c r="E342" s="241">
        <f>D342*(12+Henkilöstömenot!$I$29)*(1+(Henkilöstömenot!$I$28/100))</f>
        <v>50583.75</v>
      </c>
    </row>
    <row r="343" spans="1:5" ht="14.25">
      <c r="A343" s="242" t="s">
        <v>348</v>
      </c>
      <c r="B343" s="243">
        <v>18</v>
      </c>
      <c r="C343" s="244">
        <v>5426</v>
      </c>
      <c r="D343" s="245">
        <v>7564</v>
      </c>
      <c r="E343" s="246">
        <f>D343*(12+Henkilöstömenot!$I$29)*(1+(Henkilöstömenot!$I$28/100))</f>
        <v>116296.5</v>
      </c>
    </row>
    <row r="344" spans="1:5" ht="14.25">
      <c r="A344" s="237" t="s">
        <v>349</v>
      </c>
      <c r="B344" s="238">
        <v>42</v>
      </c>
      <c r="C344" s="239">
        <v>3644</v>
      </c>
      <c r="D344" s="240">
        <v>4076</v>
      </c>
      <c r="E344" s="241">
        <f>D344*(12+Henkilöstömenot!$I$29)*(1+(Henkilöstömenot!$I$28/100))</f>
        <v>62668.5</v>
      </c>
    </row>
    <row r="345" spans="1:5" ht="14.25">
      <c r="A345" s="242" t="s">
        <v>350</v>
      </c>
      <c r="B345" s="243">
        <v>15</v>
      </c>
      <c r="C345" s="244">
        <v>2997</v>
      </c>
      <c r="D345" s="245">
        <v>3278</v>
      </c>
      <c r="E345" s="246">
        <f>D345*(12+Henkilöstömenot!$I$29)*(1+(Henkilöstömenot!$I$28/100))</f>
        <v>50399.25</v>
      </c>
    </row>
    <row r="346" spans="1:5" ht="14.25">
      <c r="A346" s="237" t="s">
        <v>351</v>
      </c>
      <c r="B346" s="238">
        <v>10</v>
      </c>
      <c r="C346" s="239">
        <v>2800</v>
      </c>
      <c r="D346" s="240">
        <v>3309</v>
      </c>
      <c r="E346" s="241">
        <f>D346*(12+Henkilöstömenot!$I$29)*(1+(Henkilöstömenot!$I$28/100))</f>
        <v>50875.875</v>
      </c>
    </row>
    <row r="347" spans="1:5" ht="14.25">
      <c r="A347" s="242" t="s">
        <v>352</v>
      </c>
      <c r="B347" s="243">
        <v>33</v>
      </c>
      <c r="C347" s="244">
        <v>6828</v>
      </c>
      <c r="D347" s="245">
        <v>8346</v>
      </c>
      <c r="E347" s="246">
        <f>D347*(12+Henkilöstömenot!$I$29)*(1+(Henkilöstömenot!$I$28/100))</f>
        <v>128319.75</v>
      </c>
    </row>
    <row r="348" spans="1:5" ht="14.25">
      <c r="A348" s="237" t="s">
        <v>353</v>
      </c>
      <c r="B348" s="238">
        <v>65</v>
      </c>
      <c r="C348" s="239">
        <v>2230</v>
      </c>
      <c r="D348" s="240">
        <v>2541</v>
      </c>
      <c r="E348" s="241">
        <f>D348*(12+Henkilöstömenot!$I$29)*(1+(Henkilöstömenot!$I$28/100))</f>
        <v>39067.875</v>
      </c>
    </row>
    <row r="349" spans="1:5" ht="14.25">
      <c r="A349" s="242" t="s">
        <v>354</v>
      </c>
      <c r="B349" s="243">
        <v>11</v>
      </c>
      <c r="C349" s="244">
        <v>2762</v>
      </c>
      <c r="D349" s="245">
        <v>3132</v>
      </c>
      <c r="E349" s="246">
        <f>D349*(12+Henkilöstömenot!$I$29)*(1+(Henkilöstömenot!$I$28/100))</f>
        <v>48154.5</v>
      </c>
    </row>
    <row r="350" spans="1:5" ht="14.25">
      <c r="A350" s="237" t="s">
        <v>355</v>
      </c>
      <c r="B350" s="238">
        <v>71</v>
      </c>
      <c r="C350" s="239">
        <v>2782</v>
      </c>
      <c r="D350" s="240">
        <v>3397</v>
      </c>
      <c r="E350" s="241">
        <f>D350*(12+Henkilöstömenot!$I$29)*(1+(Henkilöstömenot!$I$28/100))</f>
        <v>52228.875</v>
      </c>
    </row>
    <row r="351" spans="1:5" ht="14.25">
      <c r="A351" s="242" t="s">
        <v>356</v>
      </c>
      <c r="B351" s="243">
        <v>14</v>
      </c>
      <c r="C351" s="244">
        <v>2766</v>
      </c>
      <c r="D351" s="245">
        <v>3816</v>
      </c>
      <c r="E351" s="246">
        <f>D351*(12+Henkilöstömenot!$I$29)*(1+(Henkilöstömenot!$I$28/100))</f>
        <v>58671</v>
      </c>
    </row>
    <row r="352" spans="1:5" ht="14.25">
      <c r="A352" s="237" t="s">
        <v>357</v>
      </c>
      <c r="B352" s="238">
        <v>18</v>
      </c>
      <c r="C352" s="239">
        <v>3283</v>
      </c>
      <c r="D352" s="240">
        <v>3971</v>
      </c>
      <c r="E352" s="241">
        <f>D352*(12+Henkilöstömenot!$I$29)*(1+(Henkilöstömenot!$I$28/100))</f>
        <v>61054.125</v>
      </c>
    </row>
    <row r="353" spans="1:5" ht="14.25">
      <c r="A353" s="242" t="s">
        <v>358</v>
      </c>
      <c r="B353" s="243">
        <v>48</v>
      </c>
      <c r="C353" s="244">
        <v>3753</v>
      </c>
      <c r="D353" s="245">
        <v>4226</v>
      </c>
      <c r="E353" s="246">
        <f>D353*(12+Henkilöstömenot!$I$29)*(1+(Henkilöstömenot!$I$28/100))</f>
        <v>64974.75</v>
      </c>
    </row>
    <row r="354" spans="1:5" ht="14.25">
      <c r="A354" s="237" t="s">
        <v>359</v>
      </c>
      <c r="B354" s="238">
        <v>10</v>
      </c>
      <c r="C354" s="239">
        <v>3556</v>
      </c>
      <c r="D354" s="240">
        <v>4015</v>
      </c>
      <c r="E354" s="241">
        <f>D354*(12+Henkilöstömenot!$I$29)*(1+(Henkilöstömenot!$I$28/100))</f>
        <v>61730.625</v>
      </c>
    </row>
    <row r="355" spans="1:5" ht="14.25">
      <c r="A355" s="242" t="s">
        <v>360</v>
      </c>
      <c r="B355" s="243">
        <v>30</v>
      </c>
      <c r="C355" s="244">
        <v>3691</v>
      </c>
      <c r="D355" s="245">
        <v>4281</v>
      </c>
      <c r="E355" s="246">
        <f>D355*(12+Henkilöstömenot!$I$29)*(1+(Henkilöstömenot!$I$28/100))</f>
        <v>65820.375</v>
      </c>
    </row>
    <row r="356" spans="1:5" ht="14.25">
      <c r="A356" s="237" t="s">
        <v>361</v>
      </c>
      <c r="B356" s="238">
        <v>374</v>
      </c>
      <c r="C356" s="239">
        <v>3375</v>
      </c>
      <c r="D356" s="240">
        <v>3832</v>
      </c>
      <c r="E356" s="241">
        <f>D356*(12+Henkilöstömenot!$I$29)*(1+(Henkilöstömenot!$I$28/100))</f>
        <v>58917</v>
      </c>
    </row>
    <row r="357" spans="1:5" ht="14.25">
      <c r="A357" s="242" t="s">
        <v>362</v>
      </c>
      <c r="B357" s="243">
        <v>33</v>
      </c>
      <c r="C357" s="244">
        <v>4366</v>
      </c>
      <c r="D357" s="245">
        <v>5052</v>
      </c>
      <c r="E357" s="246">
        <f>D357*(12+Henkilöstömenot!$I$29)*(1+(Henkilöstömenot!$I$28/100))</f>
        <v>77674.5</v>
      </c>
    </row>
    <row r="358" spans="1:5" ht="14.25">
      <c r="A358" s="237" t="s">
        <v>363</v>
      </c>
      <c r="B358" s="238">
        <v>46</v>
      </c>
      <c r="C358" s="239">
        <v>7457</v>
      </c>
      <c r="D358" s="240">
        <v>9020</v>
      </c>
      <c r="E358" s="241">
        <f>D358*(12+Henkilöstömenot!$I$29)*(1+(Henkilöstömenot!$I$28/100))</f>
        <v>138682.5</v>
      </c>
    </row>
    <row r="359" spans="1:5" ht="14.25">
      <c r="A359" s="242" t="s">
        <v>364</v>
      </c>
      <c r="B359" s="243">
        <v>27</v>
      </c>
      <c r="C359" s="244">
        <v>3242</v>
      </c>
      <c r="D359" s="245">
        <v>3880</v>
      </c>
      <c r="E359" s="246">
        <f>D359*(12+Henkilöstömenot!$I$29)*(1+(Henkilöstömenot!$I$28/100))</f>
        <v>59655</v>
      </c>
    </row>
    <row r="360" spans="1:5" ht="14.25">
      <c r="A360" s="237" t="s">
        <v>365</v>
      </c>
      <c r="B360" s="238">
        <v>276</v>
      </c>
      <c r="C360" s="239">
        <v>2745</v>
      </c>
      <c r="D360" s="240">
        <v>3126</v>
      </c>
      <c r="E360" s="241">
        <f>D360*(12+Henkilöstömenot!$I$29)*(1+(Henkilöstömenot!$I$28/100))</f>
        <v>48062.25</v>
      </c>
    </row>
    <row r="361" spans="1:5" ht="14.25">
      <c r="A361" s="242" t="s">
        <v>366</v>
      </c>
      <c r="B361" s="243">
        <v>19</v>
      </c>
      <c r="C361" s="244">
        <v>2681</v>
      </c>
      <c r="D361" s="245">
        <v>3035</v>
      </c>
      <c r="E361" s="246">
        <f>D361*(12+Henkilöstömenot!$I$29)*(1+(Henkilöstömenot!$I$28/100))</f>
        <v>46663.125</v>
      </c>
    </row>
    <row r="362" spans="1:5" ht="14.25">
      <c r="A362" s="237" t="s">
        <v>367</v>
      </c>
      <c r="B362" s="238">
        <v>21</v>
      </c>
      <c r="C362" s="239">
        <v>3663</v>
      </c>
      <c r="D362" s="240">
        <v>4385</v>
      </c>
      <c r="E362" s="241">
        <f>D362*(12+Henkilöstömenot!$I$29)*(1+(Henkilöstömenot!$I$28/100))</f>
        <v>67419.375</v>
      </c>
    </row>
    <row r="363" spans="1:5" ht="14.25">
      <c r="A363" s="242" t="s">
        <v>368</v>
      </c>
      <c r="B363" s="243">
        <v>17</v>
      </c>
      <c r="C363" s="244">
        <v>2756</v>
      </c>
      <c r="D363" s="245">
        <v>3186</v>
      </c>
      <c r="E363" s="246">
        <f>D363*(12+Henkilöstömenot!$I$29)*(1+(Henkilöstömenot!$I$28/100))</f>
        <v>48984.75</v>
      </c>
    </row>
    <row r="364" spans="1:5" ht="14.25">
      <c r="A364" s="237" t="s">
        <v>369</v>
      </c>
      <c r="B364" s="238">
        <v>54</v>
      </c>
      <c r="C364" s="239">
        <v>2870</v>
      </c>
      <c r="D364" s="240">
        <v>3261</v>
      </c>
      <c r="E364" s="241">
        <f>D364*(12+Henkilöstömenot!$I$29)*(1+(Henkilöstömenot!$I$28/100))</f>
        <v>50137.875</v>
      </c>
    </row>
    <row r="365" spans="1:5" ht="14.25">
      <c r="A365" s="242" t="s">
        <v>370</v>
      </c>
      <c r="B365" s="243">
        <v>122</v>
      </c>
      <c r="C365" s="244">
        <v>2430</v>
      </c>
      <c r="D365" s="245">
        <v>2716</v>
      </c>
      <c r="E365" s="246">
        <f>D365*(12+Henkilöstömenot!$I$29)*(1+(Henkilöstömenot!$I$28/100))</f>
        <v>41758.5</v>
      </c>
    </row>
    <row r="366" spans="1:5" ht="14.25">
      <c r="A366" s="237" t="s">
        <v>371</v>
      </c>
      <c r="B366" s="238">
        <v>25</v>
      </c>
      <c r="C366" s="239">
        <v>2819</v>
      </c>
      <c r="D366" s="240">
        <v>3271</v>
      </c>
      <c r="E366" s="241">
        <f>D366*(12+Henkilöstömenot!$I$29)*(1+(Henkilöstömenot!$I$28/100))</f>
        <v>50291.625</v>
      </c>
    </row>
    <row r="367" spans="1:5" ht="14.25">
      <c r="A367" s="242" t="s">
        <v>372</v>
      </c>
      <c r="B367" s="243">
        <v>86</v>
      </c>
      <c r="C367" s="244">
        <v>1672</v>
      </c>
      <c r="D367" s="245">
        <v>1781</v>
      </c>
      <c r="E367" s="246">
        <f>D367*(12+Henkilöstömenot!$I$29)*(1+(Henkilöstömenot!$I$28/100))</f>
        <v>27382.875</v>
      </c>
    </row>
    <row r="368" spans="1:5" ht="14.25">
      <c r="A368" s="237" t="s">
        <v>373</v>
      </c>
      <c r="B368" s="238">
        <v>25</v>
      </c>
      <c r="C368" s="239">
        <v>1929</v>
      </c>
      <c r="D368" s="240">
        <v>2332</v>
      </c>
      <c r="E368" s="241">
        <f>D368*(12+Henkilöstömenot!$I$29)*(1+(Henkilöstömenot!$I$28/100))</f>
        <v>35854.5</v>
      </c>
    </row>
    <row r="369" spans="1:5" ht="14.25">
      <c r="A369" s="242" t="s">
        <v>374</v>
      </c>
      <c r="B369" s="243">
        <v>15</v>
      </c>
      <c r="C369" s="244">
        <v>1950</v>
      </c>
      <c r="D369" s="245">
        <v>2302</v>
      </c>
      <c r="E369" s="246">
        <f>D369*(12+Henkilöstömenot!$I$29)*(1+(Henkilöstömenot!$I$28/100))</f>
        <v>35393.25</v>
      </c>
    </row>
    <row r="370" spans="1:5" ht="14.25">
      <c r="A370" s="237" t="s">
        <v>375</v>
      </c>
      <c r="B370" s="238"/>
      <c r="C370" s="239"/>
      <c r="D370" s="240"/>
      <c r="E370" s="241">
        <f>D370*(12+Henkilöstömenot!$I$29)*(1+(Henkilöstömenot!$I$28/100))</f>
        <v>0</v>
      </c>
    </row>
    <row r="371" spans="1:5" ht="14.25">
      <c r="A371" s="242" t="s">
        <v>376</v>
      </c>
      <c r="B371" s="243">
        <v>84</v>
      </c>
      <c r="C371" s="244">
        <v>2866</v>
      </c>
      <c r="D371" s="245">
        <v>3205</v>
      </c>
      <c r="E371" s="246">
        <f>D371*(12+Henkilöstömenot!$I$29)*(1+(Henkilöstömenot!$I$28/100))</f>
        <v>49276.875</v>
      </c>
    </row>
    <row r="372" spans="1:5" ht="14.25">
      <c r="A372" s="237" t="s">
        <v>377</v>
      </c>
      <c r="B372" s="238">
        <v>17</v>
      </c>
      <c r="C372" s="239">
        <v>2212</v>
      </c>
      <c r="D372" s="240">
        <v>2617</v>
      </c>
      <c r="E372" s="241">
        <f>D372*(12+Henkilöstömenot!$I$29)*(1+(Henkilöstömenot!$I$28/100))</f>
        <v>40236.375</v>
      </c>
    </row>
    <row r="373" spans="1:5" ht="14.25">
      <c r="A373" s="242" t="s">
        <v>378</v>
      </c>
      <c r="B373" s="243">
        <v>19</v>
      </c>
      <c r="C373" s="244">
        <v>3322</v>
      </c>
      <c r="D373" s="245">
        <v>3650</v>
      </c>
      <c r="E373" s="246">
        <f>D373*(12+Henkilöstömenot!$I$29)*(1+(Henkilöstömenot!$I$28/100))</f>
        <v>56118.75</v>
      </c>
    </row>
    <row r="374" spans="1:5" ht="14.25">
      <c r="A374" s="237" t="s">
        <v>379</v>
      </c>
      <c r="B374" s="238">
        <v>116</v>
      </c>
      <c r="C374" s="239">
        <v>3500</v>
      </c>
      <c r="D374" s="240">
        <v>3992</v>
      </c>
      <c r="E374" s="241">
        <f>D374*(12+Henkilöstömenot!$I$29)*(1+(Henkilöstömenot!$I$28/100))</f>
        <v>61377</v>
      </c>
    </row>
    <row r="375" spans="1:5" ht="14.25">
      <c r="A375" s="242" t="s">
        <v>380</v>
      </c>
      <c r="B375" s="243">
        <v>30</v>
      </c>
      <c r="C375" s="244">
        <v>2071</v>
      </c>
      <c r="D375" s="245">
        <v>2404</v>
      </c>
      <c r="E375" s="246">
        <f>D375*(12+Henkilöstömenot!$I$29)*(1+(Henkilöstömenot!$I$28/100))</f>
        <v>36961.5</v>
      </c>
    </row>
    <row r="376" spans="1:5" ht="14.25">
      <c r="A376" s="237" t="s">
        <v>381</v>
      </c>
      <c r="B376" s="238">
        <v>44</v>
      </c>
      <c r="C376" s="239">
        <v>3343</v>
      </c>
      <c r="D376" s="240">
        <v>3839</v>
      </c>
      <c r="E376" s="241">
        <f>D376*(12+Henkilöstömenot!$I$29)*(1+(Henkilöstömenot!$I$28/100))</f>
        <v>59024.625</v>
      </c>
    </row>
    <row r="377" spans="1:5" ht="14.25">
      <c r="A377" s="242" t="s">
        <v>382</v>
      </c>
      <c r="B377" s="243">
        <v>12</v>
      </c>
      <c r="C377" s="244">
        <v>4615</v>
      </c>
      <c r="D377" s="245">
        <v>5362</v>
      </c>
      <c r="E377" s="246">
        <f>D377*(12+Henkilöstömenot!$I$29)*(1+(Henkilöstömenot!$I$28/100))</f>
        <v>82440.75</v>
      </c>
    </row>
    <row r="378" spans="1:5" ht="14.25">
      <c r="A378" s="237" t="s">
        <v>383</v>
      </c>
      <c r="B378" s="238">
        <v>37</v>
      </c>
      <c r="C378" s="239">
        <v>4116</v>
      </c>
      <c r="D378" s="240">
        <v>4764</v>
      </c>
      <c r="E378" s="241">
        <f>D378*(12+Henkilöstömenot!$I$29)*(1+(Henkilöstömenot!$I$28/100))</f>
        <v>73246.5</v>
      </c>
    </row>
    <row r="379" spans="1:5" ht="14.25">
      <c r="A379" s="242" t="s">
        <v>384</v>
      </c>
      <c r="B379" s="243">
        <v>15</v>
      </c>
      <c r="C379" s="244">
        <v>2289</v>
      </c>
      <c r="D379" s="245">
        <v>2681</v>
      </c>
      <c r="E379" s="246">
        <f>D379*(12+Henkilöstömenot!$I$29)*(1+(Henkilöstömenot!$I$28/100))</f>
        <v>41220.375</v>
      </c>
    </row>
    <row r="380" spans="1:5" ht="14.25">
      <c r="A380" s="237" t="s">
        <v>385</v>
      </c>
      <c r="B380" s="238">
        <v>16</v>
      </c>
      <c r="C380" s="239">
        <v>2761</v>
      </c>
      <c r="D380" s="240">
        <v>3280</v>
      </c>
      <c r="E380" s="241">
        <f>D380*(12+Henkilöstömenot!$I$29)*(1+(Henkilöstömenot!$I$28/100))</f>
        <v>50430</v>
      </c>
    </row>
    <row r="381" spans="1:5" ht="14.25">
      <c r="A381" s="242" t="s">
        <v>386</v>
      </c>
      <c r="B381" s="243">
        <v>21</v>
      </c>
      <c r="C381" s="244">
        <v>1839</v>
      </c>
      <c r="D381" s="245">
        <v>2146</v>
      </c>
      <c r="E381" s="246">
        <f>D381*(12+Henkilöstömenot!$I$29)*(1+(Henkilöstömenot!$I$28/100))</f>
        <v>32994.75</v>
      </c>
    </row>
    <row r="382" spans="1:5" ht="14.25">
      <c r="A382" s="237" t="s">
        <v>387</v>
      </c>
      <c r="B382" s="238">
        <v>29</v>
      </c>
      <c r="C382" s="239">
        <v>1829</v>
      </c>
      <c r="D382" s="240">
        <v>2121</v>
      </c>
      <c r="E382" s="241">
        <f>D382*(12+Henkilöstömenot!$I$29)*(1+(Henkilöstömenot!$I$28/100))</f>
        <v>32610.375</v>
      </c>
    </row>
    <row r="383" spans="1:5" ht="14.25">
      <c r="A383" s="242" t="s">
        <v>388</v>
      </c>
      <c r="B383" s="243">
        <v>17</v>
      </c>
      <c r="C383" s="244">
        <v>1855</v>
      </c>
      <c r="D383" s="245">
        <v>2182</v>
      </c>
      <c r="E383" s="246">
        <f>D383*(12+Henkilöstömenot!$I$29)*(1+(Henkilöstömenot!$I$28/100))</f>
        <v>33548.25</v>
      </c>
    </row>
    <row r="384" spans="1:5" ht="14.25">
      <c r="A384" s="237" t="s">
        <v>389</v>
      </c>
      <c r="B384" s="238">
        <v>26</v>
      </c>
      <c r="C384" s="239">
        <v>1959</v>
      </c>
      <c r="D384" s="240">
        <v>2294</v>
      </c>
      <c r="E384" s="241">
        <f>D384*(12+Henkilöstömenot!$I$29)*(1+(Henkilöstömenot!$I$28/100))</f>
        <v>35270.25</v>
      </c>
    </row>
    <row r="385" spans="1:5" ht="14.25">
      <c r="A385" s="242" t="s">
        <v>390</v>
      </c>
      <c r="B385" s="243">
        <v>33</v>
      </c>
      <c r="C385" s="244">
        <v>1759</v>
      </c>
      <c r="D385" s="245">
        <v>2045</v>
      </c>
      <c r="E385" s="246">
        <f>D385*(12+Henkilöstömenot!$I$29)*(1+(Henkilöstömenot!$I$28/100))</f>
        <v>31441.875</v>
      </c>
    </row>
    <row r="386" spans="1:5" ht="14.25">
      <c r="A386" s="237" t="s">
        <v>391</v>
      </c>
      <c r="B386" s="238">
        <v>12</v>
      </c>
      <c r="C386" s="239">
        <v>2023</v>
      </c>
      <c r="D386" s="240">
        <v>2465</v>
      </c>
      <c r="E386" s="241">
        <f>D386*(12+Henkilöstömenot!$I$29)*(1+(Henkilöstömenot!$I$28/100))</f>
        <v>37899.375</v>
      </c>
    </row>
    <row r="387" spans="1:5" ht="14.25">
      <c r="A387" s="242" t="s">
        <v>391</v>
      </c>
      <c r="B387" s="243">
        <v>82</v>
      </c>
      <c r="C387" s="244">
        <v>1943</v>
      </c>
      <c r="D387" s="245">
        <v>2386</v>
      </c>
      <c r="E387" s="246">
        <f>D387*(12+Henkilöstömenot!$I$29)*(1+(Henkilöstömenot!$I$28/100))</f>
        <v>36684.75</v>
      </c>
    </row>
    <row r="388" spans="1:5" ht="14.25">
      <c r="A388" s="237" t="s">
        <v>392</v>
      </c>
      <c r="B388" s="238">
        <v>12</v>
      </c>
      <c r="C388" s="239">
        <v>1909</v>
      </c>
      <c r="D388" s="240">
        <v>2107</v>
      </c>
      <c r="E388" s="241">
        <f>D388*(12+Henkilöstömenot!$I$29)*(1+(Henkilöstömenot!$I$28/100))</f>
        <v>32395.125</v>
      </c>
    </row>
    <row r="389" spans="1:5" ht="14.25">
      <c r="A389" s="242" t="s">
        <v>393</v>
      </c>
      <c r="B389" s="243">
        <v>22</v>
      </c>
      <c r="C389" s="244">
        <v>1938</v>
      </c>
      <c r="D389" s="245">
        <v>2157</v>
      </c>
      <c r="E389" s="246">
        <f>D389*(12+Henkilöstömenot!$I$29)*(1+(Henkilöstömenot!$I$28/100))</f>
        <v>33163.875</v>
      </c>
    </row>
    <row r="390" spans="1:5" ht="14.25">
      <c r="A390" s="237" t="s">
        <v>394</v>
      </c>
      <c r="B390" s="238">
        <v>10</v>
      </c>
      <c r="C390" s="239">
        <v>1942</v>
      </c>
      <c r="D390" s="240">
        <v>2598</v>
      </c>
      <c r="E390" s="241">
        <f>D390*(12+Henkilöstömenot!$I$29)*(1+(Henkilöstömenot!$I$28/100))</f>
        <v>39944.25</v>
      </c>
    </row>
    <row r="391" spans="1:5" ht="14.25">
      <c r="A391" s="242" t="s">
        <v>395</v>
      </c>
      <c r="B391" s="243">
        <v>10</v>
      </c>
      <c r="C391" s="244">
        <v>2397</v>
      </c>
      <c r="D391" s="245">
        <v>2502</v>
      </c>
      <c r="E391" s="246">
        <f>D391*(12+Henkilöstömenot!$I$29)*(1+(Henkilöstömenot!$I$28/100))</f>
        <v>38468.25</v>
      </c>
    </row>
    <row r="392" spans="1:5" ht="14.25">
      <c r="A392" s="237" t="s">
        <v>396</v>
      </c>
      <c r="B392" s="238">
        <v>15</v>
      </c>
      <c r="C392" s="239">
        <v>4236</v>
      </c>
      <c r="D392" s="240">
        <v>4593</v>
      </c>
      <c r="E392" s="241">
        <f>D392*(12+Henkilöstömenot!$I$29)*(1+(Henkilöstömenot!$I$28/100))</f>
        <v>70617.375</v>
      </c>
    </row>
    <row r="393" spans="1:5" ht="14.25">
      <c r="A393" s="242" t="s">
        <v>397</v>
      </c>
      <c r="B393" s="243">
        <v>15</v>
      </c>
      <c r="C393" s="244">
        <v>2731</v>
      </c>
      <c r="D393" s="245">
        <v>2986</v>
      </c>
      <c r="E393" s="246">
        <f>D393*(12+Henkilöstömenot!$I$29)*(1+(Henkilöstömenot!$I$28/100))</f>
        <v>45909.75</v>
      </c>
    </row>
    <row r="394" spans="1:5" ht="14.25">
      <c r="A394" s="237" t="s">
        <v>398</v>
      </c>
      <c r="B394" s="238">
        <v>20</v>
      </c>
      <c r="C394" s="239">
        <v>3128</v>
      </c>
      <c r="D394" s="240">
        <v>3347</v>
      </c>
      <c r="E394" s="241">
        <f>D394*(12+Henkilöstömenot!$I$29)*(1+(Henkilöstömenot!$I$28/100))</f>
        <v>51460.125</v>
      </c>
    </row>
    <row r="395" spans="1:5" ht="14.25">
      <c r="A395" s="242" t="s">
        <v>399</v>
      </c>
      <c r="B395" s="243">
        <v>11</v>
      </c>
      <c r="C395" s="244">
        <v>3600</v>
      </c>
      <c r="D395" s="245">
        <v>4114</v>
      </c>
      <c r="E395" s="246">
        <f>D395*(12+Henkilöstömenot!$I$29)*(1+(Henkilöstömenot!$I$28/100))</f>
        <v>63252.75</v>
      </c>
    </row>
    <row r="396" spans="1:5" ht="14.25">
      <c r="A396" s="237" t="s">
        <v>400</v>
      </c>
      <c r="B396" s="238">
        <v>152</v>
      </c>
      <c r="C396" s="239">
        <v>2366</v>
      </c>
      <c r="D396" s="240">
        <v>2844</v>
      </c>
      <c r="E396" s="241">
        <f>D396*(12+Henkilöstömenot!$I$29)*(1+(Henkilöstömenot!$I$28/100))</f>
        <v>43726.5</v>
      </c>
    </row>
    <row r="397" spans="1:5" ht="14.25">
      <c r="A397" s="242" t="s">
        <v>401</v>
      </c>
      <c r="B397" s="243">
        <v>70</v>
      </c>
      <c r="C397" s="244">
        <v>3966</v>
      </c>
      <c r="D397" s="245">
        <v>4582</v>
      </c>
      <c r="E397" s="246">
        <f>D397*(12+Henkilöstömenot!$I$29)*(1+(Henkilöstömenot!$I$28/100))</f>
        <v>70448.25</v>
      </c>
    </row>
    <row r="398" spans="1:5" ht="14.25">
      <c r="A398" s="237" t="s">
        <v>402</v>
      </c>
      <c r="B398" s="238">
        <v>29</v>
      </c>
      <c r="C398" s="239">
        <v>2601</v>
      </c>
      <c r="D398" s="240">
        <v>2601</v>
      </c>
      <c r="E398" s="241">
        <f>D398*(12+Henkilöstömenot!$I$29)*(1+(Henkilöstömenot!$I$28/100))</f>
        <v>39990.375</v>
      </c>
    </row>
    <row r="399" spans="1:5" ht="14.25">
      <c r="A399" s="242" t="s">
        <v>403</v>
      </c>
      <c r="B399" s="243">
        <v>45</v>
      </c>
      <c r="C399" s="244">
        <v>2953</v>
      </c>
      <c r="D399" s="245">
        <v>3241</v>
      </c>
      <c r="E399" s="246">
        <f>D399*(12+Henkilöstömenot!$I$29)*(1+(Henkilöstömenot!$I$28/100))</f>
        <v>49830.375</v>
      </c>
    </row>
    <row r="400" spans="1:5" ht="14.25">
      <c r="A400" s="237" t="s">
        <v>404</v>
      </c>
      <c r="B400" s="238">
        <v>14</v>
      </c>
      <c r="C400" s="239">
        <v>5839</v>
      </c>
      <c r="D400" s="240">
        <v>6207</v>
      </c>
      <c r="E400" s="241">
        <f>D400*(12+Henkilöstömenot!$I$29)*(1+(Henkilöstömenot!$I$28/100))</f>
        <v>95432.625</v>
      </c>
    </row>
    <row r="401" spans="1:5" ht="14.25">
      <c r="A401" s="242" t="s">
        <v>405</v>
      </c>
      <c r="B401" s="243">
        <v>42</v>
      </c>
      <c r="C401" s="244">
        <v>2666</v>
      </c>
      <c r="D401" s="245">
        <v>2999</v>
      </c>
      <c r="E401" s="246">
        <f>D401*(12+Henkilöstömenot!$I$29)*(1+(Henkilöstömenot!$I$28/100))</f>
        <v>46109.625</v>
      </c>
    </row>
    <row r="402" spans="1:5" ht="14.25">
      <c r="A402" s="237" t="s">
        <v>406</v>
      </c>
      <c r="B402" s="238">
        <v>777</v>
      </c>
      <c r="C402" s="239">
        <v>2058</v>
      </c>
      <c r="D402" s="240">
        <v>2313</v>
      </c>
      <c r="E402" s="241">
        <f>D402*(12+Henkilöstömenot!$I$29)*(1+(Henkilöstömenot!$I$28/100))</f>
        <v>35562.375</v>
      </c>
    </row>
    <row r="403" spans="1:5" ht="14.25">
      <c r="A403" s="242" t="s">
        <v>407</v>
      </c>
      <c r="B403" s="243">
        <v>17</v>
      </c>
      <c r="C403" s="244">
        <v>1913</v>
      </c>
      <c r="D403" s="245">
        <v>2236</v>
      </c>
      <c r="E403" s="246">
        <f>D403*(12+Henkilöstömenot!$I$29)*(1+(Henkilöstömenot!$I$28/100))</f>
        <v>34378.5</v>
      </c>
    </row>
    <row r="404" spans="1:5" ht="14.25">
      <c r="A404" s="237" t="s">
        <v>408</v>
      </c>
      <c r="B404" s="238">
        <v>32</v>
      </c>
      <c r="C404" s="239">
        <v>1936</v>
      </c>
      <c r="D404" s="240">
        <v>2511</v>
      </c>
      <c r="E404" s="241">
        <f>D404*(12+Henkilöstömenot!$I$29)*(1+(Henkilöstömenot!$I$28/100))</f>
        <v>38606.625</v>
      </c>
    </row>
    <row r="405" spans="1:5" ht="14.25">
      <c r="A405" s="242" t="s">
        <v>409</v>
      </c>
      <c r="B405" s="243">
        <v>38</v>
      </c>
      <c r="C405" s="244">
        <v>1999</v>
      </c>
      <c r="D405" s="245">
        <v>2246</v>
      </c>
      <c r="E405" s="246">
        <f>D405*(12+Henkilöstömenot!$I$29)*(1+(Henkilöstömenot!$I$28/100))</f>
        <v>34532.25</v>
      </c>
    </row>
    <row r="406" spans="1:5" ht="14.25">
      <c r="A406" s="237" t="s">
        <v>410</v>
      </c>
      <c r="B406" s="238">
        <v>262</v>
      </c>
      <c r="C406" s="239">
        <v>2146</v>
      </c>
      <c r="D406" s="240">
        <v>2470</v>
      </c>
      <c r="E406" s="241">
        <f>D406*(12+Henkilöstömenot!$I$29)*(1+(Henkilöstömenot!$I$28/100))</f>
        <v>37976.25</v>
      </c>
    </row>
    <row r="407" spans="1:5" ht="14.25">
      <c r="A407" s="242" t="s">
        <v>411</v>
      </c>
      <c r="B407" s="243">
        <v>16</v>
      </c>
      <c r="C407" s="244">
        <v>2040</v>
      </c>
      <c r="D407" s="245">
        <v>2336</v>
      </c>
      <c r="E407" s="246">
        <f>D407*(12+Henkilöstömenot!$I$29)*(1+(Henkilöstömenot!$I$28/100))</f>
        <v>35916</v>
      </c>
    </row>
    <row r="408" spans="1:5" ht="14.25">
      <c r="A408" s="237" t="s">
        <v>412</v>
      </c>
      <c r="B408" s="238">
        <v>70</v>
      </c>
      <c r="C408" s="239">
        <v>1930</v>
      </c>
      <c r="D408" s="240">
        <v>2311</v>
      </c>
      <c r="E408" s="241">
        <f>D408*(12+Henkilöstömenot!$I$29)*(1+(Henkilöstömenot!$I$28/100))</f>
        <v>35531.625</v>
      </c>
    </row>
    <row r="409" spans="1:5" ht="14.25">
      <c r="A409" s="242" t="s">
        <v>413</v>
      </c>
      <c r="B409" s="243">
        <v>40</v>
      </c>
      <c r="C409" s="244">
        <v>1828</v>
      </c>
      <c r="D409" s="245">
        <v>2053</v>
      </c>
      <c r="E409" s="246">
        <f>D409*(12+Henkilöstömenot!$I$29)*(1+(Henkilöstömenot!$I$28/100))</f>
        <v>31564.875</v>
      </c>
    </row>
    <row r="410" spans="1:5" ht="14.25">
      <c r="A410" s="237" t="s">
        <v>414</v>
      </c>
      <c r="B410" s="238">
        <v>25</v>
      </c>
      <c r="C410" s="239">
        <v>2137</v>
      </c>
      <c r="D410" s="240">
        <v>2274</v>
      </c>
      <c r="E410" s="241">
        <f>D410*(12+Henkilöstömenot!$I$29)*(1+(Henkilöstömenot!$I$28/100))</f>
        <v>34962.75</v>
      </c>
    </row>
    <row r="411" spans="1:5" ht="14.25">
      <c r="A411" s="242" t="s">
        <v>415</v>
      </c>
      <c r="B411" s="243">
        <v>15</v>
      </c>
      <c r="C411" s="244">
        <v>2453</v>
      </c>
      <c r="D411" s="245">
        <v>2697</v>
      </c>
      <c r="E411" s="246">
        <f>D411*(12+Henkilöstömenot!$I$29)*(1+(Henkilöstömenot!$I$28/100))</f>
        <v>41466.375</v>
      </c>
    </row>
    <row r="412" spans="1:5" ht="14.25">
      <c r="A412" s="237" t="s">
        <v>416</v>
      </c>
      <c r="B412" s="238">
        <v>10</v>
      </c>
      <c r="C412" s="239">
        <v>3261</v>
      </c>
      <c r="D412" s="240">
        <v>3701</v>
      </c>
      <c r="E412" s="241">
        <f>D412*(12+Henkilöstömenot!$I$29)*(1+(Henkilöstömenot!$I$28/100))</f>
        <v>56902.875</v>
      </c>
    </row>
    <row r="413" spans="1:5" ht="14.25">
      <c r="A413" s="242" t="s">
        <v>417</v>
      </c>
      <c r="B413" s="243">
        <v>20</v>
      </c>
      <c r="C413" s="244">
        <v>2831</v>
      </c>
      <c r="D413" s="245">
        <v>3721</v>
      </c>
      <c r="E413" s="246">
        <f>D413*(12+Henkilöstömenot!$I$29)*(1+(Henkilöstömenot!$I$28/100))</f>
        <v>57210.375</v>
      </c>
    </row>
    <row r="414" spans="1:5" ht="14.25">
      <c r="A414" s="237" t="s">
        <v>418</v>
      </c>
      <c r="B414" s="238">
        <v>13</v>
      </c>
      <c r="C414" s="239">
        <v>3816</v>
      </c>
      <c r="D414" s="240">
        <v>4389</v>
      </c>
      <c r="E414" s="241">
        <f>D414*(12+Henkilöstömenot!$I$29)*(1+(Henkilöstömenot!$I$28/100))</f>
        <v>67480.875</v>
      </c>
    </row>
    <row r="415" spans="1:5" ht="14.25">
      <c r="A415" s="242" t="s">
        <v>419</v>
      </c>
      <c r="B415" s="243">
        <v>30</v>
      </c>
      <c r="C415" s="244">
        <v>2898</v>
      </c>
      <c r="D415" s="245">
        <v>4388</v>
      </c>
      <c r="E415" s="246">
        <f>D415*(12+Henkilöstömenot!$I$29)*(1+(Henkilöstömenot!$I$28/100))</f>
        <v>67465.5</v>
      </c>
    </row>
    <row r="416" spans="1:5" ht="14.25">
      <c r="A416" s="237" t="s">
        <v>420</v>
      </c>
      <c r="B416" s="238">
        <v>32</v>
      </c>
      <c r="C416" s="239">
        <v>4385</v>
      </c>
      <c r="D416" s="240">
        <v>5111</v>
      </c>
      <c r="E416" s="241">
        <f>D416*(12+Henkilöstömenot!$I$29)*(1+(Henkilöstömenot!$I$28/100))</f>
        <v>78581.625</v>
      </c>
    </row>
    <row r="417" spans="1:5" ht="14.25">
      <c r="A417" s="242" t="s">
        <v>421</v>
      </c>
      <c r="B417" s="243">
        <v>12</v>
      </c>
      <c r="C417" s="244">
        <v>4342</v>
      </c>
      <c r="D417" s="245">
        <v>4809</v>
      </c>
      <c r="E417" s="246">
        <f>D417*(12+Henkilöstömenot!$I$29)*(1+(Henkilöstömenot!$I$28/100))</f>
        <v>73938.375</v>
      </c>
    </row>
    <row r="418" spans="1:5" ht="14.25">
      <c r="A418" s="237" t="s">
        <v>422</v>
      </c>
      <c r="B418" s="238">
        <v>139</v>
      </c>
      <c r="C418" s="239">
        <v>2910</v>
      </c>
      <c r="D418" s="240">
        <v>3805</v>
      </c>
      <c r="E418" s="241">
        <f>D418*(12+Henkilöstömenot!$I$29)*(1+(Henkilöstömenot!$I$28/100))</f>
        <v>58501.875</v>
      </c>
    </row>
    <row r="419" spans="1:5" ht="14.25">
      <c r="A419" s="242" t="s">
        <v>423</v>
      </c>
      <c r="B419" s="243">
        <v>40</v>
      </c>
      <c r="C419" s="244">
        <v>4461</v>
      </c>
      <c r="D419" s="245">
        <v>5176</v>
      </c>
      <c r="E419" s="246">
        <f>D419*(12+Henkilöstömenot!$I$29)*(1+(Henkilöstömenot!$I$28/100))</f>
        <v>79581</v>
      </c>
    </row>
    <row r="420" spans="1:5" ht="14.25">
      <c r="A420" s="237" t="s">
        <v>424</v>
      </c>
      <c r="B420" s="238">
        <v>27</v>
      </c>
      <c r="C420" s="239">
        <v>4763</v>
      </c>
      <c r="D420" s="240">
        <v>5662</v>
      </c>
      <c r="E420" s="241">
        <f>D420*(12+Henkilöstömenot!$I$29)*(1+(Henkilöstömenot!$I$28/100))</f>
        <v>87053.25</v>
      </c>
    </row>
    <row r="421" spans="1:5" ht="14.25">
      <c r="A421" s="242" t="s">
        <v>425</v>
      </c>
      <c r="B421" s="243">
        <v>101</v>
      </c>
      <c r="C421" s="244">
        <v>8945</v>
      </c>
      <c r="D421" s="245">
        <v>9379</v>
      </c>
      <c r="E421" s="246">
        <f>D421*(12+Henkilöstömenot!$I$29)*(1+(Henkilöstömenot!$I$28/100))</f>
        <v>144202.125</v>
      </c>
    </row>
    <row r="422" spans="1:5" ht="14.25">
      <c r="A422" s="237" t="s">
        <v>426</v>
      </c>
      <c r="B422" s="238">
        <v>23</v>
      </c>
      <c r="C422" s="239">
        <v>2433</v>
      </c>
      <c r="D422" s="240">
        <v>2774</v>
      </c>
      <c r="E422" s="241">
        <f>D422*(12+Henkilöstömenot!$I$29)*(1+(Henkilöstömenot!$I$28/100))</f>
        <v>42650.25</v>
      </c>
    </row>
    <row r="423" spans="1:5" ht="14.25">
      <c r="A423" s="242" t="s">
        <v>427</v>
      </c>
      <c r="B423" s="243">
        <v>17</v>
      </c>
      <c r="C423" s="244">
        <v>4436</v>
      </c>
      <c r="D423" s="245">
        <v>4956</v>
      </c>
      <c r="E423" s="246">
        <f>D423*(12+Henkilöstömenot!$I$29)*(1+(Henkilöstömenot!$I$28/100))</f>
        <v>76198.5</v>
      </c>
    </row>
    <row r="424" spans="1:5" ht="14.25">
      <c r="A424" s="237" t="s">
        <v>428</v>
      </c>
      <c r="B424" s="238">
        <v>40</v>
      </c>
      <c r="C424" s="239">
        <v>4944</v>
      </c>
      <c r="D424" s="240">
        <v>5480</v>
      </c>
      <c r="E424" s="241">
        <f>D424*(12+Henkilöstömenot!$I$29)*(1+(Henkilöstömenot!$I$28/100))</f>
        <v>84255</v>
      </c>
    </row>
    <row r="425" spans="1:5" ht="14.25">
      <c r="A425" s="242" t="s">
        <v>429</v>
      </c>
      <c r="B425" s="243">
        <v>47</v>
      </c>
      <c r="C425" s="244">
        <v>3018</v>
      </c>
      <c r="D425" s="245">
        <v>3530</v>
      </c>
      <c r="E425" s="246">
        <f>D425*(12+Henkilöstömenot!$I$29)*(1+(Henkilöstömenot!$I$28/100))</f>
        <v>54273.75</v>
      </c>
    </row>
    <row r="426" spans="1:5" ht="14.25">
      <c r="A426" s="237" t="s">
        <v>430</v>
      </c>
      <c r="B426" s="238">
        <v>51</v>
      </c>
      <c r="C426" s="239">
        <v>4927</v>
      </c>
      <c r="D426" s="240">
        <v>5550</v>
      </c>
      <c r="E426" s="241">
        <f>D426*(12+Henkilöstömenot!$I$29)*(1+(Henkilöstömenot!$I$28/100))</f>
        <v>85331.25</v>
      </c>
    </row>
    <row r="427" spans="1:5" ht="14.25">
      <c r="A427" s="242" t="s">
        <v>431</v>
      </c>
      <c r="B427" s="243">
        <v>14</v>
      </c>
      <c r="C427" s="244">
        <v>3872</v>
      </c>
      <c r="D427" s="245">
        <v>4384</v>
      </c>
      <c r="E427" s="246">
        <f>D427*(12+Henkilöstömenot!$I$29)*(1+(Henkilöstömenot!$I$28/100))</f>
        <v>67404</v>
      </c>
    </row>
    <row r="428" spans="1:5" ht="14.25">
      <c r="A428" s="237" t="s">
        <v>432</v>
      </c>
      <c r="B428" s="238">
        <v>33</v>
      </c>
      <c r="C428" s="239">
        <v>1769</v>
      </c>
      <c r="D428" s="240">
        <v>1840</v>
      </c>
      <c r="E428" s="241">
        <f>D428*(12+Henkilöstömenot!$I$29)*(1+(Henkilöstömenot!$I$28/100))</f>
        <v>28290</v>
      </c>
    </row>
    <row r="429" spans="1:5" ht="14.25">
      <c r="A429" s="242" t="s">
        <v>433</v>
      </c>
      <c r="B429" s="243">
        <v>20</v>
      </c>
      <c r="C429" s="244">
        <v>2472</v>
      </c>
      <c r="D429" s="245">
        <v>2685</v>
      </c>
      <c r="E429" s="246">
        <f>D429*(12+Henkilöstömenot!$I$29)*(1+(Henkilöstömenot!$I$28/100))</f>
        <v>41281.875</v>
      </c>
    </row>
    <row r="430" spans="1:5" ht="14.25">
      <c r="A430" s="237" t="s">
        <v>434</v>
      </c>
      <c r="B430" s="238">
        <v>13</v>
      </c>
      <c r="C430" s="239">
        <v>4017</v>
      </c>
      <c r="D430" s="240">
        <v>4280</v>
      </c>
      <c r="E430" s="241">
        <f>D430*(12+Henkilöstömenot!$I$29)*(1+(Henkilöstömenot!$I$28/100))</f>
        <v>65805</v>
      </c>
    </row>
    <row r="431" spans="1:5" ht="14.25">
      <c r="A431" s="242" t="s">
        <v>435</v>
      </c>
      <c r="B431" s="243">
        <v>12</v>
      </c>
      <c r="C431" s="244">
        <v>3606</v>
      </c>
      <c r="D431" s="245">
        <v>4174</v>
      </c>
      <c r="E431" s="246">
        <f>D431*(12+Henkilöstömenot!$I$29)*(1+(Henkilöstömenot!$I$28/100))</f>
        <v>64175.25</v>
      </c>
    </row>
    <row r="432" spans="1:5" ht="14.25">
      <c r="A432" s="237" t="s">
        <v>436</v>
      </c>
      <c r="B432" s="238">
        <v>40</v>
      </c>
      <c r="C432" s="239">
        <v>5693</v>
      </c>
      <c r="D432" s="240">
        <v>6279</v>
      </c>
      <c r="E432" s="241">
        <f>D432*(12+Henkilöstömenot!$I$29)*(1+(Henkilöstömenot!$I$28/100))</f>
        <v>96539.625</v>
      </c>
    </row>
    <row r="433" spans="1:5" ht="14.25">
      <c r="A433" s="242" t="s">
        <v>437</v>
      </c>
      <c r="B433" s="243">
        <v>18</v>
      </c>
      <c r="C433" s="244">
        <v>3647</v>
      </c>
      <c r="D433" s="245">
        <v>4090</v>
      </c>
      <c r="E433" s="246">
        <f>D433*(12+Henkilöstömenot!$I$29)*(1+(Henkilöstömenot!$I$28/100))</f>
        <v>62883.75</v>
      </c>
    </row>
    <row r="434" spans="1:5" ht="14.25">
      <c r="A434" s="237" t="s">
        <v>438</v>
      </c>
      <c r="B434" s="238">
        <v>27</v>
      </c>
      <c r="C434" s="239">
        <v>3137</v>
      </c>
      <c r="D434" s="240">
        <v>3297</v>
      </c>
      <c r="E434" s="241">
        <f>D434*(12+Henkilöstömenot!$I$29)*(1+(Henkilöstömenot!$I$28/100))</f>
        <v>50691.375</v>
      </c>
    </row>
    <row r="435" spans="1:5" ht="14.25">
      <c r="A435" s="242" t="s">
        <v>439</v>
      </c>
      <c r="B435" s="243">
        <v>270</v>
      </c>
      <c r="C435" s="244">
        <v>4293</v>
      </c>
      <c r="D435" s="245">
        <v>4748</v>
      </c>
      <c r="E435" s="246">
        <f>D435*(12+Henkilöstömenot!$I$29)*(1+(Henkilöstömenot!$I$28/100))</f>
        <v>73000.5</v>
      </c>
    </row>
    <row r="436" spans="1:5" ht="14.25">
      <c r="A436" s="237" t="s">
        <v>440</v>
      </c>
      <c r="B436" s="238">
        <v>48</v>
      </c>
      <c r="C436" s="239">
        <v>3212</v>
      </c>
      <c r="D436" s="240">
        <v>3610</v>
      </c>
      <c r="E436" s="241">
        <f>D436*(12+Henkilöstömenot!$I$29)*(1+(Henkilöstömenot!$I$28/100))</f>
        <v>55503.75</v>
      </c>
    </row>
    <row r="437" spans="1:5" ht="14.25">
      <c r="A437" s="242" t="s">
        <v>441</v>
      </c>
      <c r="B437" s="243">
        <v>22</v>
      </c>
      <c r="C437" s="244">
        <v>3165</v>
      </c>
      <c r="D437" s="245">
        <v>3527</v>
      </c>
      <c r="E437" s="246">
        <f>D437*(12+Henkilöstömenot!$I$29)*(1+(Henkilöstömenot!$I$28/100))</f>
        <v>54227.625</v>
      </c>
    </row>
    <row r="438" spans="1:5" ht="14.25">
      <c r="A438" s="237" t="s">
        <v>442</v>
      </c>
      <c r="B438" s="238">
        <v>44</v>
      </c>
      <c r="C438" s="239">
        <v>5562</v>
      </c>
      <c r="D438" s="240">
        <v>5963</v>
      </c>
      <c r="E438" s="241">
        <f>D438*(12+Henkilöstömenot!$I$29)*(1+(Henkilöstömenot!$I$28/100))</f>
        <v>91681.125</v>
      </c>
    </row>
    <row r="439" spans="1:5" ht="14.25">
      <c r="A439" s="242" t="s">
        <v>443</v>
      </c>
      <c r="B439" s="243">
        <v>98</v>
      </c>
      <c r="C439" s="244">
        <v>3984</v>
      </c>
      <c r="D439" s="245">
        <v>4410</v>
      </c>
      <c r="E439" s="246">
        <f>D439*(12+Henkilöstömenot!$I$29)*(1+(Henkilöstömenot!$I$28/100))</f>
        <v>67803.75</v>
      </c>
    </row>
    <row r="440" spans="1:5" ht="14.25">
      <c r="A440" s="237" t="s">
        <v>444</v>
      </c>
      <c r="B440" s="238">
        <v>893</v>
      </c>
      <c r="C440" s="239">
        <v>2014</v>
      </c>
      <c r="D440" s="240">
        <v>2694</v>
      </c>
      <c r="E440" s="241">
        <f>D440*(12+Henkilöstömenot!$I$29)*(1+(Henkilöstömenot!$I$28/100))</f>
        <v>41420.25</v>
      </c>
    </row>
    <row r="441" spans="1:5" ht="14.25">
      <c r="A441" s="242" t="s">
        <v>445</v>
      </c>
      <c r="B441" s="243">
        <v>16</v>
      </c>
      <c r="C441" s="244">
        <v>2139</v>
      </c>
      <c r="D441" s="245">
        <v>2467</v>
      </c>
      <c r="E441" s="246">
        <f>D441*(12+Henkilöstömenot!$I$29)*(1+(Henkilöstömenot!$I$28/100))</f>
        <v>37930.125</v>
      </c>
    </row>
    <row r="442" spans="1:5" ht="14.25">
      <c r="A442" s="237" t="s">
        <v>446</v>
      </c>
      <c r="B442" s="238">
        <v>85</v>
      </c>
      <c r="C442" s="239">
        <v>2043</v>
      </c>
      <c r="D442" s="240">
        <v>2331</v>
      </c>
      <c r="E442" s="241">
        <f>D442*(12+Henkilöstömenot!$I$29)*(1+(Henkilöstömenot!$I$28/100))</f>
        <v>35839.125</v>
      </c>
    </row>
    <row r="443" spans="1:5" ht="14.25">
      <c r="A443" s="242" t="s">
        <v>447</v>
      </c>
      <c r="B443" s="243">
        <v>40</v>
      </c>
      <c r="C443" s="244">
        <v>2192</v>
      </c>
      <c r="D443" s="245">
        <v>2450</v>
      </c>
      <c r="E443" s="246">
        <f>D443*(12+Henkilöstömenot!$I$29)*(1+(Henkilöstömenot!$I$28/100))</f>
        <v>37668.75</v>
      </c>
    </row>
    <row r="444" spans="1:5" ht="14.25">
      <c r="A444" s="237" t="s">
        <v>448</v>
      </c>
      <c r="B444" s="238">
        <v>22</v>
      </c>
      <c r="C444" s="239">
        <v>2137</v>
      </c>
      <c r="D444" s="240">
        <v>2368</v>
      </c>
      <c r="E444" s="241">
        <f>D444*(12+Henkilöstömenot!$I$29)*(1+(Henkilöstömenot!$I$28/100))</f>
        <v>36408</v>
      </c>
    </row>
    <row r="445" spans="1:5" ht="14.25">
      <c r="A445" s="242" t="s">
        <v>450</v>
      </c>
      <c r="B445" s="243">
        <v>172</v>
      </c>
      <c r="C445" s="244">
        <v>2135</v>
      </c>
      <c r="D445" s="245">
        <v>2490</v>
      </c>
      <c r="E445" s="246">
        <f>D445*(12+Henkilöstömenot!$I$29)*(1+(Henkilöstömenot!$I$28/100))</f>
        <v>38283.75</v>
      </c>
    </row>
    <row r="446" spans="1:5" ht="14.25">
      <c r="A446" s="237" t="s">
        <v>451</v>
      </c>
      <c r="B446" s="238">
        <v>12</v>
      </c>
      <c r="C446" s="239">
        <v>2135</v>
      </c>
      <c r="D446" s="240">
        <v>2669</v>
      </c>
      <c r="E446" s="241">
        <f>D446*(12+Henkilöstömenot!$I$29)*(1+(Henkilöstömenot!$I$28/100))</f>
        <v>41035.875</v>
      </c>
    </row>
    <row r="447" spans="1:5" ht="14.25">
      <c r="A447" s="242" t="s">
        <v>452</v>
      </c>
      <c r="B447" s="243">
        <v>45</v>
      </c>
      <c r="C447" s="244">
        <v>1950</v>
      </c>
      <c r="D447" s="245">
        <v>2588</v>
      </c>
      <c r="E447" s="246">
        <f>D447*(12+Henkilöstömenot!$I$29)*(1+(Henkilöstömenot!$I$28/100))</f>
        <v>39790.5</v>
      </c>
    </row>
    <row r="448" spans="1:5" ht="14.25">
      <c r="A448" s="237" t="s">
        <v>453</v>
      </c>
      <c r="B448" s="238">
        <v>474</v>
      </c>
      <c r="C448" s="239">
        <v>1802</v>
      </c>
      <c r="D448" s="240">
        <v>2073</v>
      </c>
      <c r="E448" s="241">
        <f>D448*(12+Henkilöstömenot!$I$29)*(1+(Henkilöstömenot!$I$28/100))</f>
        <v>31872.375</v>
      </c>
    </row>
    <row r="449" spans="1:5" ht="14.25">
      <c r="A449" s="242" t="s">
        <v>454</v>
      </c>
      <c r="B449" s="243">
        <v>56</v>
      </c>
      <c r="C449" s="244">
        <v>1796</v>
      </c>
      <c r="D449" s="245">
        <v>1987</v>
      </c>
      <c r="E449" s="246">
        <f>D449*(12+Henkilöstömenot!$I$29)*(1+(Henkilöstömenot!$I$28/100))</f>
        <v>30550.125</v>
      </c>
    </row>
    <row r="450" spans="1:5" ht="14.25">
      <c r="A450" s="237" t="s">
        <v>455</v>
      </c>
      <c r="B450" s="238">
        <v>29</v>
      </c>
      <c r="C450" s="239">
        <v>2279</v>
      </c>
      <c r="D450" s="240">
        <v>2695</v>
      </c>
      <c r="E450" s="241">
        <f>D450*(12+Henkilöstömenot!$I$29)*(1+(Henkilöstömenot!$I$28/100))</f>
        <v>41435.625</v>
      </c>
    </row>
    <row r="451" spans="1:5" ht="14.25">
      <c r="A451" s="242" t="s">
        <v>456</v>
      </c>
      <c r="B451" s="243">
        <v>64</v>
      </c>
      <c r="C451" s="244">
        <v>2294</v>
      </c>
      <c r="D451" s="245">
        <v>2715</v>
      </c>
      <c r="E451" s="246">
        <f>D451*(12+Henkilöstömenot!$I$29)*(1+(Henkilöstömenot!$I$28/100))</f>
        <v>41743.125</v>
      </c>
    </row>
    <row r="452" spans="1:5" ht="14.25">
      <c r="A452" s="237" t="s">
        <v>457</v>
      </c>
      <c r="B452" s="238">
        <v>24</v>
      </c>
      <c r="C452" s="239">
        <v>1981</v>
      </c>
      <c r="D452" s="240">
        <v>2329</v>
      </c>
      <c r="E452" s="241">
        <f>D452*(12+Henkilöstömenot!$I$29)*(1+(Henkilöstömenot!$I$28/100))</f>
        <v>35808.375</v>
      </c>
    </row>
    <row r="453" spans="1:5" ht="14.25">
      <c r="A453" s="242" t="s">
        <v>458</v>
      </c>
      <c r="B453" s="243">
        <v>38</v>
      </c>
      <c r="C453" s="244">
        <v>1792</v>
      </c>
      <c r="D453" s="245">
        <v>2026</v>
      </c>
      <c r="E453" s="246">
        <f>D453*(12+Henkilöstömenot!$I$29)*(1+(Henkilöstömenot!$I$28/100))</f>
        <v>31149.75</v>
      </c>
    </row>
    <row r="454" spans="1:5" ht="14.25">
      <c r="A454" s="237" t="s">
        <v>458</v>
      </c>
      <c r="B454" s="238">
        <v>10</v>
      </c>
      <c r="C454" s="239">
        <v>1780</v>
      </c>
      <c r="D454" s="240">
        <v>2147</v>
      </c>
      <c r="E454" s="241">
        <f>D454*(12+Henkilöstömenot!$I$29)*(1+(Henkilöstömenot!$I$28/100))</f>
        <v>33010.125</v>
      </c>
    </row>
    <row r="455" spans="1:5" ht="14.25">
      <c r="A455" s="242" t="s">
        <v>459</v>
      </c>
      <c r="B455" s="243">
        <v>12</v>
      </c>
      <c r="C455" s="244">
        <v>2007</v>
      </c>
      <c r="D455" s="245">
        <v>2324</v>
      </c>
      <c r="E455" s="246">
        <f>D455*(12+Henkilöstömenot!$I$29)*(1+(Henkilöstömenot!$I$28/100))</f>
        <v>35731.5</v>
      </c>
    </row>
    <row r="456" spans="1:5" ht="14.25">
      <c r="A456" s="237" t="s">
        <v>460</v>
      </c>
      <c r="B456" s="238">
        <v>859</v>
      </c>
      <c r="C456" s="239">
        <v>1888</v>
      </c>
      <c r="D456" s="240">
        <v>2278</v>
      </c>
      <c r="E456" s="241">
        <f>D456*(12+Henkilöstömenot!$I$29)*(1+(Henkilöstömenot!$I$28/100))</f>
        <v>35024.25</v>
      </c>
    </row>
    <row r="457" spans="1:5" ht="14.25">
      <c r="A457" s="242" t="s">
        <v>461</v>
      </c>
      <c r="B457" s="243">
        <v>25</v>
      </c>
      <c r="C457" s="244">
        <v>1939</v>
      </c>
      <c r="D457" s="245">
        <v>2224</v>
      </c>
      <c r="E457" s="246">
        <f>D457*(12+Henkilöstömenot!$I$29)*(1+(Henkilöstömenot!$I$28/100))</f>
        <v>34194</v>
      </c>
    </row>
    <row r="458" spans="1:5" ht="14.25">
      <c r="A458" s="237" t="s">
        <v>462</v>
      </c>
      <c r="B458" s="238">
        <v>90</v>
      </c>
      <c r="C458" s="239">
        <v>1854</v>
      </c>
      <c r="D458" s="240">
        <v>2082</v>
      </c>
      <c r="E458" s="241">
        <f>D458*(12+Henkilöstömenot!$I$29)*(1+(Henkilöstömenot!$I$28/100))</f>
        <v>32010.75</v>
      </c>
    </row>
    <row r="459" spans="1:5" ht="14.25">
      <c r="A459" s="242" t="s">
        <v>463</v>
      </c>
      <c r="B459" s="243">
        <v>25</v>
      </c>
      <c r="C459" s="244">
        <v>1841</v>
      </c>
      <c r="D459" s="245">
        <v>2120</v>
      </c>
      <c r="E459" s="246">
        <f>D459*(12+Henkilöstömenot!$I$29)*(1+(Henkilöstömenot!$I$28/100))</f>
        <v>32595</v>
      </c>
    </row>
    <row r="460" spans="1:5" ht="14.25">
      <c r="A460" s="237" t="s">
        <v>464</v>
      </c>
      <c r="B460" s="238">
        <v>66</v>
      </c>
      <c r="C460" s="239">
        <v>4174</v>
      </c>
      <c r="D460" s="240">
        <v>4703</v>
      </c>
      <c r="E460" s="241">
        <f>D460*(12+Henkilöstömenot!$I$29)*(1+(Henkilöstömenot!$I$28/100))</f>
        <v>72308.625</v>
      </c>
    </row>
    <row r="461" spans="1:5" ht="14.25">
      <c r="A461" s="242" t="s">
        <v>465</v>
      </c>
      <c r="B461" s="243">
        <v>81</v>
      </c>
      <c r="C461" s="244">
        <v>2940</v>
      </c>
      <c r="D461" s="245">
        <v>4229</v>
      </c>
      <c r="E461" s="246">
        <f>D461*(12+Henkilöstömenot!$I$29)*(1+(Henkilöstömenot!$I$28/100))</f>
        <v>65020.875</v>
      </c>
    </row>
    <row r="462" spans="1:5" ht="14.25">
      <c r="A462" s="237" t="s">
        <v>466</v>
      </c>
      <c r="B462" s="238">
        <v>59</v>
      </c>
      <c r="C462" s="239">
        <v>2057</v>
      </c>
      <c r="D462" s="240">
        <v>2523</v>
      </c>
      <c r="E462" s="241">
        <f>D462*(12+Henkilöstömenot!$I$29)*(1+(Henkilöstömenot!$I$28/100))</f>
        <v>38791.125</v>
      </c>
    </row>
    <row r="463" spans="1:5" ht="14.25">
      <c r="A463" s="242" t="s">
        <v>467</v>
      </c>
      <c r="B463" s="243">
        <v>10</v>
      </c>
      <c r="C463" s="244">
        <v>2799</v>
      </c>
      <c r="D463" s="245">
        <v>3310</v>
      </c>
      <c r="E463" s="246">
        <f>D463*(12+Henkilöstömenot!$I$29)*(1+(Henkilöstömenot!$I$28/100))</f>
        <v>50891.25</v>
      </c>
    </row>
    <row r="464" spans="1:5" ht="14.25">
      <c r="A464" s="237" t="s">
        <v>468</v>
      </c>
      <c r="B464" s="238">
        <v>38</v>
      </c>
      <c r="C464" s="239">
        <v>1806</v>
      </c>
      <c r="D464" s="240">
        <v>2196</v>
      </c>
      <c r="E464" s="241">
        <f>D464*(12+Henkilöstömenot!$I$29)*(1+(Henkilöstömenot!$I$28/100))</f>
        <v>33763.5</v>
      </c>
    </row>
    <row r="465" spans="1:5" ht="14.25">
      <c r="A465" s="242" t="s">
        <v>469</v>
      </c>
      <c r="B465" s="243">
        <v>16</v>
      </c>
      <c r="C465" s="244">
        <v>1879</v>
      </c>
      <c r="D465" s="245">
        <v>1956</v>
      </c>
      <c r="E465" s="246">
        <f>D465*(12+Henkilöstömenot!$I$29)*(1+(Henkilöstömenot!$I$28/100))</f>
        <v>30073.5</v>
      </c>
    </row>
    <row r="466" spans="1:5" ht="14.25">
      <c r="A466" s="237" t="s">
        <v>470</v>
      </c>
      <c r="B466" s="238">
        <v>160</v>
      </c>
      <c r="C466" s="239">
        <v>1888</v>
      </c>
      <c r="D466" s="240">
        <v>2061</v>
      </c>
      <c r="E466" s="241">
        <f>D466*(12+Henkilöstömenot!$I$29)*(1+(Henkilöstömenot!$I$28/100))</f>
        <v>31687.875</v>
      </c>
    </row>
    <row r="467" spans="1:5" ht="14.25">
      <c r="A467" s="242" t="s">
        <v>471</v>
      </c>
      <c r="B467" s="243">
        <v>12</v>
      </c>
      <c r="C467" s="244">
        <v>2258</v>
      </c>
      <c r="D467" s="245">
        <v>2498</v>
      </c>
      <c r="E467" s="246">
        <f>D467*(12+Henkilöstömenot!$I$29)*(1+(Henkilöstömenot!$I$28/100))</f>
        <v>38406.75</v>
      </c>
    </row>
    <row r="468" spans="1:5" ht="14.25">
      <c r="A468" s="237" t="s">
        <v>472</v>
      </c>
      <c r="B468" s="238">
        <v>15</v>
      </c>
      <c r="C468" s="239">
        <v>2059</v>
      </c>
      <c r="D468" s="240">
        <v>2310</v>
      </c>
      <c r="E468" s="241">
        <f>D468*(12+Henkilöstömenot!$I$29)*(1+(Henkilöstömenot!$I$28/100))</f>
        <v>35516.25</v>
      </c>
    </row>
    <row r="469" spans="1:5" ht="14.25">
      <c r="A469" s="242" t="s">
        <v>473</v>
      </c>
      <c r="B469" s="243">
        <v>23</v>
      </c>
      <c r="C469" s="244">
        <v>2164</v>
      </c>
      <c r="D469" s="245">
        <v>2457</v>
      </c>
      <c r="E469" s="246">
        <f>D469*(12+Henkilöstömenot!$I$29)*(1+(Henkilöstömenot!$I$28/100))</f>
        <v>37776.375</v>
      </c>
    </row>
    <row r="470" spans="1:5" ht="14.25">
      <c r="A470" s="237" t="s">
        <v>474</v>
      </c>
      <c r="B470" s="238">
        <v>45</v>
      </c>
      <c r="C470" s="239">
        <v>2069</v>
      </c>
      <c r="D470" s="240">
        <v>2401</v>
      </c>
      <c r="E470" s="241">
        <f>D470*(12+Henkilöstömenot!$I$29)*(1+(Henkilöstömenot!$I$28/100))</f>
        <v>36915.375</v>
      </c>
    </row>
    <row r="471" spans="1:5" ht="14.25">
      <c r="A471" s="242" t="s">
        <v>475</v>
      </c>
      <c r="B471" s="243">
        <v>79</v>
      </c>
      <c r="C471" s="244">
        <v>2834</v>
      </c>
      <c r="D471" s="245">
        <v>3073</v>
      </c>
      <c r="E471" s="246">
        <f>D471*(12+Henkilöstömenot!$I$29)*(1+(Henkilöstömenot!$I$28/100))</f>
        <v>47247.375</v>
      </c>
    </row>
    <row r="472" spans="1:5" ht="14.25">
      <c r="A472" s="237" t="s">
        <v>476</v>
      </c>
      <c r="B472" s="238">
        <v>11</v>
      </c>
      <c r="C472" s="239">
        <v>2480</v>
      </c>
      <c r="D472" s="240">
        <v>2891</v>
      </c>
      <c r="E472" s="241">
        <f>D472*(12+Henkilöstömenot!$I$29)*(1+(Henkilöstömenot!$I$28/100))</f>
        <v>44449.125</v>
      </c>
    </row>
    <row r="473" spans="1:5" ht="14.25">
      <c r="A473" s="242" t="s">
        <v>477</v>
      </c>
      <c r="B473" s="243">
        <v>32</v>
      </c>
      <c r="C473" s="244">
        <v>2534</v>
      </c>
      <c r="D473" s="245">
        <v>3165</v>
      </c>
      <c r="E473" s="246">
        <f>D473*(12+Henkilöstömenot!$I$29)*(1+(Henkilöstömenot!$I$28/100))</f>
        <v>48661.875</v>
      </c>
    </row>
    <row r="474" spans="1:5" ht="14.25">
      <c r="A474" s="237" t="s">
        <v>478</v>
      </c>
      <c r="B474" s="238">
        <v>10</v>
      </c>
      <c r="C474" s="239">
        <v>1748</v>
      </c>
      <c r="D474" s="240">
        <v>1748</v>
      </c>
      <c r="E474" s="241">
        <f>D474*(12+Henkilöstömenot!$I$29)*(1+(Henkilöstömenot!$I$28/100))</f>
        <v>26875.5</v>
      </c>
    </row>
    <row r="475" spans="1:5" ht="14.25">
      <c r="A475" s="242" t="s">
        <v>480</v>
      </c>
      <c r="B475" s="243">
        <v>14</v>
      </c>
      <c r="C475" s="244">
        <v>2741</v>
      </c>
      <c r="D475" s="245">
        <v>3689</v>
      </c>
      <c r="E475" s="246">
        <f>D475*(12+Henkilöstömenot!$I$29)*(1+(Henkilöstömenot!$I$28/100))</f>
        <v>56718.375</v>
      </c>
    </row>
    <row r="476" spans="1:5" ht="14.25">
      <c r="A476" s="237" t="s">
        <v>481</v>
      </c>
      <c r="B476" s="238">
        <v>117</v>
      </c>
      <c r="C476" s="239">
        <v>2612</v>
      </c>
      <c r="D476" s="240">
        <v>2992</v>
      </c>
      <c r="E476" s="241">
        <f>D476*(12+Henkilöstömenot!$I$29)*(1+(Henkilöstömenot!$I$28/100))</f>
        <v>46002</v>
      </c>
    </row>
    <row r="477" spans="1:5" ht="14.25">
      <c r="A477" s="242" t="s">
        <v>482</v>
      </c>
      <c r="B477" s="243">
        <v>14</v>
      </c>
      <c r="C477" s="244">
        <v>2806</v>
      </c>
      <c r="D477" s="245">
        <v>3827</v>
      </c>
      <c r="E477" s="246">
        <f>D477*(12+Henkilöstömenot!$I$29)*(1+(Henkilöstömenot!$I$28/100))</f>
        <v>58840.125</v>
      </c>
    </row>
    <row r="478" spans="1:5" ht="14.25">
      <c r="A478" s="237" t="s">
        <v>483</v>
      </c>
      <c r="B478" s="238">
        <v>25</v>
      </c>
      <c r="C478" s="239">
        <v>2085</v>
      </c>
      <c r="D478" s="240">
        <v>2335</v>
      </c>
      <c r="E478" s="241">
        <f>D478*(12+Henkilöstömenot!$I$29)*(1+(Henkilöstömenot!$I$28/100))</f>
        <v>35900.625</v>
      </c>
    </row>
    <row r="479" spans="1:5" ht="14.25">
      <c r="A479" s="242" t="s">
        <v>484</v>
      </c>
      <c r="B479" s="243">
        <v>18</v>
      </c>
      <c r="C479" s="244">
        <v>2025</v>
      </c>
      <c r="D479" s="245">
        <v>2199</v>
      </c>
      <c r="E479" s="246">
        <f>D479*(12+Henkilöstömenot!$I$29)*(1+(Henkilöstömenot!$I$28/100))</f>
        <v>33809.625</v>
      </c>
    </row>
    <row r="480" spans="1:5" ht="14.25">
      <c r="A480" s="237" t="s">
        <v>485</v>
      </c>
      <c r="B480" s="238">
        <v>32</v>
      </c>
      <c r="C480" s="239">
        <v>1831</v>
      </c>
      <c r="D480" s="240">
        <v>2017</v>
      </c>
      <c r="E480" s="241">
        <f>D480*(12+Henkilöstömenot!$I$29)*(1+(Henkilöstömenot!$I$28/100))</f>
        <v>31011.375</v>
      </c>
    </row>
    <row r="481" spans="1:5" ht="14.25">
      <c r="A481" s="242" t="s">
        <v>486</v>
      </c>
      <c r="B481" s="243">
        <v>14</v>
      </c>
      <c r="C481" s="244">
        <v>1586</v>
      </c>
      <c r="D481" s="245">
        <v>1605</v>
      </c>
      <c r="E481" s="246">
        <f>D481*(12+Henkilöstömenot!$I$29)*(1+(Henkilöstömenot!$I$28/100))</f>
        <v>24676.875</v>
      </c>
    </row>
    <row r="482" spans="1:5" ht="14.25">
      <c r="A482" s="237" t="s">
        <v>487</v>
      </c>
      <c r="B482" s="238">
        <v>32</v>
      </c>
      <c r="C482" s="239">
        <v>1950</v>
      </c>
      <c r="D482" s="240">
        <v>2629</v>
      </c>
      <c r="E482" s="241">
        <f>D482*(12+Henkilöstömenot!$I$29)*(1+(Henkilöstömenot!$I$28/100))</f>
        <v>40420.875</v>
      </c>
    </row>
    <row r="483" spans="1:5" ht="14.25">
      <c r="A483" s="242" t="s">
        <v>488</v>
      </c>
      <c r="B483" s="243">
        <v>32</v>
      </c>
      <c r="C483" s="244">
        <v>1873</v>
      </c>
      <c r="D483" s="245">
        <v>2400</v>
      </c>
      <c r="E483" s="246">
        <f>D483*(12+Henkilöstömenot!$I$29)*(1+(Henkilöstömenot!$I$28/100))</f>
        <v>36900</v>
      </c>
    </row>
    <row r="484" spans="1:5" ht="14.25">
      <c r="A484" s="237" t="s">
        <v>489</v>
      </c>
      <c r="B484" s="238">
        <v>28</v>
      </c>
      <c r="C484" s="239">
        <v>3713</v>
      </c>
      <c r="D484" s="240">
        <v>4236</v>
      </c>
      <c r="E484" s="241">
        <f>D484*(12+Henkilöstömenot!$I$29)*(1+(Henkilöstömenot!$I$28/100))</f>
        <v>65128.5</v>
      </c>
    </row>
    <row r="485" spans="1:5" ht="14.25">
      <c r="A485" s="242" t="s">
        <v>490</v>
      </c>
      <c r="B485" s="243">
        <v>15</v>
      </c>
      <c r="C485" s="244">
        <v>5342</v>
      </c>
      <c r="D485" s="245">
        <v>5823</v>
      </c>
      <c r="E485" s="246">
        <f>D485*(12+Henkilöstömenot!$I$29)*(1+(Henkilöstömenot!$I$28/100))</f>
        <v>89528.625</v>
      </c>
    </row>
    <row r="486" spans="1:5" ht="14.25">
      <c r="A486" s="237" t="s">
        <v>491</v>
      </c>
      <c r="B486" s="238">
        <v>27</v>
      </c>
      <c r="C486" s="239">
        <v>2867</v>
      </c>
      <c r="D486" s="240">
        <v>3417</v>
      </c>
      <c r="E486" s="241">
        <f>D486*(12+Henkilöstömenot!$I$29)*(1+(Henkilöstömenot!$I$28/100))</f>
        <v>52536.375</v>
      </c>
    </row>
    <row r="487" spans="1:5" ht="14.25">
      <c r="A487" s="242" t="s">
        <v>492</v>
      </c>
      <c r="B487" s="243">
        <v>16</v>
      </c>
      <c r="C487" s="244">
        <v>1719</v>
      </c>
      <c r="D487" s="245">
        <v>2024</v>
      </c>
      <c r="E487" s="246">
        <f>D487*(12+Henkilöstömenot!$I$29)*(1+(Henkilöstömenot!$I$28/100))</f>
        <v>31119</v>
      </c>
    </row>
    <row r="488" spans="1:5" ht="14.25">
      <c r="A488" s="237" t="s">
        <v>493</v>
      </c>
      <c r="B488" s="238" t="s">
        <v>494</v>
      </c>
      <c r="C488" s="239">
        <v>1884</v>
      </c>
      <c r="D488" s="240">
        <v>2374</v>
      </c>
      <c r="E488" s="241">
        <f>D488*(12+Henkilöstömenot!$I$29)*(1+(Henkilöstömenot!$I$28/100))</f>
        <v>36500.25</v>
      </c>
    </row>
    <row r="489" spans="1:5" ht="14.25">
      <c r="A489" s="242" t="s">
        <v>495</v>
      </c>
      <c r="B489" s="243">
        <v>115</v>
      </c>
      <c r="C489" s="244">
        <v>3669</v>
      </c>
      <c r="D489" s="245">
        <v>4402</v>
      </c>
      <c r="E489" s="246">
        <f>D489*(12+Henkilöstömenot!$I$29)*(1+(Henkilöstömenot!$I$28/100))</f>
        <v>67680.75</v>
      </c>
    </row>
    <row r="490" spans="1:5" ht="14.25">
      <c r="A490" s="237" t="s">
        <v>496</v>
      </c>
      <c r="B490" s="238">
        <v>11</v>
      </c>
      <c r="C490" s="239">
        <v>2744</v>
      </c>
      <c r="D490" s="240">
        <v>3334</v>
      </c>
      <c r="E490" s="241">
        <f>D490*(12+Henkilöstömenot!$I$29)*(1+(Henkilöstömenot!$I$28/100))</f>
        <v>51260.25</v>
      </c>
    </row>
    <row r="491" spans="1:5" ht="14.25">
      <c r="A491" s="242" t="s">
        <v>497</v>
      </c>
      <c r="B491" s="243">
        <v>53</v>
      </c>
      <c r="C491" s="244">
        <v>2204</v>
      </c>
      <c r="D491" s="245">
        <v>2567</v>
      </c>
      <c r="E491" s="246">
        <f>D491*(12+Henkilöstömenot!$I$29)*(1+(Henkilöstömenot!$I$28/100))</f>
        <v>39467.625</v>
      </c>
    </row>
    <row r="492" spans="1:5" ht="14.25">
      <c r="A492" s="237" t="s">
        <v>498</v>
      </c>
      <c r="B492" s="238">
        <v>74</v>
      </c>
      <c r="C492" s="239">
        <v>2189</v>
      </c>
      <c r="D492" s="240">
        <v>2544</v>
      </c>
      <c r="E492" s="241">
        <f>D492*(12+Henkilöstömenot!$I$29)*(1+(Henkilöstömenot!$I$28/100))</f>
        <v>39114</v>
      </c>
    </row>
    <row r="493" spans="1:5" ht="14.25">
      <c r="A493" s="242" t="s">
        <v>499</v>
      </c>
      <c r="B493" s="243">
        <v>31</v>
      </c>
      <c r="C493" s="244">
        <v>2418</v>
      </c>
      <c r="D493" s="245">
        <v>3119</v>
      </c>
      <c r="E493" s="246">
        <f>D493*(12+Henkilöstömenot!$I$29)*(1+(Henkilöstömenot!$I$28/100))</f>
        <v>47954.625</v>
      </c>
    </row>
    <row r="494" spans="1:5" ht="14.25">
      <c r="A494" s="237" t="s">
        <v>500</v>
      </c>
      <c r="B494" s="238">
        <v>40</v>
      </c>
      <c r="C494" s="239">
        <v>1712</v>
      </c>
      <c r="D494" s="240">
        <v>1874</v>
      </c>
      <c r="E494" s="241">
        <f>D494*(12+Henkilöstömenot!$I$29)*(1+(Henkilöstömenot!$I$28/100))</f>
        <v>28812.75</v>
      </c>
    </row>
    <row r="495" spans="1:5" ht="14.25">
      <c r="A495" s="242" t="s">
        <v>501</v>
      </c>
      <c r="B495" s="243">
        <v>46</v>
      </c>
      <c r="C495" s="244">
        <v>2140</v>
      </c>
      <c r="D495" s="245">
        <v>2460</v>
      </c>
      <c r="E495" s="246">
        <f>D495*(12+Henkilöstömenot!$I$29)*(1+(Henkilöstömenot!$I$28/100))</f>
        <v>37822.5</v>
      </c>
    </row>
    <row r="496" spans="1:5" ht="14.25">
      <c r="A496" s="237" t="s">
        <v>502</v>
      </c>
      <c r="B496" s="238">
        <v>33</v>
      </c>
      <c r="C496" s="239">
        <v>3249</v>
      </c>
      <c r="D496" s="240">
        <v>3742</v>
      </c>
      <c r="E496" s="241">
        <f>D496*(12+Henkilöstömenot!$I$29)*(1+(Henkilöstömenot!$I$28/100))</f>
        <v>57533.25</v>
      </c>
    </row>
    <row r="497" spans="1:5" ht="14.25">
      <c r="A497" s="242" t="s">
        <v>503</v>
      </c>
      <c r="B497" s="243">
        <v>396</v>
      </c>
      <c r="C497" s="244">
        <v>2240</v>
      </c>
      <c r="D497" s="245">
        <v>2530</v>
      </c>
      <c r="E497" s="246">
        <f>D497*(12+Henkilöstömenot!$I$29)*(1+(Henkilöstömenot!$I$28/100))</f>
        <v>38898.75</v>
      </c>
    </row>
    <row r="498" spans="1:5" ht="14.25">
      <c r="A498" s="237" t="s">
        <v>504</v>
      </c>
      <c r="B498" s="238">
        <v>80</v>
      </c>
      <c r="C498" s="239">
        <v>1878</v>
      </c>
      <c r="D498" s="240">
        <v>2031</v>
      </c>
      <c r="E498" s="241">
        <f>D498*(12+Henkilöstömenot!$I$29)*(1+(Henkilöstömenot!$I$28/100))</f>
        <v>31226.625</v>
      </c>
    </row>
    <row r="499" spans="1:5" ht="14.25">
      <c r="A499" s="242" t="s">
        <v>505</v>
      </c>
      <c r="B499" s="243">
        <v>53</v>
      </c>
      <c r="C499" s="244">
        <v>1946</v>
      </c>
      <c r="D499" s="245">
        <v>2178</v>
      </c>
      <c r="E499" s="246">
        <f>D499*(12+Henkilöstömenot!$I$29)*(1+(Henkilöstömenot!$I$28/100))</f>
        <v>33486.75</v>
      </c>
    </row>
    <row r="500" spans="1:5" ht="14.25">
      <c r="A500" s="237" t="s">
        <v>506</v>
      </c>
      <c r="B500" s="238">
        <v>43</v>
      </c>
      <c r="C500" s="239">
        <v>2000</v>
      </c>
      <c r="D500" s="240">
        <v>2231</v>
      </c>
      <c r="E500" s="241">
        <f>D500*(12+Henkilöstömenot!$I$29)*(1+(Henkilöstömenot!$I$28/100))</f>
        <v>34301.625</v>
      </c>
    </row>
    <row r="501" spans="1:5" ht="14.25">
      <c r="A501" s="242" t="s">
        <v>507</v>
      </c>
      <c r="B501" s="243">
        <v>22</v>
      </c>
      <c r="C501" s="244">
        <v>2005</v>
      </c>
      <c r="D501" s="245">
        <v>2240</v>
      </c>
      <c r="E501" s="246">
        <f>D501*(12+Henkilöstömenot!$I$29)*(1+(Henkilöstömenot!$I$28/100))</f>
        <v>34440</v>
      </c>
    </row>
    <row r="502" spans="1:5" ht="14.25">
      <c r="A502" s="237" t="s">
        <v>508</v>
      </c>
      <c r="B502" s="238">
        <v>121</v>
      </c>
      <c r="C502" s="239">
        <v>1792</v>
      </c>
      <c r="D502" s="240">
        <v>2008</v>
      </c>
      <c r="E502" s="241">
        <f>D502*(12+Henkilöstömenot!$I$29)*(1+(Henkilöstömenot!$I$28/100))</f>
        <v>30873</v>
      </c>
    </row>
    <row r="503" spans="1:5" ht="14.25">
      <c r="A503" s="242" t="s">
        <v>509</v>
      </c>
      <c r="B503" s="243">
        <v>165</v>
      </c>
      <c r="C503" s="244">
        <v>2766</v>
      </c>
      <c r="D503" s="245">
        <v>3085</v>
      </c>
      <c r="E503" s="246">
        <f>D503*(12+Henkilöstömenot!$I$29)*(1+(Henkilöstömenot!$I$28/100))</f>
        <v>47431.875</v>
      </c>
    </row>
    <row r="504" spans="1:5" ht="14.25">
      <c r="A504" s="237" t="s">
        <v>509</v>
      </c>
      <c r="B504" s="238">
        <v>20</v>
      </c>
      <c r="C504" s="239">
        <v>2645</v>
      </c>
      <c r="D504" s="240">
        <v>2923</v>
      </c>
      <c r="E504" s="241">
        <f>D504*(12+Henkilöstömenot!$I$29)*(1+(Henkilöstömenot!$I$28/100))</f>
        <v>44941.125</v>
      </c>
    </row>
    <row r="505" spans="1:5" ht="14.25">
      <c r="A505" s="242" t="s">
        <v>510</v>
      </c>
      <c r="B505" s="243">
        <v>651</v>
      </c>
      <c r="C505" s="244">
        <v>2328</v>
      </c>
      <c r="D505" s="245">
        <v>2571</v>
      </c>
      <c r="E505" s="246">
        <f>D505*(12+Henkilöstömenot!$I$29)*(1+(Henkilöstömenot!$I$28/100))</f>
        <v>39529.125</v>
      </c>
    </row>
    <row r="506" spans="1:5" ht="14.25">
      <c r="A506" s="237" t="s">
        <v>511</v>
      </c>
      <c r="B506" s="238">
        <v>72</v>
      </c>
      <c r="C506" s="239">
        <v>2147</v>
      </c>
      <c r="D506" s="240">
        <v>2395</v>
      </c>
      <c r="E506" s="241">
        <f>D506*(12+Henkilöstömenot!$I$29)*(1+(Henkilöstömenot!$I$28/100))</f>
        <v>36823.125</v>
      </c>
    </row>
    <row r="507" spans="1:5" ht="14.25">
      <c r="A507" s="242" t="s">
        <v>512</v>
      </c>
      <c r="B507" s="243">
        <v>11</v>
      </c>
      <c r="C507" s="244">
        <v>3746</v>
      </c>
      <c r="D507" s="245">
        <v>4121</v>
      </c>
      <c r="E507" s="246">
        <f>D507*(12+Henkilöstömenot!$I$29)*(1+(Henkilöstömenot!$I$28/100))</f>
        <v>63360.375</v>
      </c>
    </row>
    <row r="508" spans="1:5" ht="14.25">
      <c r="A508" s="237" t="s">
        <v>513</v>
      </c>
      <c r="B508" s="238">
        <v>128</v>
      </c>
      <c r="C508" s="239">
        <v>2977</v>
      </c>
      <c r="D508" s="240">
        <v>3330</v>
      </c>
      <c r="E508" s="241">
        <f>D508*(12+Henkilöstömenot!$I$29)*(1+(Henkilöstömenot!$I$28/100))</f>
        <v>51198.75</v>
      </c>
    </row>
    <row r="509" spans="1:5" ht="14.25">
      <c r="A509" s="242" t="s">
        <v>514</v>
      </c>
      <c r="B509" s="243">
        <v>12</v>
      </c>
      <c r="C509" s="244">
        <v>1878</v>
      </c>
      <c r="D509" s="245">
        <v>2071</v>
      </c>
      <c r="E509" s="246">
        <f>D509*(12+Henkilöstömenot!$I$29)*(1+(Henkilöstömenot!$I$28/100))</f>
        <v>31841.625</v>
      </c>
    </row>
    <row r="510" spans="1:5" ht="14.25">
      <c r="A510" s="237" t="s">
        <v>515</v>
      </c>
      <c r="B510" s="238" t="s">
        <v>516</v>
      </c>
      <c r="C510" s="239">
        <v>1979</v>
      </c>
      <c r="D510" s="240">
        <v>2209</v>
      </c>
      <c r="E510" s="241">
        <f>D510*(12+Henkilöstömenot!$I$29)*(1+(Henkilöstömenot!$I$28/100))</f>
        <v>33963.375</v>
      </c>
    </row>
    <row r="511" spans="1:5" ht="14.25">
      <c r="A511" s="242" t="s">
        <v>517</v>
      </c>
      <c r="B511" s="243">
        <v>24</v>
      </c>
      <c r="C511" s="244">
        <v>2002</v>
      </c>
      <c r="D511" s="245">
        <v>2198</v>
      </c>
      <c r="E511" s="246">
        <f>D511*(12+Henkilöstömenot!$I$29)*(1+(Henkilöstömenot!$I$28/100))</f>
        <v>33794.25</v>
      </c>
    </row>
    <row r="512" spans="1:5" ht="14.25">
      <c r="A512" s="237" t="s">
        <v>518</v>
      </c>
      <c r="B512" s="238">
        <v>61</v>
      </c>
      <c r="C512" s="239">
        <v>2056</v>
      </c>
      <c r="D512" s="240">
        <v>2436</v>
      </c>
      <c r="E512" s="241">
        <f>D512*(12+Henkilöstömenot!$I$29)*(1+(Henkilöstömenot!$I$28/100))</f>
        <v>37453.5</v>
      </c>
    </row>
    <row r="513" spans="1:5" ht="14.25">
      <c r="A513" s="242" t="s">
        <v>518</v>
      </c>
      <c r="B513" s="243">
        <v>11</v>
      </c>
      <c r="C513" s="244">
        <v>2038</v>
      </c>
      <c r="D513" s="245">
        <v>2562</v>
      </c>
      <c r="E513" s="246">
        <f>D513*(12+Henkilöstömenot!$I$29)*(1+(Henkilöstömenot!$I$28/100))</f>
        <v>39390.75</v>
      </c>
    </row>
    <row r="514" spans="1:5" ht="14.25">
      <c r="A514" s="237" t="s">
        <v>519</v>
      </c>
      <c r="B514" s="238">
        <v>20</v>
      </c>
      <c r="C514" s="239">
        <v>3760</v>
      </c>
      <c r="D514" s="240">
        <v>4179</v>
      </c>
      <c r="E514" s="241">
        <f>D514*(12+Henkilöstömenot!$I$29)*(1+(Henkilöstömenot!$I$28/100))</f>
        <v>64252.125</v>
      </c>
    </row>
    <row r="515" spans="1:5" ht="14.25">
      <c r="A515" s="242" t="s">
        <v>520</v>
      </c>
      <c r="B515" s="243">
        <v>12</v>
      </c>
      <c r="C515" s="244">
        <v>4243</v>
      </c>
      <c r="D515" s="245">
        <v>5137</v>
      </c>
      <c r="E515" s="246">
        <f>D515*(12+Henkilöstömenot!$I$29)*(1+(Henkilöstömenot!$I$28/100))</f>
        <v>78981.375</v>
      </c>
    </row>
    <row r="516" spans="1:5" ht="14.25">
      <c r="A516" s="237" t="s">
        <v>521</v>
      </c>
      <c r="B516" s="238">
        <v>14</v>
      </c>
      <c r="C516" s="239">
        <v>3337</v>
      </c>
      <c r="D516" s="240">
        <v>3673</v>
      </c>
      <c r="E516" s="241">
        <f>D516*(12+Henkilöstömenot!$I$29)*(1+(Henkilöstömenot!$I$28/100))</f>
        <v>56472.375</v>
      </c>
    </row>
    <row r="517" spans="1:5" ht="14.25">
      <c r="A517" s="242" t="s">
        <v>522</v>
      </c>
      <c r="B517" s="243">
        <v>12</v>
      </c>
      <c r="C517" s="244">
        <v>2568</v>
      </c>
      <c r="D517" s="245">
        <v>3089</v>
      </c>
      <c r="E517" s="246">
        <f>D517*(12+Henkilöstömenot!$I$29)*(1+(Henkilöstömenot!$I$28/100))</f>
        <v>47493.375</v>
      </c>
    </row>
    <row r="518" spans="1:5" ht="14.25">
      <c r="A518" s="237" t="s">
        <v>523</v>
      </c>
      <c r="B518" s="238">
        <v>19</v>
      </c>
      <c r="C518" s="239">
        <v>8727</v>
      </c>
      <c r="D518" s="240">
        <v>10481</v>
      </c>
      <c r="E518" s="241">
        <f>D518*(12+Henkilöstömenot!$I$29)*(1+(Henkilöstömenot!$I$28/100))</f>
        <v>161145.375</v>
      </c>
    </row>
    <row r="519" spans="1:5" ht="14.25">
      <c r="A519" s="242" t="s">
        <v>524</v>
      </c>
      <c r="B519" s="243">
        <v>49</v>
      </c>
      <c r="C519" s="244">
        <v>2600</v>
      </c>
      <c r="D519" s="245">
        <v>2914</v>
      </c>
      <c r="E519" s="246">
        <f>D519*(12+Henkilöstömenot!$I$29)*(1+(Henkilöstömenot!$I$28/100))</f>
        <v>44802.75</v>
      </c>
    </row>
    <row r="520" spans="1:5" ht="14.25">
      <c r="A520" s="237" t="s">
        <v>525</v>
      </c>
      <c r="B520" s="238" t="s">
        <v>95</v>
      </c>
      <c r="C520" s="239">
        <v>2044</v>
      </c>
      <c r="D520" s="240">
        <v>2629</v>
      </c>
      <c r="E520" s="241">
        <f>D520*(12+Henkilöstömenot!$I$29)*(1+(Henkilöstömenot!$I$28/100))</f>
        <v>40420.875</v>
      </c>
    </row>
    <row r="521" spans="1:5" ht="14.25">
      <c r="A521" s="242" t="s">
        <v>525</v>
      </c>
      <c r="B521" s="243">
        <v>11</v>
      </c>
      <c r="C521" s="244">
        <v>2029</v>
      </c>
      <c r="D521" s="245">
        <v>2466</v>
      </c>
      <c r="E521" s="246">
        <f>D521*(12+Henkilöstömenot!$I$29)*(1+(Henkilöstömenot!$I$28/100))</f>
        <v>37914.75</v>
      </c>
    </row>
    <row r="522" spans="1:5" ht="14.25">
      <c r="A522" s="237" t="s">
        <v>526</v>
      </c>
      <c r="B522" s="238" t="s">
        <v>527</v>
      </c>
      <c r="C522" s="239">
        <v>1899</v>
      </c>
      <c r="D522" s="240">
        <v>2272</v>
      </c>
      <c r="E522" s="241">
        <f>D522*(12+Henkilöstömenot!$I$29)*(1+(Henkilöstömenot!$I$28/100))</f>
        <v>34932</v>
      </c>
    </row>
    <row r="523" spans="1:5" ht="14.25">
      <c r="A523" s="242" t="s">
        <v>528</v>
      </c>
      <c r="B523" s="243">
        <v>11</v>
      </c>
      <c r="C523" s="244">
        <v>1832</v>
      </c>
      <c r="D523" s="245">
        <v>2056</v>
      </c>
      <c r="E523" s="246">
        <f>D523*(12+Henkilöstömenot!$I$29)*(1+(Henkilöstömenot!$I$28/100))</f>
        <v>31611</v>
      </c>
    </row>
    <row r="524" spans="1:5" ht="14.25">
      <c r="A524" s="237" t="s">
        <v>529</v>
      </c>
      <c r="B524" s="238">
        <v>47</v>
      </c>
      <c r="C524" s="239">
        <v>3988</v>
      </c>
      <c r="D524" s="240">
        <v>4153</v>
      </c>
      <c r="E524" s="241">
        <f>D524*(12+Henkilöstömenot!$I$29)*(1+(Henkilöstömenot!$I$28/100))</f>
        <v>63852.375</v>
      </c>
    </row>
    <row r="525" spans="1:5" ht="14.25">
      <c r="A525" s="242" t="s">
        <v>530</v>
      </c>
      <c r="B525" s="243">
        <v>136</v>
      </c>
      <c r="C525" s="244">
        <v>1781</v>
      </c>
      <c r="D525" s="245">
        <v>1968</v>
      </c>
      <c r="E525" s="246">
        <f>D525*(12+Henkilöstömenot!$I$29)*(1+(Henkilöstömenot!$I$28/100))</f>
        <v>30258</v>
      </c>
    </row>
    <row r="526" spans="1:5" ht="14.25">
      <c r="A526" s="237" t="s">
        <v>531</v>
      </c>
      <c r="B526" s="238">
        <v>36</v>
      </c>
      <c r="C526" s="239">
        <v>1793</v>
      </c>
      <c r="D526" s="240">
        <v>1946</v>
      </c>
      <c r="E526" s="241">
        <f>D526*(12+Henkilöstömenot!$I$29)*(1+(Henkilöstömenot!$I$28/100))</f>
        <v>29919.75</v>
      </c>
    </row>
    <row r="527" spans="1:5" ht="14.25">
      <c r="A527" s="242" t="s">
        <v>532</v>
      </c>
      <c r="B527" s="243">
        <v>32</v>
      </c>
      <c r="C527" s="244">
        <v>2248</v>
      </c>
      <c r="D527" s="245">
        <v>2807</v>
      </c>
      <c r="E527" s="246">
        <f>D527*(12+Henkilöstömenot!$I$29)*(1+(Henkilöstömenot!$I$28/100))</f>
        <v>43157.625</v>
      </c>
    </row>
    <row r="528" spans="1:5" ht="14.25">
      <c r="A528" s="237" t="s">
        <v>533</v>
      </c>
      <c r="B528" s="238">
        <v>17</v>
      </c>
      <c r="C528" s="239">
        <v>1948</v>
      </c>
      <c r="D528" s="240">
        <v>4271</v>
      </c>
      <c r="E528" s="241">
        <f>D528*(12+Henkilöstömenot!$I$29)*(1+(Henkilöstömenot!$I$28/100))</f>
        <v>65666.625</v>
      </c>
    </row>
    <row r="529" spans="1:5" ht="14.25">
      <c r="A529" s="242" t="s">
        <v>534</v>
      </c>
      <c r="B529" s="243">
        <v>21</v>
      </c>
      <c r="C529" s="244">
        <v>1967</v>
      </c>
      <c r="D529" s="245">
        <v>2918</v>
      </c>
      <c r="E529" s="246">
        <f>D529*(12+Henkilöstömenot!$I$29)*(1+(Henkilöstömenot!$I$28/100))</f>
        <v>44864.25</v>
      </c>
    </row>
    <row r="530" spans="1:5" ht="14.25">
      <c r="A530" s="237" t="s">
        <v>535</v>
      </c>
      <c r="B530" s="238">
        <v>26</v>
      </c>
      <c r="C530" s="239">
        <v>3145</v>
      </c>
      <c r="D530" s="240">
        <v>3702</v>
      </c>
      <c r="E530" s="241">
        <f>D530*(12+Henkilöstömenot!$I$29)*(1+(Henkilöstömenot!$I$28/100))</f>
        <v>56918.25</v>
      </c>
    </row>
    <row r="531" spans="1:5" ht="14.25">
      <c r="A531" s="242" t="s">
        <v>536</v>
      </c>
      <c r="B531" s="243">
        <v>48</v>
      </c>
      <c r="C531" s="244">
        <v>2149</v>
      </c>
      <c r="D531" s="245">
        <v>2351</v>
      </c>
      <c r="E531" s="246">
        <f>D531*(12+Henkilöstömenot!$I$29)*(1+(Henkilöstömenot!$I$28/100))</f>
        <v>36146.625</v>
      </c>
    </row>
    <row r="532" spans="1:5" ht="14.25">
      <c r="A532" s="237" t="s">
        <v>537</v>
      </c>
      <c r="B532" s="238">
        <v>29</v>
      </c>
      <c r="C532" s="239">
        <v>2497</v>
      </c>
      <c r="D532" s="240">
        <v>3170</v>
      </c>
      <c r="E532" s="241">
        <f>D532*(12+Henkilöstömenot!$I$29)*(1+(Henkilöstömenot!$I$28/100))</f>
        <v>48738.75</v>
      </c>
    </row>
    <row r="533" spans="1:5" ht="14.25">
      <c r="A533" s="242" t="s">
        <v>538</v>
      </c>
      <c r="B533" s="243">
        <v>26</v>
      </c>
      <c r="C533" s="244">
        <v>2767</v>
      </c>
      <c r="D533" s="245">
        <v>3154</v>
      </c>
      <c r="E533" s="246">
        <f>D533*(12+Henkilöstömenot!$I$29)*(1+(Henkilöstömenot!$I$28/100))</f>
        <v>48492.75</v>
      </c>
    </row>
    <row r="534" spans="1:5" ht="14.25">
      <c r="A534" s="237" t="s">
        <v>539</v>
      </c>
      <c r="B534" s="238">
        <v>17</v>
      </c>
      <c r="C534" s="239">
        <v>2659</v>
      </c>
      <c r="D534" s="240">
        <v>2939</v>
      </c>
      <c r="E534" s="241">
        <f>D534*(12+Henkilöstömenot!$I$29)*(1+(Henkilöstömenot!$I$28/100))</f>
        <v>45187.125</v>
      </c>
    </row>
    <row r="535" spans="1:5" ht="14.25">
      <c r="A535" s="242" t="s">
        <v>540</v>
      </c>
      <c r="B535" s="243">
        <v>221</v>
      </c>
      <c r="C535" s="244">
        <v>2986</v>
      </c>
      <c r="D535" s="245">
        <v>3283</v>
      </c>
      <c r="E535" s="246">
        <f>D535*(12+Henkilöstömenot!$I$29)*(1+(Henkilöstömenot!$I$28/100))</f>
        <v>50476.125</v>
      </c>
    </row>
    <row r="536" spans="1:5" ht="14.25">
      <c r="A536" s="237" t="s">
        <v>541</v>
      </c>
      <c r="B536" s="238">
        <v>12</v>
      </c>
      <c r="C536" s="239">
        <v>1777</v>
      </c>
      <c r="D536" s="240">
        <v>1983</v>
      </c>
      <c r="E536" s="241">
        <f>D536*(12+Henkilöstömenot!$I$29)*(1+(Henkilöstömenot!$I$28/100))</f>
        <v>30488.625</v>
      </c>
    </row>
    <row r="537" spans="1:5" ht="14.25">
      <c r="A537" s="242" t="s">
        <v>542</v>
      </c>
      <c r="B537" s="243">
        <v>13</v>
      </c>
      <c r="C537" s="244">
        <v>3004</v>
      </c>
      <c r="D537" s="245">
        <v>3416</v>
      </c>
      <c r="E537" s="246">
        <f>D537*(12+Henkilöstömenot!$I$29)*(1+(Henkilöstömenot!$I$28/100))</f>
        <v>52521</v>
      </c>
    </row>
    <row r="538" spans="1:5" ht="14.25">
      <c r="A538" s="237" t="s">
        <v>543</v>
      </c>
      <c r="B538" s="238">
        <v>13</v>
      </c>
      <c r="C538" s="239">
        <v>1868</v>
      </c>
      <c r="D538" s="240">
        <v>2425</v>
      </c>
      <c r="E538" s="241">
        <f>D538*(12+Henkilöstömenot!$I$29)*(1+(Henkilöstömenot!$I$28/100))</f>
        <v>37284.375</v>
      </c>
    </row>
    <row r="539" spans="1:5" ht="14.25">
      <c r="A539" s="242" t="s">
        <v>543</v>
      </c>
      <c r="B539" s="243">
        <v>921</v>
      </c>
      <c r="C539" s="244">
        <v>1832</v>
      </c>
      <c r="D539" s="245">
        <v>2272</v>
      </c>
      <c r="E539" s="246">
        <f>D539*(12+Henkilöstömenot!$I$29)*(1+(Henkilöstömenot!$I$28/100))</f>
        <v>34932</v>
      </c>
    </row>
    <row r="540" spans="1:5" ht="14.25">
      <c r="A540" s="237" t="s">
        <v>544</v>
      </c>
      <c r="B540" s="238">
        <v>15</v>
      </c>
      <c r="C540" s="239">
        <v>3016</v>
      </c>
      <c r="D540" s="240">
        <v>3411</v>
      </c>
      <c r="E540" s="241">
        <f>D540*(12+Henkilöstömenot!$I$29)*(1+(Henkilöstömenot!$I$28/100))</f>
        <v>52444.125</v>
      </c>
    </row>
    <row r="541" spans="1:5" ht="14.25">
      <c r="A541" s="242" t="s">
        <v>545</v>
      </c>
      <c r="B541" s="243">
        <v>67</v>
      </c>
      <c r="C541" s="244">
        <v>2821</v>
      </c>
      <c r="D541" s="245">
        <v>3147</v>
      </c>
      <c r="E541" s="246">
        <f>D541*(12+Henkilöstömenot!$I$29)*(1+(Henkilöstömenot!$I$28/100))</f>
        <v>48385.125</v>
      </c>
    </row>
    <row r="542" spans="1:5" ht="14.25">
      <c r="A542" s="237" t="s">
        <v>546</v>
      </c>
      <c r="B542" s="238">
        <v>21</v>
      </c>
      <c r="C542" s="239">
        <v>3273</v>
      </c>
      <c r="D542" s="240">
        <v>3720</v>
      </c>
      <c r="E542" s="241">
        <f>D542*(12+Henkilöstömenot!$I$29)*(1+(Henkilöstömenot!$I$28/100))</f>
        <v>57195</v>
      </c>
    </row>
    <row r="543" spans="1:5" ht="14.25">
      <c r="A543" s="242" t="s">
        <v>547</v>
      </c>
      <c r="B543" s="243">
        <v>181</v>
      </c>
      <c r="C543" s="244">
        <v>2787</v>
      </c>
      <c r="D543" s="245">
        <v>3223</v>
      </c>
      <c r="E543" s="246">
        <f>D543*(12+Henkilöstömenot!$I$29)*(1+(Henkilöstömenot!$I$28/100))</f>
        <v>49553.625</v>
      </c>
    </row>
    <row r="544" spans="1:5" ht="14.25">
      <c r="A544" s="237" t="s">
        <v>548</v>
      </c>
      <c r="B544" s="238">
        <v>25</v>
      </c>
      <c r="C544" s="239">
        <v>2888</v>
      </c>
      <c r="D544" s="240">
        <v>3164</v>
      </c>
      <c r="E544" s="241">
        <f>D544*(12+Henkilöstömenot!$I$29)*(1+(Henkilöstömenot!$I$28/100))</f>
        <v>48646.5</v>
      </c>
    </row>
    <row r="545" spans="1:5" ht="14.25">
      <c r="A545" s="242" t="s">
        <v>549</v>
      </c>
      <c r="B545" s="243">
        <v>12</v>
      </c>
      <c r="C545" s="244">
        <v>3527</v>
      </c>
      <c r="D545" s="245">
        <v>4008</v>
      </c>
      <c r="E545" s="246">
        <f>D545*(12+Henkilöstömenot!$I$29)*(1+(Henkilöstömenot!$I$28/100))</f>
        <v>61623</v>
      </c>
    </row>
    <row r="546" spans="1:5" ht="14.25">
      <c r="A546" s="237" t="s">
        <v>550</v>
      </c>
      <c r="B546" s="238">
        <v>25</v>
      </c>
      <c r="C546" s="239">
        <v>2628</v>
      </c>
      <c r="D546" s="240">
        <v>2959</v>
      </c>
      <c r="E546" s="241">
        <f>D546*(12+Henkilöstömenot!$I$29)*(1+(Henkilöstömenot!$I$28/100))</f>
        <v>45494.625</v>
      </c>
    </row>
    <row r="547" spans="1:5" ht="14.25">
      <c r="A547" s="242" t="s">
        <v>551</v>
      </c>
      <c r="B547" s="243">
        <v>98</v>
      </c>
      <c r="C547" s="244">
        <v>2041</v>
      </c>
      <c r="D547" s="245">
        <v>2508</v>
      </c>
      <c r="E547" s="246">
        <f>D547*(12+Henkilöstömenot!$I$29)*(1+(Henkilöstömenot!$I$28/100))</f>
        <v>38560.5</v>
      </c>
    </row>
    <row r="548" spans="1:5" ht="14.25">
      <c r="A548" s="237" t="s">
        <v>552</v>
      </c>
      <c r="B548" s="238">
        <v>12</v>
      </c>
      <c r="C548" s="239">
        <v>4075</v>
      </c>
      <c r="D548" s="240">
        <v>4771</v>
      </c>
      <c r="E548" s="241">
        <f>D548*(12+Henkilöstömenot!$I$29)*(1+(Henkilöstömenot!$I$28/100))</f>
        <v>73354.125</v>
      </c>
    </row>
    <row r="549" spans="1:5" ht="14.25">
      <c r="A549" s="242" t="s">
        <v>553</v>
      </c>
      <c r="B549" s="243">
        <v>12</v>
      </c>
      <c r="C549" s="244">
        <v>1691</v>
      </c>
      <c r="D549" s="245">
        <v>1954</v>
      </c>
      <c r="E549" s="246">
        <f>D549*(12+Henkilöstömenot!$I$29)*(1+(Henkilöstömenot!$I$28/100))</f>
        <v>30042.75</v>
      </c>
    </row>
    <row r="550" spans="1:5" ht="14.25">
      <c r="A550" s="237" t="s">
        <v>554</v>
      </c>
      <c r="B550" s="238">
        <v>80</v>
      </c>
      <c r="C550" s="239">
        <v>2663</v>
      </c>
      <c r="D550" s="240">
        <v>2946</v>
      </c>
      <c r="E550" s="241">
        <f>D550*(12+Henkilöstömenot!$I$29)*(1+(Henkilöstömenot!$I$28/100))</f>
        <v>45294.75</v>
      </c>
    </row>
    <row r="551" spans="1:5" ht="14.25">
      <c r="A551" s="242" t="s">
        <v>555</v>
      </c>
      <c r="B551" s="243">
        <v>47</v>
      </c>
      <c r="C551" s="244">
        <v>2487</v>
      </c>
      <c r="D551" s="245">
        <v>2807</v>
      </c>
      <c r="E551" s="246">
        <f>D551*(12+Henkilöstömenot!$I$29)*(1+(Henkilöstömenot!$I$28/100))</f>
        <v>43157.625</v>
      </c>
    </row>
    <row r="552" spans="1:5" ht="14.25">
      <c r="A552" s="237" t="s">
        <v>556</v>
      </c>
      <c r="B552" s="238">
        <v>122</v>
      </c>
      <c r="C552" s="239">
        <v>2776</v>
      </c>
      <c r="D552" s="240">
        <v>3905</v>
      </c>
      <c r="E552" s="241">
        <f>D552*(12+Henkilöstömenot!$I$29)*(1+(Henkilöstömenot!$I$28/100))</f>
        <v>60039.375</v>
      </c>
    </row>
    <row r="553" spans="1:5" ht="14.25">
      <c r="A553" s="242" t="s">
        <v>557</v>
      </c>
      <c r="B553" s="243">
        <v>12</v>
      </c>
      <c r="C553" s="244">
        <v>2631</v>
      </c>
      <c r="D553" s="245">
        <v>3598</v>
      </c>
      <c r="E553" s="246">
        <f>D553*(12+Henkilöstömenot!$I$29)*(1+(Henkilöstömenot!$I$28/100))</f>
        <v>55319.25</v>
      </c>
    </row>
    <row r="554" spans="1:5" ht="14.25">
      <c r="A554" s="237" t="s">
        <v>558</v>
      </c>
      <c r="B554" s="238">
        <v>19</v>
      </c>
      <c r="C554" s="239">
        <v>2461</v>
      </c>
      <c r="D554" s="240">
        <v>2749</v>
      </c>
      <c r="E554" s="241">
        <f>D554*(12+Henkilöstömenot!$I$29)*(1+(Henkilöstömenot!$I$28/100))</f>
        <v>42265.875</v>
      </c>
    </row>
    <row r="555" spans="1:5" ht="14.25">
      <c r="A555" s="242" t="s">
        <v>559</v>
      </c>
      <c r="B555" s="243">
        <v>16</v>
      </c>
      <c r="C555" s="244">
        <v>1988</v>
      </c>
      <c r="D555" s="245">
        <v>2089</v>
      </c>
      <c r="E555" s="246">
        <f>D555*(12+Henkilöstömenot!$I$29)*(1+(Henkilöstömenot!$I$28/100))</f>
        <v>32118.375</v>
      </c>
    </row>
    <row r="556" spans="1:5" ht="14.25">
      <c r="A556" s="237" t="s">
        <v>560</v>
      </c>
      <c r="B556" s="238">
        <v>39</v>
      </c>
      <c r="C556" s="239">
        <v>1828</v>
      </c>
      <c r="D556" s="240">
        <v>1899</v>
      </c>
      <c r="E556" s="241">
        <f>D556*(12+Henkilöstömenot!$I$29)*(1+(Henkilöstömenot!$I$28/100))</f>
        <v>29197.125</v>
      </c>
    </row>
    <row r="557" spans="1:5" ht="14.25">
      <c r="A557" s="242" t="s">
        <v>561</v>
      </c>
      <c r="B557" s="243">
        <v>319</v>
      </c>
      <c r="C557" s="244">
        <v>1893</v>
      </c>
      <c r="D557" s="245">
        <v>2073</v>
      </c>
      <c r="E557" s="246">
        <f>D557*(12+Henkilöstömenot!$I$29)*(1+(Henkilöstömenot!$I$28/100))</f>
        <v>31872.375</v>
      </c>
    </row>
    <row r="558" spans="1:5" ht="14.25">
      <c r="A558" s="237" t="s">
        <v>561</v>
      </c>
      <c r="B558" s="238">
        <v>24</v>
      </c>
      <c r="C558" s="239">
        <v>1725</v>
      </c>
      <c r="D558" s="240">
        <v>1746</v>
      </c>
      <c r="E558" s="241">
        <f>D558*(12+Henkilöstömenot!$I$29)*(1+(Henkilöstömenot!$I$28/100))</f>
        <v>26844.75</v>
      </c>
    </row>
    <row r="559" spans="1:5" ht="14.25">
      <c r="A559" s="242" t="s">
        <v>563</v>
      </c>
      <c r="B559" s="243">
        <v>12</v>
      </c>
      <c r="C559" s="244">
        <v>1913</v>
      </c>
      <c r="D559" s="245">
        <v>2215</v>
      </c>
      <c r="E559" s="246">
        <f>D559*(12+Henkilöstömenot!$I$29)*(1+(Henkilöstömenot!$I$28/100))</f>
        <v>34055.625</v>
      </c>
    </row>
    <row r="560" spans="1:5" ht="14.25">
      <c r="A560" s="237" t="s">
        <v>563</v>
      </c>
      <c r="B560" s="238">
        <v>10</v>
      </c>
      <c r="C560" s="239">
        <v>1879</v>
      </c>
      <c r="D560" s="240">
        <v>2137</v>
      </c>
      <c r="E560" s="241">
        <f>D560*(12+Henkilöstömenot!$I$29)*(1+(Henkilöstömenot!$I$28/100))</f>
        <v>32856.375</v>
      </c>
    </row>
    <row r="561" spans="1:5" ht="14.25">
      <c r="A561" s="242" t="s">
        <v>564</v>
      </c>
      <c r="B561" s="243">
        <v>16</v>
      </c>
      <c r="C561" s="244">
        <v>1760</v>
      </c>
      <c r="D561" s="245">
        <v>1960</v>
      </c>
      <c r="E561" s="246">
        <f>D561*(12+Henkilöstömenot!$I$29)*(1+(Henkilöstömenot!$I$28/100))</f>
        <v>30135</v>
      </c>
    </row>
    <row r="562" spans="1:5" ht="14.25">
      <c r="A562" s="237" t="s">
        <v>565</v>
      </c>
      <c r="B562" s="238">
        <v>161</v>
      </c>
      <c r="C562" s="239">
        <v>1823</v>
      </c>
      <c r="D562" s="240">
        <v>1996</v>
      </c>
      <c r="E562" s="241">
        <f>D562*(12+Henkilöstömenot!$I$29)*(1+(Henkilöstömenot!$I$28/100))</f>
        <v>30688.5</v>
      </c>
    </row>
    <row r="563" spans="1:5" ht="14.25">
      <c r="A563" s="242" t="s">
        <v>565</v>
      </c>
      <c r="B563" s="243">
        <v>10</v>
      </c>
      <c r="C563" s="244">
        <v>1783</v>
      </c>
      <c r="D563" s="245">
        <v>2172</v>
      </c>
      <c r="E563" s="246">
        <f>D563*(12+Henkilöstömenot!$I$29)*(1+(Henkilöstömenot!$I$28/100))</f>
        <v>33394.5</v>
      </c>
    </row>
    <row r="564" spans="1:5" ht="14.25">
      <c r="A564" s="237" t="s">
        <v>566</v>
      </c>
      <c r="B564" s="238">
        <v>64</v>
      </c>
      <c r="C564" s="239">
        <v>1597</v>
      </c>
      <c r="D564" s="240">
        <v>1971</v>
      </c>
      <c r="E564" s="241">
        <f>D564*(12+Henkilöstömenot!$I$29)*(1+(Henkilöstömenot!$I$28/100))</f>
        <v>30304.125</v>
      </c>
    </row>
    <row r="565" spans="1:5" ht="14.25">
      <c r="A565" s="242" t="s">
        <v>567</v>
      </c>
      <c r="B565" s="243">
        <v>614</v>
      </c>
      <c r="C565" s="244">
        <v>2774</v>
      </c>
      <c r="D565" s="245">
        <v>2995</v>
      </c>
      <c r="E565" s="246">
        <f>D565*(12+Henkilöstömenot!$I$29)*(1+(Henkilöstömenot!$I$28/100))</f>
        <v>46048.125</v>
      </c>
    </row>
    <row r="566" spans="1:5" ht="14.25">
      <c r="A566" s="237" t="s">
        <v>568</v>
      </c>
      <c r="B566" s="238">
        <v>17</v>
      </c>
      <c r="C566" s="239">
        <v>1892</v>
      </c>
      <c r="D566" s="240">
        <v>2009</v>
      </c>
      <c r="E566" s="241">
        <f>D566*(12+Henkilöstömenot!$I$29)*(1+(Henkilöstömenot!$I$28/100))</f>
        <v>30888.375</v>
      </c>
    </row>
    <row r="567" spans="1:5" ht="14.25">
      <c r="A567" s="242" t="s">
        <v>569</v>
      </c>
      <c r="B567" s="243">
        <v>11</v>
      </c>
      <c r="C567" s="244">
        <v>3684</v>
      </c>
      <c r="D567" s="245">
        <v>4928</v>
      </c>
      <c r="E567" s="246">
        <f>D567*(12+Henkilöstömenot!$I$29)*(1+(Henkilöstömenot!$I$28/100))</f>
        <v>75768</v>
      </c>
    </row>
    <row r="568" spans="1:5" ht="14.25">
      <c r="A568" s="237" t="s">
        <v>570</v>
      </c>
      <c r="B568" s="238" t="s">
        <v>34</v>
      </c>
      <c r="C568" s="239">
        <v>1915</v>
      </c>
      <c r="D568" s="240">
        <v>2083</v>
      </c>
      <c r="E568" s="241">
        <f>D568*(12+Henkilöstömenot!$I$29)*(1+(Henkilöstömenot!$I$28/100))</f>
        <v>32026.125</v>
      </c>
    </row>
    <row r="569" spans="1:5" ht="14.25">
      <c r="A569" s="242" t="s">
        <v>571</v>
      </c>
      <c r="B569" s="243">
        <v>50</v>
      </c>
      <c r="C569" s="244">
        <v>1870</v>
      </c>
      <c r="D569" s="245">
        <v>2004</v>
      </c>
      <c r="E569" s="246">
        <f>D569*(12+Henkilöstömenot!$I$29)*(1+(Henkilöstömenot!$I$28/100))</f>
        <v>30811.5</v>
      </c>
    </row>
    <row r="570" spans="1:5" ht="14.25">
      <c r="A570" s="237" t="s">
        <v>572</v>
      </c>
      <c r="B570" s="238" t="s">
        <v>573</v>
      </c>
      <c r="C570" s="239">
        <v>1911</v>
      </c>
      <c r="D570" s="240">
        <v>2094</v>
      </c>
      <c r="E570" s="241">
        <f>D570*(12+Henkilöstömenot!$I$29)*(1+(Henkilöstömenot!$I$28/100))</f>
        <v>32195.25</v>
      </c>
    </row>
    <row r="571" spans="1:5" ht="14.25">
      <c r="A571" s="242" t="s">
        <v>574</v>
      </c>
      <c r="B571" s="243">
        <v>45</v>
      </c>
      <c r="C571" s="244">
        <v>1888</v>
      </c>
      <c r="D571" s="245">
        <v>2051</v>
      </c>
      <c r="E571" s="246">
        <f>D571*(12+Henkilöstömenot!$I$29)*(1+(Henkilöstömenot!$I$28/100))</f>
        <v>31534.125</v>
      </c>
    </row>
    <row r="572" spans="1:5" ht="14.25">
      <c r="A572" s="237" t="s">
        <v>575</v>
      </c>
      <c r="B572" s="238">
        <v>655</v>
      </c>
      <c r="C572" s="239">
        <v>1935</v>
      </c>
      <c r="D572" s="240">
        <v>2105</v>
      </c>
      <c r="E572" s="241">
        <f>D572*(12+Henkilöstömenot!$I$29)*(1+(Henkilöstömenot!$I$28/100))</f>
        <v>32364.375</v>
      </c>
    </row>
    <row r="573" spans="1:5" ht="14.25">
      <c r="A573" s="242" t="s">
        <v>576</v>
      </c>
      <c r="B573" s="243">
        <v>131</v>
      </c>
      <c r="C573" s="244">
        <v>2067</v>
      </c>
      <c r="D573" s="245">
        <v>2221</v>
      </c>
      <c r="E573" s="246">
        <f>D573*(12+Henkilöstömenot!$I$29)*(1+(Henkilöstömenot!$I$28/100))</f>
        <v>34147.875</v>
      </c>
    </row>
    <row r="574" spans="1:5" ht="14.25">
      <c r="A574" s="237" t="s">
        <v>577</v>
      </c>
      <c r="B574" s="238">
        <v>285</v>
      </c>
      <c r="C574" s="239">
        <v>3242</v>
      </c>
      <c r="D574" s="240">
        <v>3442</v>
      </c>
      <c r="E574" s="241">
        <f>D574*(12+Henkilöstömenot!$I$29)*(1+(Henkilöstömenot!$I$28/100))</f>
        <v>52920.75</v>
      </c>
    </row>
    <row r="575" spans="1:5" ht="14.25">
      <c r="A575" s="242" t="s">
        <v>578</v>
      </c>
      <c r="B575" s="243" t="s">
        <v>579</v>
      </c>
      <c r="C575" s="244">
        <v>2073</v>
      </c>
      <c r="D575" s="245">
        <v>2320</v>
      </c>
      <c r="E575" s="246">
        <f>D575*(12+Henkilöstömenot!$I$29)*(1+(Henkilöstömenot!$I$28/100))</f>
        <v>35670</v>
      </c>
    </row>
    <row r="576" spans="1:5" ht="14.25">
      <c r="A576" s="237" t="s">
        <v>580</v>
      </c>
      <c r="B576" s="238">
        <v>24</v>
      </c>
      <c r="C576" s="239">
        <v>2403</v>
      </c>
      <c r="D576" s="240">
        <v>2593</v>
      </c>
      <c r="E576" s="241">
        <f>D576*(12+Henkilöstömenot!$I$29)*(1+(Henkilöstömenot!$I$28/100))</f>
        <v>39867.375</v>
      </c>
    </row>
    <row r="577" spans="1:5" ht="14.25">
      <c r="A577" s="242" t="s">
        <v>581</v>
      </c>
      <c r="B577" s="243">
        <v>22</v>
      </c>
      <c r="C577" s="244">
        <v>4714</v>
      </c>
      <c r="D577" s="245">
        <v>5139</v>
      </c>
      <c r="E577" s="246">
        <f>D577*(12+Henkilöstömenot!$I$29)*(1+(Henkilöstömenot!$I$28/100))</f>
        <v>79012.125</v>
      </c>
    </row>
    <row r="578" spans="1:5" ht="14.25">
      <c r="A578" s="237" t="s">
        <v>583</v>
      </c>
      <c r="B578" s="238">
        <v>561</v>
      </c>
      <c r="C578" s="239">
        <v>3571</v>
      </c>
      <c r="D578" s="240">
        <v>3937</v>
      </c>
      <c r="E578" s="241">
        <f>D578*(12+Henkilöstömenot!$I$29)*(1+(Henkilöstömenot!$I$28/100))</f>
        <v>60531.375</v>
      </c>
    </row>
    <row r="579" spans="1:5" ht="14.25">
      <c r="A579" s="242" t="s">
        <v>584</v>
      </c>
      <c r="B579" s="243">
        <v>12</v>
      </c>
      <c r="C579" s="244">
        <v>4918</v>
      </c>
      <c r="D579" s="245">
        <v>5386</v>
      </c>
      <c r="E579" s="246">
        <f>D579*(12+Henkilöstömenot!$I$29)*(1+(Henkilöstömenot!$I$28/100))</f>
        <v>82809.75</v>
      </c>
    </row>
    <row r="580" spans="1:5" ht="14.25">
      <c r="A580" s="237" t="s">
        <v>585</v>
      </c>
      <c r="B580" s="238">
        <v>12</v>
      </c>
      <c r="C580" s="239">
        <v>4466</v>
      </c>
      <c r="D580" s="240">
        <v>5092</v>
      </c>
      <c r="E580" s="241">
        <f>D580*(12+Henkilöstömenot!$I$29)*(1+(Henkilöstömenot!$I$28/100))</f>
        <v>78289.5</v>
      </c>
    </row>
    <row r="581" spans="1:5" ht="14.25">
      <c r="A581" s="242" t="s">
        <v>586</v>
      </c>
      <c r="B581" s="243">
        <v>18</v>
      </c>
      <c r="C581" s="244">
        <v>2244</v>
      </c>
      <c r="D581" s="245">
        <v>2380</v>
      </c>
      <c r="E581" s="246">
        <f>D581*(12+Henkilöstömenot!$I$29)*(1+(Henkilöstömenot!$I$28/100))</f>
        <v>36592.5</v>
      </c>
    </row>
    <row r="582" spans="1:5" ht="14.25">
      <c r="A582" s="237" t="s">
        <v>587</v>
      </c>
      <c r="B582" s="238">
        <v>66</v>
      </c>
      <c r="C582" s="239">
        <v>4675</v>
      </c>
      <c r="D582" s="240">
        <v>5327</v>
      </c>
      <c r="E582" s="241">
        <f>D582*(12+Henkilöstömenot!$I$29)*(1+(Henkilöstömenot!$I$28/100))</f>
        <v>81902.625</v>
      </c>
    </row>
    <row r="583" spans="1:5" ht="14.25">
      <c r="A583" s="242" t="s">
        <v>588</v>
      </c>
      <c r="B583" s="243">
        <v>22</v>
      </c>
      <c r="C583" s="244">
        <v>2896</v>
      </c>
      <c r="D583" s="245">
        <v>3084</v>
      </c>
      <c r="E583" s="246">
        <f>D583*(12+Henkilöstömenot!$I$29)*(1+(Henkilöstömenot!$I$28/100))</f>
        <v>47416.5</v>
      </c>
    </row>
    <row r="584" spans="1:5" ht="14.25">
      <c r="A584" s="237" t="s">
        <v>589</v>
      </c>
      <c r="B584" s="238">
        <v>13</v>
      </c>
      <c r="C584" s="239">
        <v>2771</v>
      </c>
      <c r="D584" s="240">
        <v>3029</v>
      </c>
      <c r="E584" s="241">
        <f>D584*(12+Henkilöstömenot!$I$29)*(1+(Henkilöstömenot!$I$28/100))</f>
        <v>46570.875</v>
      </c>
    </row>
    <row r="585" spans="1:5" ht="14.25">
      <c r="A585" s="242" t="s">
        <v>590</v>
      </c>
      <c r="B585" s="243">
        <v>305</v>
      </c>
      <c r="C585" s="244">
        <v>4253</v>
      </c>
      <c r="D585" s="245">
        <v>4808</v>
      </c>
      <c r="E585" s="246">
        <f>D585*(12+Henkilöstömenot!$I$29)*(1+(Henkilöstömenot!$I$28/100))</f>
        <v>73923</v>
      </c>
    </row>
    <row r="586" spans="1:5" ht="14.25">
      <c r="A586" s="237" t="s">
        <v>591</v>
      </c>
      <c r="B586" s="238">
        <v>205</v>
      </c>
      <c r="C586" s="239">
        <v>2162</v>
      </c>
      <c r="D586" s="240">
        <v>2406</v>
      </c>
      <c r="E586" s="241">
        <f>D586*(12+Henkilöstömenot!$I$29)*(1+(Henkilöstömenot!$I$28/100))</f>
        <v>36992.25</v>
      </c>
    </row>
    <row r="587" spans="1:5" ht="14.25">
      <c r="A587" s="242" t="s">
        <v>592</v>
      </c>
      <c r="B587" s="243">
        <v>236</v>
      </c>
      <c r="C587" s="244">
        <v>2990</v>
      </c>
      <c r="D587" s="245">
        <v>3271</v>
      </c>
      <c r="E587" s="246">
        <f>D587*(12+Henkilöstömenot!$I$29)*(1+(Henkilöstömenot!$I$28/100))</f>
        <v>50291.625</v>
      </c>
    </row>
    <row r="588" spans="1:5" ht="14.25">
      <c r="A588" s="237" t="s">
        <v>593</v>
      </c>
      <c r="B588" s="238">
        <v>88</v>
      </c>
      <c r="C588" s="239">
        <v>3271</v>
      </c>
      <c r="D588" s="240">
        <v>3608</v>
      </c>
      <c r="E588" s="241">
        <f>D588*(12+Henkilöstömenot!$I$29)*(1+(Henkilöstömenot!$I$28/100))</f>
        <v>55473</v>
      </c>
    </row>
    <row r="589" spans="1:5" ht="14.25">
      <c r="A589" s="242" t="s">
        <v>594</v>
      </c>
      <c r="B589" s="243">
        <v>10</v>
      </c>
      <c r="C589" s="244">
        <v>3202</v>
      </c>
      <c r="D589" s="245">
        <v>3383</v>
      </c>
      <c r="E589" s="246">
        <f>D589*(12+Henkilöstömenot!$I$29)*(1+(Henkilöstömenot!$I$28/100))</f>
        <v>52013.625</v>
      </c>
    </row>
    <row r="590" spans="1:5" ht="14.25">
      <c r="A590" s="237" t="s">
        <v>595</v>
      </c>
      <c r="B590" s="238">
        <v>68</v>
      </c>
      <c r="C590" s="239">
        <v>1833</v>
      </c>
      <c r="D590" s="240">
        <v>2092</v>
      </c>
      <c r="E590" s="241">
        <f>D590*(12+Henkilöstömenot!$I$29)*(1+(Henkilöstömenot!$I$28/100))</f>
        <v>32164.5</v>
      </c>
    </row>
    <row r="591" spans="1:5" ht="14.25">
      <c r="A591" s="242" t="s">
        <v>596</v>
      </c>
      <c r="B591" s="243">
        <v>32</v>
      </c>
      <c r="C591" s="244">
        <v>2370</v>
      </c>
      <c r="D591" s="245">
        <v>3289</v>
      </c>
      <c r="E591" s="246">
        <f>D591*(12+Henkilöstömenot!$I$29)*(1+(Henkilöstömenot!$I$28/100))</f>
        <v>50568.375</v>
      </c>
    </row>
    <row r="592" spans="1:5" ht="14.25">
      <c r="A592" s="237" t="s">
        <v>597</v>
      </c>
      <c r="B592" s="238">
        <v>10</v>
      </c>
      <c r="C592" s="239">
        <v>2022</v>
      </c>
      <c r="D592" s="240">
        <v>2296</v>
      </c>
      <c r="E592" s="241">
        <f>D592*(12+Henkilöstömenot!$I$29)*(1+(Henkilöstömenot!$I$28/100))</f>
        <v>35301</v>
      </c>
    </row>
    <row r="593" spans="1:5" ht="14.25">
      <c r="A593" s="242" t="s">
        <v>598</v>
      </c>
      <c r="B593" s="243">
        <v>12</v>
      </c>
      <c r="C593" s="244">
        <v>3390</v>
      </c>
      <c r="D593" s="245">
        <v>3891</v>
      </c>
      <c r="E593" s="246">
        <f>D593*(12+Henkilöstömenot!$I$29)*(1+(Henkilöstömenot!$I$28/100))</f>
        <v>59824.125</v>
      </c>
    </row>
    <row r="594" spans="1:5" ht="14.25">
      <c r="A594" s="237" t="s">
        <v>599</v>
      </c>
      <c r="B594" s="238">
        <v>26</v>
      </c>
      <c r="C594" s="239">
        <v>2503</v>
      </c>
      <c r="D594" s="240">
        <v>2819</v>
      </c>
      <c r="E594" s="241">
        <f>D594*(12+Henkilöstömenot!$I$29)*(1+(Henkilöstömenot!$I$28/100))</f>
        <v>43342.125</v>
      </c>
    </row>
    <row r="595" spans="1:5" ht="14.25">
      <c r="A595" s="242" t="s">
        <v>600</v>
      </c>
      <c r="B595" s="243">
        <v>69</v>
      </c>
      <c r="C595" s="244">
        <v>1819</v>
      </c>
      <c r="D595" s="245">
        <v>2186</v>
      </c>
      <c r="E595" s="246">
        <f>D595*(12+Henkilöstömenot!$I$29)*(1+(Henkilöstömenot!$I$28/100))</f>
        <v>33609.75</v>
      </c>
    </row>
    <row r="596" spans="1:5" ht="14.25">
      <c r="A596" s="237" t="s">
        <v>601</v>
      </c>
      <c r="B596" s="238">
        <v>18</v>
      </c>
      <c r="C596" s="239">
        <v>3959</v>
      </c>
      <c r="D596" s="240">
        <v>4381</v>
      </c>
      <c r="E596" s="241">
        <f>D596*(12+Henkilöstömenot!$I$29)*(1+(Henkilöstömenot!$I$28/100))</f>
        <v>67357.875</v>
      </c>
    </row>
    <row r="597" spans="1:5" ht="14.25">
      <c r="A597" s="242" t="s">
        <v>602</v>
      </c>
      <c r="B597" s="243">
        <v>35</v>
      </c>
      <c r="C597" s="244">
        <v>2105</v>
      </c>
      <c r="D597" s="245">
        <v>2275</v>
      </c>
      <c r="E597" s="246">
        <f>D597*(12+Henkilöstömenot!$I$29)*(1+(Henkilöstömenot!$I$28/100))</f>
        <v>34978.125</v>
      </c>
    </row>
    <row r="598" spans="1:5" ht="14.25">
      <c r="A598" s="237" t="s">
        <v>603</v>
      </c>
      <c r="B598" s="238">
        <v>69</v>
      </c>
      <c r="C598" s="239">
        <v>2428</v>
      </c>
      <c r="D598" s="240">
        <v>2688</v>
      </c>
      <c r="E598" s="241">
        <f>D598*(12+Henkilöstömenot!$I$29)*(1+(Henkilöstömenot!$I$28/100))</f>
        <v>41328</v>
      </c>
    </row>
    <row r="599" spans="1:5" ht="14.25">
      <c r="A599" s="242" t="s">
        <v>604</v>
      </c>
      <c r="B599" s="243">
        <v>10</v>
      </c>
      <c r="C599" s="244">
        <v>2624</v>
      </c>
      <c r="D599" s="245">
        <v>2843</v>
      </c>
      <c r="E599" s="246">
        <f>D599*(12+Henkilöstömenot!$I$29)*(1+(Henkilöstömenot!$I$28/100))</f>
        <v>43711.125</v>
      </c>
    </row>
    <row r="600" spans="1:5" ht="14.25">
      <c r="A600" s="237" t="s">
        <v>605</v>
      </c>
      <c r="B600" s="238">
        <v>13</v>
      </c>
      <c r="C600" s="239">
        <v>3281</v>
      </c>
      <c r="D600" s="240">
        <v>3636</v>
      </c>
      <c r="E600" s="241">
        <f>D600*(12+Henkilöstömenot!$I$29)*(1+(Henkilöstömenot!$I$28/100))</f>
        <v>55903.5</v>
      </c>
    </row>
    <row r="601" spans="1:5" ht="14.25">
      <c r="A601" s="242" t="s">
        <v>606</v>
      </c>
      <c r="B601" s="243">
        <v>72</v>
      </c>
      <c r="C601" s="244">
        <v>2479</v>
      </c>
      <c r="D601" s="245">
        <v>2699</v>
      </c>
      <c r="E601" s="246">
        <f>D601*(12+Henkilöstömenot!$I$29)*(1+(Henkilöstömenot!$I$28/100))</f>
        <v>41497.125</v>
      </c>
    </row>
    <row r="602" spans="1:5" ht="14.25">
      <c r="A602" s="237" t="s">
        <v>607</v>
      </c>
      <c r="B602" s="238">
        <v>11</v>
      </c>
      <c r="C602" s="239">
        <v>2965</v>
      </c>
      <c r="D602" s="240">
        <v>3305</v>
      </c>
      <c r="E602" s="241">
        <f>D602*(12+Henkilöstömenot!$I$29)*(1+(Henkilöstömenot!$I$28/100))</f>
        <v>50814.375</v>
      </c>
    </row>
    <row r="603" spans="1:5" ht="14.25">
      <c r="A603" s="242" t="s">
        <v>608</v>
      </c>
      <c r="B603" s="243">
        <v>14</v>
      </c>
      <c r="C603" s="244">
        <v>1952</v>
      </c>
      <c r="D603" s="245">
        <v>2214</v>
      </c>
      <c r="E603" s="246">
        <f>D603*(12+Henkilöstömenot!$I$29)*(1+(Henkilöstömenot!$I$28/100))</f>
        <v>34040.25</v>
      </c>
    </row>
    <row r="604" spans="1:5" ht="14.25">
      <c r="A604" s="237" t="s">
        <v>609</v>
      </c>
      <c r="B604" s="238">
        <v>136</v>
      </c>
      <c r="C604" s="239">
        <v>2386</v>
      </c>
      <c r="D604" s="240">
        <v>3145</v>
      </c>
      <c r="E604" s="241">
        <f>D604*(12+Henkilöstömenot!$I$29)*(1+(Henkilöstömenot!$I$28/100))</f>
        <v>48354.375</v>
      </c>
    </row>
    <row r="605" spans="1:5" ht="14.25">
      <c r="A605" s="242" t="s">
        <v>610</v>
      </c>
      <c r="B605" s="243">
        <v>42</v>
      </c>
      <c r="C605" s="244">
        <v>3713</v>
      </c>
      <c r="D605" s="245">
        <v>4302</v>
      </c>
      <c r="E605" s="246">
        <f>D605*(12+Henkilöstömenot!$I$29)*(1+(Henkilöstömenot!$I$28/100))</f>
        <v>66143.25</v>
      </c>
    </row>
    <row r="606" spans="1:5" ht="14.25">
      <c r="A606" s="237" t="s">
        <v>611</v>
      </c>
      <c r="B606" s="238">
        <v>210</v>
      </c>
      <c r="C606" s="239">
        <v>6332</v>
      </c>
      <c r="D606" s="240">
        <v>6599</v>
      </c>
      <c r="E606" s="241">
        <f>D606*(12+Henkilöstömenot!$I$29)*(1+(Henkilöstömenot!$I$28/100))</f>
        <v>101459.625</v>
      </c>
    </row>
    <row r="607" spans="1:5" ht="14.25">
      <c r="A607" s="242" t="s">
        <v>612</v>
      </c>
      <c r="B607" s="243">
        <v>11</v>
      </c>
      <c r="C607" s="244">
        <v>3971</v>
      </c>
      <c r="D607" s="245">
        <v>4406</v>
      </c>
      <c r="E607" s="246">
        <f>D607*(12+Henkilöstömenot!$I$29)*(1+(Henkilöstömenot!$I$28/100))</f>
        <v>67742.25</v>
      </c>
    </row>
    <row r="608" spans="1:5" ht="14.25">
      <c r="A608" s="237" t="s">
        <v>613</v>
      </c>
      <c r="B608" s="238">
        <v>13</v>
      </c>
      <c r="C608" s="239">
        <v>2929</v>
      </c>
      <c r="D608" s="240">
        <v>3325</v>
      </c>
      <c r="E608" s="241">
        <f>D608*(12+Henkilöstömenot!$I$29)*(1+(Henkilöstömenot!$I$28/100))</f>
        <v>51121.875</v>
      </c>
    </row>
    <row r="609" spans="1:5" ht="14.25">
      <c r="A609" s="242" t="s">
        <v>614</v>
      </c>
      <c r="B609" s="243">
        <v>41</v>
      </c>
      <c r="C609" s="244">
        <v>3085</v>
      </c>
      <c r="D609" s="245">
        <v>3628</v>
      </c>
      <c r="E609" s="246">
        <f>D609*(12+Henkilöstömenot!$I$29)*(1+(Henkilöstömenot!$I$28/100))</f>
        <v>55780.5</v>
      </c>
    </row>
    <row r="610" spans="1:5" ht="14.25">
      <c r="A610" s="237" t="s">
        <v>615</v>
      </c>
      <c r="B610" s="238">
        <v>30</v>
      </c>
      <c r="C610" s="239">
        <v>3991</v>
      </c>
      <c r="D610" s="240">
        <v>4301</v>
      </c>
      <c r="E610" s="241">
        <f>D610*(12+Henkilöstömenot!$I$29)*(1+(Henkilöstömenot!$I$28/100))</f>
        <v>66127.875</v>
      </c>
    </row>
    <row r="611" spans="1:5" ht="14.25">
      <c r="A611" s="242" t="s">
        <v>616</v>
      </c>
      <c r="B611" s="243">
        <v>10</v>
      </c>
      <c r="C611" s="244">
        <v>3247</v>
      </c>
      <c r="D611" s="245">
        <v>3829</v>
      </c>
      <c r="E611" s="246">
        <f>D611*(12+Henkilöstömenot!$I$29)*(1+(Henkilöstömenot!$I$28/100))</f>
        <v>58870.875</v>
      </c>
    </row>
    <row r="612" spans="1:5" ht="14.25">
      <c r="A612" s="237" t="s">
        <v>616</v>
      </c>
      <c r="B612" s="238">
        <v>14</v>
      </c>
      <c r="C612" s="239">
        <v>3111</v>
      </c>
      <c r="D612" s="240">
        <v>3799</v>
      </c>
      <c r="E612" s="241">
        <f>D612*(12+Henkilöstömenot!$I$29)*(1+(Henkilöstömenot!$I$28/100))</f>
        <v>58409.625</v>
      </c>
    </row>
    <row r="613" spans="1:5" ht="14.25">
      <c r="A613" s="242" t="s">
        <v>617</v>
      </c>
      <c r="B613" s="243">
        <v>46</v>
      </c>
      <c r="C613" s="244">
        <v>2873</v>
      </c>
      <c r="D613" s="245">
        <v>3711</v>
      </c>
      <c r="E613" s="246">
        <f>D613*(12+Henkilöstömenot!$I$29)*(1+(Henkilöstömenot!$I$28/100))</f>
        <v>57056.625</v>
      </c>
    </row>
    <row r="614" spans="1:5" ht="14.25">
      <c r="A614" s="237" t="s">
        <v>618</v>
      </c>
      <c r="B614" s="238">
        <v>48</v>
      </c>
      <c r="C614" s="239">
        <v>3495</v>
      </c>
      <c r="D614" s="240">
        <v>4234</v>
      </c>
      <c r="E614" s="241">
        <f>D614*(12+Henkilöstömenot!$I$29)*(1+(Henkilöstömenot!$I$28/100))</f>
        <v>65097.75</v>
      </c>
    </row>
    <row r="615" spans="1:5" ht="14.25">
      <c r="A615" s="242" t="s">
        <v>619</v>
      </c>
      <c r="B615" s="243">
        <v>10</v>
      </c>
      <c r="C615" s="244">
        <v>2823</v>
      </c>
      <c r="D615" s="245">
        <v>3423</v>
      </c>
      <c r="E615" s="246">
        <f>D615*(12+Henkilöstömenot!$I$29)*(1+(Henkilöstömenot!$I$28/100))</f>
        <v>52628.625</v>
      </c>
    </row>
    <row r="616" spans="1:5" ht="14.25">
      <c r="A616" s="237" t="s">
        <v>620</v>
      </c>
      <c r="B616" s="238">
        <v>10</v>
      </c>
      <c r="C616" s="239">
        <v>2870</v>
      </c>
      <c r="D616" s="240">
        <v>3505</v>
      </c>
      <c r="E616" s="241">
        <f>D616*(12+Henkilöstömenot!$I$29)*(1+(Henkilöstömenot!$I$28/100))</f>
        <v>53889.375</v>
      </c>
    </row>
    <row r="617" spans="1:5" ht="14.25">
      <c r="A617" s="242" t="s">
        <v>621</v>
      </c>
      <c r="B617" s="243">
        <v>12</v>
      </c>
      <c r="C617" s="244">
        <v>2887</v>
      </c>
      <c r="D617" s="245">
        <v>3341</v>
      </c>
      <c r="E617" s="246">
        <f>D617*(12+Henkilöstömenot!$I$29)*(1+(Henkilöstömenot!$I$28/100))</f>
        <v>51367.875</v>
      </c>
    </row>
    <row r="618" spans="1:5" ht="14.25">
      <c r="A618" s="237" t="s">
        <v>623</v>
      </c>
      <c r="B618" s="238">
        <v>91</v>
      </c>
      <c r="C618" s="239">
        <v>1845</v>
      </c>
      <c r="D618" s="240">
        <v>2224</v>
      </c>
      <c r="E618" s="241">
        <f>D618*(12+Henkilöstömenot!$I$29)*(1+(Henkilöstömenot!$I$28/100))</f>
        <v>34194</v>
      </c>
    </row>
    <row r="619" spans="1:5" ht="14.25">
      <c r="A619" s="242" t="s">
        <v>624</v>
      </c>
      <c r="B619" s="243">
        <v>36</v>
      </c>
      <c r="C619" s="244">
        <v>7469</v>
      </c>
      <c r="D619" s="245">
        <v>7883</v>
      </c>
      <c r="E619" s="246">
        <f>D619*(12+Henkilöstömenot!$I$29)*(1+(Henkilöstömenot!$I$28/100))</f>
        <v>121201.125</v>
      </c>
    </row>
    <row r="620" spans="1:5" ht="14.25">
      <c r="A620" s="237" t="s">
        <v>625</v>
      </c>
      <c r="B620" s="238">
        <v>19</v>
      </c>
      <c r="C620" s="239">
        <v>2136</v>
      </c>
      <c r="D620" s="240">
        <v>2430</v>
      </c>
      <c r="E620" s="241">
        <f>D620*(12+Henkilöstömenot!$I$29)*(1+(Henkilöstömenot!$I$28/100))</f>
        <v>37361.25</v>
      </c>
    </row>
    <row r="621" spans="1:5" ht="14.25">
      <c r="A621" s="242" t="s">
        <v>625</v>
      </c>
      <c r="B621" s="243">
        <v>436</v>
      </c>
      <c r="C621" s="244">
        <v>2066</v>
      </c>
      <c r="D621" s="245">
        <v>2347</v>
      </c>
      <c r="E621" s="246">
        <f>D621*(12+Henkilöstömenot!$I$29)*(1+(Henkilöstömenot!$I$28/100))</f>
        <v>36085.125</v>
      </c>
    </row>
    <row r="622" spans="1:5" ht="14.25">
      <c r="A622" s="237" t="s">
        <v>626</v>
      </c>
      <c r="B622" s="238">
        <v>41</v>
      </c>
      <c r="C622" s="239">
        <v>2254</v>
      </c>
      <c r="D622" s="240">
        <v>2386</v>
      </c>
      <c r="E622" s="241">
        <f>D622*(12+Henkilöstömenot!$I$29)*(1+(Henkilöstömenot!$I$28/100))</f>
        <v>36684.75</v>
      </c>
    </row>
    <row r="623" spans="1:5" ht="14.25">
      <c r="A623" s="242" t="s">
        <v>627</v>
      </c>
      <c r="B623" s="243">
        <v>380</v>
      </c>
      <c r="C623" s="244">
        <v>2409</v>
      </c>
      <c r="D623" s="245">
        <v>2726</v>
      </c>
      <c r="E623" s="246">
        <f>D623*(12+Henkilöstömenot!$I$29)*(1+(Henkilöstömenot!$I$28/100))</f>
        <v>41912.25</v>
      </c>
    </row>
    <row r="624" spans="1:5" ht="14.25">
      <c r="A624" s="237" t="s">
        <v>628</v>
      </c>
      <c r="B624" s="238">
        <v>11</v>
      </c>
      <c r="C624" s="239">
        <v>2333</v>
      </c>
      <c r="D624" s="240">
        <v>2597</v>
      </c>
      <c r="E624" s="241">
        <f>D624*(12+Henkilöstömenot!$I$29)*(1+(Henkilöstömenot!$I$28/100))</f>
        <v>39928.875</v>
      </c>
    </row>
    <row r="625" spans="1:5" ht="14.25">
      <c r="A625" s="242" t="s">
        <v>629</v>
      </c>
      <c r="B625" s="243">
        <v>43</v>
      </c>
      <c r="C625" s="244">
        <v>2885</v>
      </c>
      <c r="D625" s="245">
        <v>3244</v>
      </c>
      <c r="E625" s="246">
        <f>D625*(12+Henkilöstömenot!$I$29)*(1+(Henkilöstömenot!$I$28/100))</f>
        <v>49876.5</v>
      </c>
    </row>
    <row r="626" spans="1:5" ht="14.25">
      <c r="A626" s="237" t="s">
        <v>630</v>
      </c>
      <c r="B626" s="238">
        <v>129</v>
      </c>
      <c r="C626" s="239">
        <v>2720</v>
      </c>
      <c r="D626" s="240">
        <v>2934</v>
      </c>
      <c r="E626" s="241">
        <f>D626*(12+Henkilöstömenot!$I$29)*(1+(Henkilöstömenot!$I$28/100))</f>
        <v>45110.25</v>
      </c>
    </row>
    <row r="627" spans="1:5" ht="14.25">
      <c r="A627" s="242" t="s">
        <v>631</v>
      </c>
      <c r="B627" s="243">
        <v>36</v>
      </c>
      <c r="C627" s="244">
        <v>2235</v>
      </c>
      <c r="D627" s="245">
        <v>2440</v>
      </c>
      <c r="E627" s="246">
        <f>D627*(12+Henkilöstömenot!$I$29)*(1+(Henkilöstömenot!$I$28/100))</f>
        <v>37515</v>
      </c>
    </row>
    <row r="628" spans="1:5" ht="14.25">
      <c r="A628" s="237" t="s">
        <v>632</v>
      </c>
      <c r="B628" s="238">
        <v>15</v>
      </c>
      <c r="C628" s="239">
        <v>2838</v>
      </c>
      <c r="D628" s="240">
        <v>3354</v>
      </c>
      <c r="E628" s="241">
        <f>D628*(12+Henkilöstömenot!$I$29)*(1+(Henkilöstömenot!$I$28/100))</f>
        <v>51567.75</v>
      </c>
    </row>
    <row r="629" spans="1:5" ht="14.25">
      <c r="A629" s="242" t="s">
        <v>633</v>
      </c>
      <c r="B629" s="243">
        <v>36</v>
      </c>
      <c r="C629" s="244">
        <v>2346</v>
      </c>
      <c r="D629" s="245">
        <v>2621</v>
      </c>
      <c r="E629" s="246">
        <f>D629*(12+Henkilöstömenot!$I$29)*(1+(Henkilöstömenot!$I$28/100))</f>
        <v>40297.875</v>
      </c>
    </row>
    <row r="630" spans="1:5" ht="14.25">
      <c r="A630" s="237" t="s">
        <v>634</v>
      </c>
      <c r="B630" s="238">
        <v>29</v>
      </c>
      <c r="C630" s="239">
        <v>2791</v>
      </c>
      <c r="D630" s="240">
        <v>3940</v>
      </c>
      <c r="E630" s="241">
        <f>D630*(12+Henkilöstömenot!$I$29)*(1+(Henkilöstömenot!$I$28/100))</f>
        <v>60577.5</v>
      </c>
    </row>
    <row r="631" spans="1:5" ht="14.25">
      <c r="A631" s="242" t="s">
        <v>635</v>
      </c>
      <c r="B631" s="243">
        <v>14</v>
      </c>
      <c r="C631" s="244">
        <v>2184</v>
      </c>
      <c r="D631" s="245">
        <v>2930</v>
      </c>
      <c r="E631" s="246">
        <f>D631*(12+Henkilöstömenot!$I$29)*(1+(Henkilöstömenot!$I$28/100))</f>
        <v>45048.75</v>
      </c>
    </row>
    <row r="632" spans="1:5" ht="14.25">
      <c r="A632" s="237" t="s">
        <v>636</v>
      </c>
      <c r="B632" s="238">
        <v>20</v>
      </c>
      <c r="C632" s="239">
        <v>2495</v>
      </c>
      <c r="D632" s="240">
        <v>2829</v>
      </c>
      <c r="E632" s="241">
        <f>D632*(12+Henkilöstömenot!$I$29)*(1+(Henkilöstömenot!$I$28/100))</f>
        <v>43495.875</v>
      </c>
    </row>
    <row r="633" spans="1:5" ht="14.25">
      <c r="A633" s="242" t="s">
        <v>637</v>
      </c>
      <c r="B633" s="243">
        <v>20</v>
      </c>
      <c r="C633" s="244">
        <v>2891</v>
      </c>
      <c r="D633" s="245">
        <v>3988</v>
      </c>
      <c r="E633" s="246">
        <f>D633*(12+Henkilöstömenot!$I$29)*(1+(Henkilöstömenot!$I$28/100))</f>
        <v>61315.5</v>
      </c>
    </row>
    <row r="634" spans="1:5" ht="14.25">
      <c r="A634" s="237" t="s">
        <v>638</v>
      </c>
      <c r="B634" s="238">
        <v>49</v>
      </c>
      <c r="C634" s="239">
        <v>1802</v>
      </c>
      <c r="D634" s="240">
        <v>2151</v>
      </c>
      <c r="E634" s="241">
        <f>D634*(12+Henkilöstömenot!$I$29)*(1+(Henkilöstömenot!$I$28/100))</f>
        <v>33071.625</v>
      </c>
    </row>
    <row r="635" spans="1:5" ht="14.25">
      <c r="A635" s="242" t="s">
        <v>639</v>
      </c>
      <c r="B635" s="243" t="s">
        <v>562</v>
      </c>
      <c r="C635" s="244">
        <v>2424</v>
      </c>
      <c r="D635" s="245">
        <v>3340</v>
      </c>
      <c r="E635" s="246">
        <f>D635*(12+Henkilöstömenot!$I$29)*(1+(Henkilöstömenot!$I$28/100))</f>
        <v>51352.5</v>
      </c>
    </row>
    <row r="636" spans="1:5" ht="14.25">
      <c r="A636" s="237" t="s">
        <v>640</v>
      </c>
      <c r="B636" s="238">
        <v>27</v>
      </c>
      <c r="C636" s="239">
        <v>3294</v>
      </c>
      <c r="D636" s="240">
        <v>4351</v>
      </c>
      <c r="E636" s="241">
        <f>D636*(12+Henkilöstömenot!$I$29)*(1+(Henkilöstömenot!$I$28/100))</f>
        <v>66896.625</v>
      </c>
    </row>
    <row r="637" spans="1:5" ht="14.25">
      <c r="A637" s="242" t="s">
        <v>641</v>
      </c>
      <c r="B637" s="243">
        <v>41</v>
      </c>
      <c r="C637" s="244">
        <v>2650</v>
      </c>
      <c r="D637" s="245">
        <v>3341</v>
      </c>
      <c r="E637" s="246">
        <f>D637*(12+Henkilöstömenot!$I$29)*(1+(Henkilöstömenot!$I$28/100))</f>
        <v>51367.875</v>
      </c>
    </row>
    <row r="638" spans="1:5" ht="14.25">
      <c r="A638" s="237" t="s">
        <v>642</v>
      </c>
      <c r="B638" s="238">
        <v>27</v>
      </c>
      <c r="C638" s="239">
        <v>2276</v>
      </c>
      <c r="D638" s="240">
        <v>3395</v>
      </c>
      <c r="E638" s="241">
        <f>D638*(12+Henkilöstömenot!$I$29)*(1+(Henkilöstömenot!$I$28/100))</f>
        <v>52198.125</v>
      </c>
    </row>
    <row r="639" spans="1:5" ht="14.25">
      <c r="A639" s="242" t="s">
        <v>643</v>
      </c>
      <c r="B639" s="243">
        <v>91</v>
      </c>
      <c r="C639" s="244">
        <v>3357</v>
      </c>
      <c r="D639" s="245">
        <v>4293</v>
      </c>
      <c r="E639" s="246">
        <f>D639*(12+Henkilöstömenot!$I$29)*(1+(Henkilöstömenot!$I$28/100))</f>
        <v>66004.875</v>
      </c>
    </row>
    <row r="640" spans="1:5" ht="14.25">
      <c r="A640" s="237" t="s">
        <v>644</v>
      </c>
      <c r="B640" s="238">
        <v>20</v>
      </c>
      <c r="C640" s="239">
        <v>2582</v>
      </c>
      <c r="D640" s="240">
        <v>3657</v>
      </c>
      <c r="E640" s="241">
        <f>D640*(12+Henkilöstömenot!$I$29)*(1+(Henkilöstömenot!$I$28/100))</f>
        <v>56226.375</v>
      </c>
    </row>
    <row r="641" spans="1:5" ht="14.25">
      <c r="A641" s="242" t="s">
        <v>645</v>
      </c>
      <c r="B641" s="243">
        <v>52</v>
      </c>
      <c r="C641" s="244">
        <v>2070</v>
      </c>
      <c r="D641" s="245">
        <v>3137</v>
      </c>
      <c r="E641" s="246">
        <f>D641*(12+Henkilöstömenot!$I$29)*(1+(Henkilöstömenot!$I$28/100))</f>
        <v>48231.375</v>
      </c>
    </row>
    <row r="642" spans="1:5" ht="14.25">
      <c r="A642" s="237" t="s">
        <v>646</v>
      </c>
      <c r="B642" s="238">
        <v>11</v>
      </c>
      <c r="C642" s="239">
        <v>2635</v>
      </c>
      <c r="D642" s="240">
        <v>2894</v>
      </c>
      <c r="E642" s="241">
        <f>D642*(12+Henkilöstömenot!$I$29)*(1+(Henkilöstömenot!$I$28/100))</f>
        <v>44495.25</v>
      </c>
    </row>
    <row r="643" spans="1:5" ht="14.25">
      <c r="A643" s="242" t="s">
        <v>647</v>
      </c>
      <c r="B643" s="243"/>
      <c r="C643" s="244"/>
      <c r="D643" s="245"/>
      <c r="E643" s="246">
        <f>D643*(12+Henkilöstömenot!$I$29)*(1+(Henkilöstömenot!$I$28/100))</f>
        <v>0</v>
      </c>
    </row>
    <row r="644" spans="1:5" ht="14.25">
      <c r="A644" s="237" t="s">
        <v>648</v>
      </c>
      <c r="B644" s="238">
        <v>10</v>
      </c>
      <c r="C644" s="239">
        <v>3044</v>
      </c>
      <c r="D644" s="240">
        <v>3448</v>
      </c>
      <c r="E644" s="241">
        <f>D644*(12+Henkilöstömenot!$I$29)*(1+(Henkilöstömenot!$I$28/100))</f>
        <v>53013</v>
      </c>
    </row>
    <row r="645" spans="1:5" ht="14.25">
      <c r="A645" s="242" t="s">
        <v>649</v>
      </c>
      <c r="B645" s="243">
        <v>27</v>
      </c>
      <c r="C645" s="244">
        <v>3957</v>
      </c>
      <c r="D645" s="245">
        <v>4482</v>
      </c>
      <c r="E645" s="246">
        <f>D645*(12+Henkilöstömenot!$I$29)*(1+(Henkilöstömenot!$I$28/100))</f>
        <v>68910.75</v>
      </c>
    </row>
    <row r="646" spans="1:5" ht="14.25">
      <c r="A646" s="237" t="s">
        <v>651</v>
      </c>
      <c r="B646" s="238">
        <v>165</v>
      </c>
      <c r="C646" s="239">
        <v>2048</v>
      </c>
      <c r="D646" s="240">
        <v>2407</v>
      </c>
      <c r="E646" s="241">
        <f>D646*(12+Henkilöstömenot!$I$29)*(1+(Henkilöstömenot!$I$28/100))</f>
        <v>37007.625</v>
      </c>
    </row>
    <row r="647" spans="1:5" ht="14.25">
      <c r="A647" s="242" t="s">
        <v>652</v>
      </c>
      <c r="B647" s="243" t="s">
        <v>653</v>
      </c>
      <c r="C647" s="244">
        <v>2399</v>
      </c>
      <c r="D647" s="245">
        <v>2883</v>
      </c>
      <c r="E647" s="246">
        <f>D647*(12+Henkilöstömenot!$I$29)*(1+(Henkilöstömenot!$I$28/100))</f>
        <v>44326.125</v>
      </c>
    </row>
    <row r="648" spans="1:5" ht="14.25">
      <c r="A648" s="237" t="s">
        <v>654</v>
      </c>
      <c r="B648" s="238">
        <v>53</v>
      </c>
      <c r="C648" s="239">
        <v>3117</v>
      </c>
      <c r="D648" s="240">
        <v>3450</v>
      </c>
      <c r="E648" s="241">
        <f>D648*(12+Henkilöstömenot!$I$29)*(1+(Henkilöstömenot!$I$28/100))</f>
        <v>53043.75</v>
      </c>
    </row>
    <row r="649" spans="1:5" ht="14.25">
      <c r="A649" s="242" t="s">
        <v>655</v>
      </c>
      <c r="B649" s="243">
        <v>23</v>
      </c>
      <c r="C649" s="244">
        <v>2314</v>
      </c>
      <c r="D649" s="245">
        <v>2678</v>
      </c>
      <c r="E649" s="246">
        <f>D649*(12+Henkilöstömenot!$I$29)*(1+(Henkilöstömenot!$I$28/100))</f>
        <v>41174.25</v>
      </c>
    </row>
    <row r="650" spans="1:5" ht="14.25">
      <c r="A650" s="237" t="s">
        <v>656</v>
      </c>
      <c r="B650" s="238">
        <v>10</v>
      </c>
      <c r="C650" s="239">
        <v>2280</v>
      </c>
      <c r="D650" s="240">
        <v>2754</v>
      </c>
      <c r="E650" s="241">
        <f>D650*(12+Henkilöstömenot!$I$29)*(1+(Henkilöstömenot!$I$28/100))</f>
        <v>42342.75</v>
      </c>
    </row>
    <row r="651" spans="1:5" ht="14.25">
      <c r="A651" s="242" t="s">
        <v>657</v>
      </c>
      <c r="B651" s="243">
        <v>11</v>
      </c>
      <c r="C651" s="244">
        <v>2192</v>
      </c>
      <c r="D651" s="245">
        <v>2688</v>
      </c>
      <c r="E651" s="246">
        <f>D651*(12+Henkilöstömenot!$I$29)*(1+(Henkilöstömenot!$I$28/100))</f>
        <v>41328</v>
      </c>
    </row>
    <row r="652" spans="1:5" ht="14.25">
      <c r="A652" s="237" t="s">
        <v>658</v>
      </c>
      <c r="B652" s="238">
        <v>36</v>
      </c>
      <c r="C652" s="239">
        <v>2025</v>
      </c>
      <c r="D652" s="240">
        <v>2757</v>
      </c>
      <c r="E652" s="241">
        <f>D652*(12+Henkilöstömenot!$I$29)*(1+(Henkilöstömenot!$I$28/100))</f>
        <v>42388.875</v>
      </c>
    </row>
    <row r="653" spans="1:5" ht="14.25">
      <c r="A653" s="242" t="s">
        <v>659</v>
      </c>
      <c r="B653" s="243" t="s">
        <v>660</v>
      </c>
      <c r="C653" s="244">
        <v>1804</v>
      </c>
      <c r="D653" s="245">
        <v>2116</v>
      </c>
      <c r="E653" s="246">
        <f>D653*(12+Henkilöstömenot!$I$29)*(1+(Henkilöstömenot!$I$28/100))</f>
        <v>32533.5</v>
      </c>
    </row>
    <row r="654" spans="1:5" ht="14.25">
      <c r="A654" s="237" t="s">
        <v>661</v>
      </c>
      <c r="B654" s="238">
        <v>15</v>
      </c>
      <c r="C654" s="239">
        <v>2017</v>
      </c>
      <c r="D654" s="240">
        <v>2488</v>
      </c>
      <c r="E654" s="241">
        <f>D654*(12+Henkilöstömenot!$I$29)*(1+(Henkilöstömenot!$I$28/100))</f>
        <v>38253</v>
      </c>
    </row>
    <row r="655" spans="1:5" ht="14.25">
      <c r="A655" s="242" t="s">
        <v>662</v>
      </c>
      <c r="B655" s="243" t="s">
        <v>663</v>
      </c>
      <c r="C655" s="244">
        <v>1818</v>
      </c>
      <c r="D655" s="245">
        <v>2216</v>
      </c>
      <c r="E655" s="246">
        <f>D655*(12+Henkilöstömenot!$I$29)*(1+(Henkilöstömenot!$I$28/100))</f>
        <v>34071</v>
      </c>
    </row>
    <row r="656" spans="1:5" ht="14.25">
      <c r="A656" s="237" t="s">
        <v>662</v>
      </c>
      <c r="B656" s="238" t="s">
        <v>664</v>
      </c>
      <c r="C656" s="239">
        <v>1806</v>
      </c>
      <c r="D656" s="240">
        <v>2088</v>
      </c>
      <c r="E656" s="241">
        <f>D656*(12+Henkilöstömenot!$I$29)*(1+(Henkilöstömenot!$I$28/100))</f>
        <v>32103</v>
      </c>
    </row>
    <row r="657" spans="1:5" ht="14.25">
      <c r="A657" s="242" t="s">
        <v>665</v>
      </c>
      <c r="B657" s="243">
        <v>11</v>
      </c>
      <c r="C657" s="244">
        <v>1859</v>
      </c>
      <c r="D657" s="245">
        <v>2021</v>
      </c>
      <c r="E657" s="246">
        <f>D657*(12+Henkilöstömenot!$I$29)*(1+(Henkilöstömenot!$I$28/100))</f>
        <v>31072.875</v>
      </c>
    </row>
    <row r="658" spans="1:5" ht="14.25">
      <c r="A658" s="237" t="s">
        <v>666</v>
      </c>
      <c r="B658" s="238">
        <v>18</v>
      </c>
      <c r="C658" s="239">
        <v>1851</v>
      </c>
      <c r="D658" s="240">
        <v>2055</v>
      </c>
      <c r="E658" s="241">
        <f>D658*(12+Henkilöstömenot!$I$29)*(1+(Henkilöstömenot!$I$28/100))</f>
        <v>31595.625</v>
      </c>
    </row>
    <row r="659" spans="1:5" ht="14.25">
      <c r="A659" s="242" t="s">
        <v>667</v>
      </c>
      <c r="B659" s="243">
        <v>16</v>
      </c>
      <c r="C659" s="244">
        <v>1768</v>
      </c>
      <c r="D659" s="245">
        <v>1996</v>
      </c>
      <c r="E659" s="246">
        <f>D659*(12+Henkilöstömenot!$I$29)*(1+(Henkilöstömenot!$I$28/100))</f>
        <v>30688.5</v>
      </c>
    </row>
    <row r="660" spans="1:5" ht="14.25">
      <c r="A660" s="237" t="s">
        <v>668</v>
      </c>
      <c r="B660" s="238">
        <v>17</v>
      </c>
      <c r="C660" s="239">
        <v>2412</v>
      </c>
      <c r="D660" s="240">
        <v>3701</v>
      </c>
      <c r="E660" s="241">
        <f>D660*(12+Henkilöstömenot!$I$29)*(1+(Henkilöstömenot!$I$28/100))</f>
        <v>56902.875</v>
      </c>
    </row>
    <row r="661" spans="1:5" ht="14.25">
      <c r="A661" s="242" t="s">
        <v>669</v>
      </c>
      <c r="B661" s="243">
        <v>443</v>
      </c>
      <c r="C661" s="244">
        <v>1939</v>
      </c>
      <c r="D661" s="245">
        <v>2549</v>
      </c>
      <c r="E661" s="246">
        <f>D661*(12+Henkilöstömenot!$I$29)*(1+(Henkilöstömenot!$I$28/100))</f>
        <v>39190.875</v>
      </c>
    </row>
    <row r="662" spans="1:5" ht="14.25">
      <c r="A662" s="237" t="s">
        <v>669</v>
      </c>
      <c r="B662" s="238">
        <v>61</v>
      </c>
      <c r="C662" s="239">
        <v>1907</v>
      </c>
      <c r="D662" s="240">
        <v>2418</v>
      </c>
      <c r="E662" s="241">
        <f>D662*(12+Henkilöstömenot!$I$29)*(1+(Henkilöstömenot!$I$28/100))</f>
        <v>37176.75</v>
      </c>
    </row>
    <row r="663" spans="1:5" ht="14.25">
      <c r="A663" s="242" t="s">
        <v>670</v>
      </c>
      <c r="B663" s="243">
        <v>16</v>
      </c>
      <c r="C663" s="244">
        <v>2924</v>
      </c>
      <c r="D663" s="245">
        <v>3686</v>
      </c>
      <c r="E663" s="246">
        <f>D663*(12+Henkilöstömenot!$I$29)*(1+(Henkilöstömenot!$I$28/100))</f>
        <v>56672.25</v>
      </c>
    </row>
    <row r="664" spans="1:5" ht="14.25">
      <c r="A664" s="237" t="s">
        <v>671</v>
      </c>
      <c r="B664" s="238">
        <v>35</v>
      </c>
      <c r="C664" s="239">
        <v>1773</v>
      </c>
      <c r="D664" s="240">
        <v>1971</v>
      </c>
      <c r="E664" s="241">
        <f>D664*(12+Henkilöstömenot!$I$29)*(1+(Henkilöstömenot!$I$28/100))</f>
        <v>30304.125</v>
      </c>
    </row>
    <row r="665" spans="1:5" ht="14.25">
      <c r="A665" s="242" t="s">
        <v>672</v>
      </c>
      <c r="B665" s="243">
        <v>12</v>
      </c>
      <c r="C665" s="244">
        <v>1773</v>
      </c>
      <c r="D665" s="245">
        <v>1883</v>
      </c>
      <c r="E665" s="246">
        <f>D665*(12+Henkilöstömenot!$I$29)*(1+(Henkilöstömenot!$I$28/100))</f>
        <v>28951.125</v>
      </c>
    </row>
    <row r="666" spans="1:5" ht="14.25">
      <c r="A666" s="237" t="s">
        <v>673</v>
      </c>
      <c r="B666" s="238">
        <v>118</v>
      </c>
      <c r="C666" s="239">
        <v>4209</v>
      </c>
      <c r="D666" s="240">
        <v>4619</v>
      </c>
      <c r="E666" s="241">
        <f>D666*(12+Henkilöstömenot!$I$29)*(1+(Henkilöstömenot!$I$28/100))</f>
        <v>71017.125</v>
      </c>
    </row>
    <row r="667" spans="1:5" ht="14.25">
      <c r="A667" s="242" t="s">
        <v>674</v>
      </c>
      <c r="B667" s="243">
        <v>21</v>
      </c>
      <c r="C667" s="244">
        <v>2117</v>
      </c>
      <c r="D667" s="245">
        <v>2314</v>
      </c>
      <c r="E667" s="246">
        <f>D667*(12+Henkilöstömenot!$I$29)*(1+(Henkilöstömenot!$I$28/100))</f>
        <v>35577.75</v>
      </c>
    </row>
    <row r="668" spans="1:5" ht="14.25">
      <c r="A668" s="237" t="s">
        <v>675</v>
      </c>
      <c r="B668" s="238">
        <v>14</v>
      </c>
      <c r="C668" s="239">
        <v>2984</v>
      </c>
      <c r="D668" s="240">
        <v>3370</v>
      </c>
      <c r="E668" s="241">
        <f>D668*(12+Henkilöstömenot!$I$29)*(1+(Henkilöstömenot!$I$28/100))</f>
        <v>51813.75</v>
      </c>
    </row>
    <row r="669" spans="1:5" ht="14.25">
      <c r="A669" s="242" t="s">
        <v>676</v>
      </c>
      <c r="B669" s="243">
        <v>46</v>
      </c>
      <c r="C669" s="244">
        <v>3695</v>
      </c>
      <c r="D669" s="245">
        <v>4111</v>
      </c>
      <c r="E669" s="246">
        <f>D669*(12+Henkilöstömenot!$I$29)*(1+(Henkilöstömenot!$I$28/100))</f>
        <v>63206.625</v>
      </c>
    </row>
    <row r="670" spans="1:5" ht="14.25">
      <c r="A670" s="237" t="s">
        <v>677</v>
      </c>
      <c r="B670" s="238">
        <v>337</v>
      </c>
      <c r="C670" s="239">
        <v>2193</v>
      </c>
      <c r="D670" s="240">
        <v>2494</v>
      </c>
      <c r="E670" s="241">
        <f>D670*(12+Henkilöstömenot!$I$29)*(1+(Henkilöstömenot!$I$28/100))</f>
        <v>38345.25</v>
      </c>
    </row>
    <row r="671" spans="1:5" ht="14.25">
      <c r="A671" s="242" t="s">
        <v>678</v>
      </c>
      <c r="B671" s="243">
        <v>17</v>
      </c>
      <c r="C671" s="244">
        <v>2919</v>
      </c>
      <c r="D671" s="245">
        <v>3286</v>
      </c>
      <c r="E671" s="246">
        <f>D671*(12+Henkilöstömenot!$I$29)*(1+(Henkilöstömenot!$I$28/100))</f>
        <v>50522.25</v>
      </c>
    </row>
    <row r="672" spans="1:5" ht="14.25">
      <c r="A672" s="237" t="s">
        <v>679</v>
      </c>
      <c r="B672" s="238">
        <v>20</v>
      </c>
      <c r="C672" s="239">
        <v>2162</v>
      </c>
      <c r="D672" s="240">
        <v>2465</v>
      </c>
      <c r="E672" s="241">
        <f>D672*(12+Henkilöstömenot!$I$29)*(1+(Henkilöstömenot!$I$28/100))</f>
        <v>37899.375</v>
      </c>
    </row>
    <row r="673" spans="1:5" ht="14.25">
      <c r="A673" s="242" t="s">
        <v>680</v>
      </c>
      <c r="B673" s="243">
        <v>50</v>
      </c>
      <c r="C673" s="244">
        <v>2127</v>
      </c>
      <c r="D673" s="245">
        <v>2361</v>
      </c>
      <c r="E673" s="246">
        <f>D673*(12+Henkilöstömenot!$I$29)*(1+(Henkilöstömenot!$I$28/100))</f>
        <v>36300.375</v>
      </c>
    </row>
    <row r="674" spans="1:5" ht="14.25">
      <c r="A674" s="237" t="s">
        <v>681</v>
      </c>
      <c r="B674" s="238">
        <v>46</v>
      </c>
      <c r="C674" s="239">
        <v>1935</v>
      </c>
      <c r="D674" s="240">
        <v>2110</v>
      </c>
      <c r="E674" s="241">
        <f>D674*(12+Henkilöstömenot!$I$29)*(1+(Henkilöstömenot!$I$28/100))</f>
        <v>32441.25</v>
      </c>
    </row>
    <row r="675" spans="1:5" ht="14.25">
      <c r="A675" s="242" t="s">
        <v>682</v>
      </c>
      <c r="B675" s="243" t="s">
        <v>683</v>
      </c>
      <c r="C675" s="244">
        <v>2034</v>
      </c>
      <c r="D675" s="245">
        <v>2291</v>
      </c>
      <c r="E675" s="246">
        <f>D675*(12+Henkilöstömenot!$I$29)*(1+(Henkilöstömenot!$I$28/100))</f>
        <v>35224.125</v>
      </c>
    </row>
    <row r="676" spans="1:5" ht="14.25">
      <c r="A676" s="237" t="s">
        <v>684</v>
      </c>
      <c r="B676" s="238">
        <v>38</v>
      </c>
      <c r="C676" s="239">
        <v>2106</v>
      </c>
      <c r="D676" s="240">
        <v>2294</v>
      </c>
      <c r="E676" s="241">
        <f>D676*(12+Henkilöstömenot!$I$29)*(1+(Henkilöstömenot!$I$28/100))</f>
        <v>35270.25</v>
      </c>
    </row>
    <row r="677" spans="1:5" ht="14.25">
      <c r="A677" s="242" t="s">
        <v>685</v>
      </c>
      <c r="B677" s="243">
        <v>143</v>
      </c>
      <c r="C677" s="244">
        <v>2013</v>
      </c>
      <c r="D677" s="245">
        <v>2180</v>
      </c>
      <c r="E677" s="246">
        <f>D677*(12+Henkilöstömenot!$I$29)*(1+(Henkilöstömenot!$I$28/100))</f>
        <v>33517.5</v>
      </c>
    </row>
    <row r="678" spans="1:5" ht="14.25">
      <c r="A678" s="237" t="s">
        <v>686</v>
      </c>
      <c r="B678" s="238">
        <v>11</v>
      </c>
      <c r="C678" s="239">
        <v>1779</v>
      </c>
      <c r="D678" s="240">
        <v>1779</v>
      </c>
      <c r="E678" s="241">
        <f>D678*(12+Henkilöstömenot!$I$29)*(1+(Henkilöstömenot!$I$28/100))</f>
        <v>27352.125</v>
      </c>
    </row>
    <row r="679" spans="1:5" ht="14.25">
      <c r="A679" s="242" t="s">
        <v>687</v>
      </c>
      <c r="B679" s="243">
        <v>23</v>
      </c>
      <c r="C679" s="244">
        <v>3183</v>
      </c>
      <c r="D679" s="245">
        <v>3960</v>
      </c>
      <c r="E679" s="246">
        <f>D679*(12+Henkilöstömenot!$I$29)*(1+(Henkilöstömenot!$I$28/100))</f>
        <v>60885</v>
      </c>
    </row>
    <row r="680" spans="1:5" ht="14.25">
      <c r="A680" s="237" t="s">
        <v>688</v>
      </c>
      <c r="B680" s="238">
        <v>96</v>
      </c>
      <c r="C680" s="239">
        <v>2205</v>
      </c>
      <c r="D680" s="240">
        <v>3048</v>
      </c>
      <c r="E680" s="241">
        <f>D680*(12+Henkilöstömenot!$I$29)*(1+(Henkilöstömenot!$I$28/100))</f>
        <v>46863</v>
      </c>
    </row>
    <row r="681" spans="1:5" ht="14.25">
      <c r="A681" s="242" t="s">
        <v>689</v>
      </c>
      <c r="B681" s="243">
        <v>75</v>
      </c>
      <c r="C681" s="244">
        <v>2067</v>
      </c>
      <c r="D681" s="245">
        <v>2180</v>
      </c>
      <c r="E681" s="246">
        <f>D681*(12+Henkilöstömenot!$I$29)*(1+(Henkilöstömenot!$I$28/100))</f>
        <v>33517.5</v>
      </c>
    </row>
    <row r="682" spans="1:5" ht="14.25">
      <c r="A682" s="237" t="s">
        <v>690</v>
      </c>
      <c r="B682" s="238">
        <v>24</v>
      </c>
      <c r="C682" s="239">
        <v>2301</v>
      </c>
      <c r="D682" s="240">
        <v>2444</v>
      </c>
      <c r="E682" s="241">
        <f>D682*(12+Henkilöstömenot!$I$29)*(1+(Henkilöstömenot!$I$28/100))</f>
        <v>37576.5</v>
      </c>
    </row>
    <row r="683" spans="1:5" ht="14.25">
      <c r="A683" s="242" t="s">
        <v>691</v>
      </c>
      <c r="B683" s="243" t="s">
        <v>692</v>
      </c>
      <c r="C683" s="244">
        <v>2315</v>
      </c>
      <c r="D683" s="245">
        <v>2567</v>
      </c>
      <c r="E683" s="246">
        <f>D683*(12+Henkilöstömenot!$I$29)*(1+(Henkilöstömenot!$I$28/100))</f>
        <v>39467.625</v>
      </c>
    </row>
    <row r="684" spans="1:5" ht="14.25">
      <c r="A684" s="237" t="s">
        <v>693</v>
      </c>
      <c r="B684" s="238">
        <v>24</v>
      </c>
      <c r="C684" s="239">
        <v>2295</v>
      </c>
      <c r="D684" s="240">
        <v>2559</v>
      </c>
      <c r="E684" s="241">
        <f>D684*(12+Henkilöstömenot!$I$29)*(1+(Henkilöstömenot!$I$28/100))</f>
        <v>39344.625</v>
      </c>
    </row>
    <row r="685" spans="1:5" ht="14.25">
      <c r="A685" s="242" t="s">
        <v>694</v>
      </c>
      <c r="B685" s="243">
        <v>114</v>
      </c>
      <c r="C685" s="244">
        <v>2992</v>
      </c>
      <c r="D685" s="245">
        <v>3268</v>
      </c>
      <c r="E685" s="246">
        <f>D685*(12+Henkilöstömenot!$I$29)*(1+(Henkilöstömenot!$I$28/100))</f>
        <v>50245.5</v>
      </c>
    </row>
    <row r="686" spans="1:5" ht="14.25">
      <c r="A686" s="237" t="s">
        <v>695</v>
      </c>
      <c r="B686" s="238">
        <v>10</v>
      </c>
      <c r="C686" s="239">
        <v>1797</v>
      </c>
      <c r="D686" s="240">
        <v>1866</v>
      </c>
      <c r="E686" s="241">
        <f>D686*(12+Henkilöstömenot!$I$29)*(1+(Henkilöstömenot!$I$28/100))</f>
        <v>28689.75</v>
      </c>
    </row>
    <row r="687" spans="1:5" ht="14.25">
      <c r="A687" s="242" t="s">
        <v>696</v>
      </c>
      <c r="B687" s="243" t="s">
        <v>697</v>
      </c>
      <c r="C687" s="244">
        <v>3066</v>
      </c>
      <c r="D687" s="245">
        <v>4049</v>
      </c>
      <c r="E687" s="246">
        <f>D687*(12+Henkilöstömenot!$I$29)*(1+(Henkilöstömenot!$I$28/100))</f>
        <v>62253.375</v>
      </c>
    </row>
    <row r="688" spans="1:5" ht="14.25">
      <c r="A688" s="237" t="s">
        <v>698</v>
      </c>
      <c r="B688" s="238">
        <v>235</v>
      </c>
      <c r="C688" s="239">
        <v>2861</v>
      </c>
      <c r="D688" s="240">
        <v>4060</v>
      </c>
      <c r="E688" s="241">
        <f>D688*(12+Henkilöstömenot!$I$29)*(1+(Henkilöstömenot!$I$28/100))</f>
        <v>62422.5</v>
      </c>
    </row>
    <row r="689" spans="1:5" ht="14.25">
      <c r="A689" s="242" t="s">
        <v>699</v>
      </c>
      <c r="B689" s="243">
        <v>39</v>
      </c>
      <c r="C689" s="244">
        <v>2812</v>
      </c>
      <c r="D689" s="245">
        <v>3805</v>
      </c>
      <c r="E689" s="246">
        <f>D689*(12+Henkilöstömenot!$I$29)*(1+(Henkilöstömenot!$I$28/100))</f>
        <v>58501.875</v>
      </c>
    </row>
    <row r="690" spans="1:5" ht="14.25">
      <c r="A690" s="237" t="s">
        <v>700</v>
      </c>
      <c r="B690" s="238">
        <v>15</v>
      </c>
      <c r="C690" s="239">
        <v>2092</v>
      </c>
      <c r="D690" s="240">
        <v>2380</v>
      </c>
      <c r="E690" s="241">
        <f>D690*(12+Henkilöstömenot!$I$29)*(1+(Henkilöstömenot!$I$28/100))</f>
        <v>36592.5</v>
      </c>
    </row>
    <row r="691" spans="1:5" ht="14.25">
      <c r="A691" s="242" t="s">
        <v>701</v>
      </c>
      <c r="B691" s="243">
        <v>22</v>
      </c>
      <c r="C691" s="244">
        <v>1770</v>
      </c>
      <c r="D691" s="245">
        <v>1901</v>
      </c>
      <c r="E691" s="246">
        <f>D691*(12+Henkilöstömenot!$I$29)*(1+(Henkilöstömenot!$I$28/100))</f>
        <v>29227.875</v>
      </c>
    </row>
    <row r="692" spans="1:5" ht="14.25">
      <c r="A692" s="237" t="s">
        <v>702</v>
      </c>
      <c r="B692" s="238">
        <v>79</v>
      </c>
      <c r="C692" s="239">
        <v>3528</v>
      </c>
      <c r="D692" s="240">
        <v>4034</v>
      </c>
      <c r="E692" s="241">
        <f>D692*(12+Henkilöstömenot!$I$29)*(1+(Henkilöstömenot!$I$28/100))</f>
        <v>62022.75</v>
      </c>
    </row>
    <row r="693" spans="1:5" ht="14.25">
      <c r="A693" s="242" t="s">
        <v>703</v>
      </c>
      <c r="B693" s="243">
        <v>10</v>
      </c>
      <c r="C693" s="244">
        <v>2538</v>
      </c>
      <c r="D693" s="245">
        <v>3115</v>
      </c>
      <c r="E693" s="246">
        <f>D693*(12+Henkilöstömenot!$I$29)*(1+(Henkilöstömenot!$I$28/100))</f>
        <v>47893.125</v>
      </c>
    </row>
    <row r="694" spans="1:5" ht="14.25">
      <c r="A694" s="237" t="s">
        <v>704</v>
      </c>
      <c r="B694" s="238">
        <v>38</v>
      </c>
      <c r="C694" s="239">
        <v>3000</v>
      </c>
      <c r="D694" s="240">
        <v>3382</v>
      </c>
      <c r="E694" s="241">
        <f>D694*(12+Henkilöstömenot!$I$29)*(1+(Henkilöstömenot!$I$28/100))</f>
        <v>51998.25</v>
      </c>
    </row>
    <row r="695" spans="1:5" ht="14.25">
      <c r="A695" s="242" t="s">
        <v>705</v>
      </c>
      <c r="B695" s="243">
        <v>10</v>
      </c>
      <c r="C695" s="244">
        <v>3323</v>
      </c>
      <c r="D695" s="245">
        <v>3679</v>
      </c>
      <c r="E695" s="246">
        <f>D695*(12+Henkilöstömenot!$I$29)*(1+(Henkilöstömenot!$I$28/100))</f>
        <v>56564.625</v>
      </c>
    </row>
    <row r="696" spans="1:5" ht="14.25">
      <c r="A696" s="237" t="s">
        <v>706</v>
      </c>
      <c r="B696" s="238">
        <v>13</v>
      </c>
      <c r="C696" s="239">
        <v>3185</v>
      </c>
      <c r="D696" s="240">
        <v>4015</v>
      </c>
      <c r="E696" s="241">
        <f>D696*(12+Henkilöstömenot!$I$29)*(1+(Henkilöstömenot!$I$28/100))</f>
        <v>61730.625</v>
      </c>
    </row>
    <row r="697" spans="1:5" ht="14.25">
      <c r="A697" s="242" t="s">
        <v>707</v>
      </c>
      <c r="B697" s="243">
        <v>21</v>
      </c>
      <c r="C697" s="244">
        <v>2682</v>
      </c>
      <c r="D697" s="245">
        <v>3945</v>
      </c>
      <c r="E697" s="246">
        <f>D697*(12+Henkilöstömenot!$I$29)*(1+(Henkilöstömenot!$I$28/100))</f>
        <v>60654.375</v>
      </c>
    </row>
    <row r="698" spans="1:5" ht="14.25">
      <c r="A698" s="237" t="s">
        <v>708</v>
      </c>
      <c r="B698" s="238">
        <v>21</v>
      </c>
      <c r="C698" s="239">
        <v>2316</v>
      </c>
      <c r="D698" s="240">
        <v>3516</v>
      </c>
      <c r="E698" s="241">
        <f>D698*(12+Henkilöstömenot!$I$29)*(1+(Henkilöstömenot!$I$28/100))</f>
        <v>54058.5</v>
      </c>
    </row>
    <row r="699" spans="1:5" ht="14.25">
      <c r="A699" s="242" t="s">
        <v>709</v>
      </c>
      <c r="B699" s="243">
        <v>21</v>
      </c>
      <c r="C699" s="244">
        <v>2788</v>
      </c>
      <c r="D699" s="245">
        <v>3544</v>
      </c>
      <c r="E699" s="246">
        <f>D699*(12+Henkilöstömenot!$I$29)*(1+(Henkilöstömenot!$I$28/100))</f>
        <v>54489</v>
      </c>
    </row>
    <row r="700" spans="1:5" ht="14.25">
      <c r="A700" s="237" t="s">
        <v>710</v>
      </c>
      <c r="B700" s="238">
        <v>76</v>
      </c>
      <c r="C700" s="239">
        <v>2831</v>
      </c>
      <c r="D700" s="240">
        <v>3862</v>
      </c>
      <c r="E700" s="241">
        <f>D700*(12+Henkilöstömenot!$I$29)*(1+(Henkilöstömenot!$I$28/100))</f>
        <v>59378.25</v>
      </c>
    </row>
    <row r="701" spans="1:5" ht="14.25">
      <c r="A701" s="242" t="s">
        <v>711</v>
      </c>
      <c r="B701" s="243">
        <v>374</v>
      </c>
      <c r="C701" s="244">
        <v>2075</v>
      </c>
      <c r="D701" s="245">
        <v>2292</v>
      </c>
      <c r="E701" s="246">
        <f>D701*(12+Henkilöstömenot!$I$29)*(1+(Henkilöstömenot!$I$28/100))</f>
        <v>35239.5</v>
      </c>
    </row>
    <row r="702" spans="1:5" ht="14.25">
      <c r="A702" s="237" t="s">
        <v>712</v>
      </c>
      <c r="B702" s="238">
        <v>13</v>
      </c>
      <c r="C702" s="239">
        <v>2516</v>
      </c>
      <c r="D702" s="240">
        <v>3089</v>
      </c>
      <c r="E702" s="241">
        <f>D702*(12+Henkilöstömenot!$I$29)*(1+(Henkilöstömenot!$I$28/100))</f>
        <v>47493.375</v>
      </c>
    </row>
    <row r="703" spans="1:5" ht="14.25">
      <c r="A703" s="242" t="s">
        <v>713</v>
      </c>
      <c r="B703" s="243">
        <v>30</v>
      </c>
      <c r="C703" s="244">
        <v>1844</v>
      </c>
      <c r="D703" s="245">
        <v>2125</v>
      </c>
      <c r="E703" s="246">
        <f>D703*(12+Henkilöstömenot!$I$29)*(1+(Henkilöstömenot!$I$28/100))</f>
        <v>32671.875</v>
      </c>
    </row>
    <row r="704" spans="1:5" ht="14.25">
      <c r="A704" s="237" t="s">
        <v>714</v>
      </c>
      <c r="B704" s="238">
        <v>18</v>
      </c>
      <c r="C704" s="239">
        <v>2394</v>
      </c>
      <c r="D704" s="240">
        <v>2663</v>
      </c>
      <c r="E704" s="241">
        <f>D704*(12+Henkilöstömenot!$I$29)*(1+(Henkilöstömenot!$I$28/100))</f>
        <v>40943.625</v>
      </c>
    </row>
    <row r="705" spans="1:5" ht="14.25">
      <c r="A705" s="242" t="s">
        <v>715</v>
      </c>
      <c r="B705" s="243">
        <v>61</v>
      </c>
      <c r="C705" s="244">
        <v>1814</v>
      </c>
      <c r="D705" s="245">
        <v>2468</v>
      </c>
      <c r="E705" s="246">
        <f>D705*(12+Henkilöstömenot!$I$29)*(1+(Henkilöstömenot!$I$28/100))</f>
        <v>37945.5</v>
      </c>
    </row>
    <row r="706" spans="1:5" ht="14.25">
      <c r="A706" s="237" t="s">
        <v>716</v>
      </c>
      <c r="B706" s="238">
        <v>12</v>
      </c>
      <c r="C706" s="239">
        <v>1957</v>
      </c>
      <c r="D706" s="240">
        <v>2071</v>
      </c>
      <c r="E706" s="241">
        <f>D706*(12+Henkilöstömenot!$I$29)*(1+(Henkilöstömenot!$I$28/100))</f>
        <v>31841.625</v>
      </c>
    </row>
    <row r="707" spans="1:5" ht="14.25">
      <c r="A707" s="242" t="s">
        <v>717</v>
      </c>
      <c r="B707" s="243">
        <v>197</v>
      </c>
      <c r="C707" s="244">
        <v>1864</v>
      </c>
      <c r="D707" s="245">
        <v>2349</v>
      </c>
      <c r="E707" s="246">
        <f>D707*(12+Henkilöstömenot!$I$29)*(1+(Henkilöstömenot!$I$28/100))</f>
        <v>36115.875</v>
      </c>
    </row>
    <row r="708" spans="1:5" ht="14.25">
      <c r="A708" s="237" t="s">
        <v>718</v>
      </c>
      <c r="B708" s="238">
        <v>59</v>
      </c>
      <c r="C708" s="239">
        <v>2331</v>
      </c>
      <c r="D708" s="240">
        <v>2827</v>
      </c>
      <c r="E708" s="241">
        <f>D708*(12+Henkilöstömenot!$I$29)*(1+(Henkilöstömenot!$I$28/100))</f>
        <v>43465.125</v>
      </c>
    </row>
    <row r="709" spans="1:5" ht="14.25">
      <c r="A709" s="242" t="s">
        <v>719</v>
      </c>
      <c r="B709" s="243">
        <v>25</v>
      </c>
      <c r="C709" s="244">
        <v>1653</v>
      </c>
      <c r="D709" s="245">
        <v>1793</v>
      </c>
      <c r="E709" s="246">
        <f>D709*(12+Henkilöstömenot!$I$29)*(1+(Henkilöstömenot!$I$28/100))</f>
        <v>27567.375</v>
      </c>
    </row>
    <row r="710" spans="1:5" ht="14.25">
      <c r="A710" s="237" t="s">
        <v>720</v>
      </c>
      <c r="B710" s="238">
        <v>176</v>
      </c>
      <c r="C710" s="239">
        <v>1860</v>
      </c>
      <c r="D710" s="240">
        <v>2325</v>
      </c>
      <c r="E710" s="241">
        <f>D710*(12+Henkilöstömenot!$I$29)*(1+(Henkilöstömenot!$I$28/100))</f>
        <v>35746.875</v>
      </c>
    </row>
    <row r="711" spans="1:5" ht="14.25">
      <c r="A711" s="242" t="s">
        <v>721</v>
      </c>
      <c r="B711" s="243">
        <v>10</v>
      </c>
      <c r="C711" s="244">
        <v>1893</v>
      </c>
      <c r="D711" s="245">
        <v>2221</v>
      </c>
      <c r="E711" s="246">
        <f>D711*(12+Henkilöstömenot!$I$29)*(1+(Henkilöstömenot!$I$28/100))</f>
        <v>34147.875</v>
      </c>
    </row>
    <row r="712" spans="1:5" ht="14.25">
      <c r="A712" s="237" t="s">
        <v>722</v>
      </c>
      <c r="B712" s="238">
        <v>16</v>
      </c>
      <c r="C712" s="239">
        <v>3142</v>
      </c>
      <c r="D712" s="240">
        <v>3560</v>
      </c>
      <c r="E712" s="241">
        <f>D712*(12+Henkilöstömenot!$I$29)*(1+(Henkilöstömenot!$I$28/100))</f>
        <v>54735</v>
      </c>
    </row>
    <row r="713" spans="1:5" ht="14.25">
      <c r="A713" s="242" t="s">
        <v>723</v>
      </c>
      <c r="B713" s="243">
        <v>10</v>
      </c>
      <c r="C713" s="244">
        <v>2270</v>
      </c>
      <c r="D713" s="245">
        <v>2439</v>
      </c>
      <c r="E713" s="246">
        <f>D713*(12+Henkilöstömenot!$I$29)*(1+(Henkilöstömenot!$I$28/100))</f>
        <v>37499.625</v>
      </c>
    </row>
    <row r="714" spans="1:5" ht="14.25">
      <c r="A714" s="237" t="s">
        <v>724</v>
      </c>
      <c r="B714" s="238">
        <v>13</v>
      </c>
      <c r="C714" s="239">
        <v>3180</v>
      </c>
      <c r="D714" s="240">
        <v>3569</v>
      </c>
      <c r="E714" s="241">
        <f>D714*(12+Henkilöstömenot!$I$29)*(1+(Henkilöstömenot!$I$28/100))</f>
        <v>54873.375</v>
      </c>
    </row>
    <row r="715" spans="1:5" ht="14.25">
      <c r="A715" s="242" t="s">
        <v>725</v>
      </c>
      <c r="B715" s="243">
        <v>17</v>
      </c>
      <c r="C715" s="244">
        <v>1945</v>
      </c>
      <c r="D715" s="245">
        <v>2061</v>
      </c>
      <c r="E715" s="246">
        <f>D715*(12+Henkilöstömenot!$I$29)*(1+(Henkilöstömenot!$I$28/100))</f>
        <v>31687.875</v>
      </c>
    </row>
    <row r="716" spans="1:5" ht="14.25">
      <c r="A716" s="237" t="s">
        <v>726</v>
      </c>
      <c r="B716" s="238">
        <v>65</v>
      </c>
      <c r="C716" s="239">
        <v>2362</v>
      </c>
      <c r="D716" s="240">
        <v>2656</v>
      </c>
      <c r="E716" s="241">
        <f>D716*(12+Henkilöstömenot!$I$29)*(1+(Henkilöstömenot!$I$28/100))</f>
        <v>40836</v>
      </c>
    </row>
    <row r="717" spans="1:5" ht="14.25">
      <c r="A717" s="242" t="s">
        <v>727</v>
      </c>
      <c r="B717" s="243">
        <v>17</v>
      </c>
      <c r="C717" s="244">
        <v>2531</v>
      </c>
      <c r="D717" s="245">
        <v>2847</v>
      </c>
      <c r="E717" s="246">
        <f>D717*(12+Henkilöstömenot!$I$29)*(1+(Henkilöstömenot!$I$28/100))</f>
        <v>43772.625</v>
      </c>
    </row>
    <row r="718" spans="1:5" ht="14.25">
      <c r="A718" s="237" t="s">
        <v>728</v>
      </c>
      <c r="B718" s="238">
        <v>10</v>
      </c>
      <c r="C718" s="239">
        <v>2370</v>
      </c>
      <c r="D718" s="240">
        <v>2673</v>
      </c>
      <c r="E718" s="241">
        <f>D718*(12+Henkilöstömenot!$I$29)*(1+(Henkilöstömenot!$I$28/100))</f>
        <v>41097.375</v>
      </c>
    </row>
    <row r="719" spans="1:5" ht="14.25">
      <c r="A719" s="242" t="s">
        <v>729</v>
      </c>
      <c r="B719" s="243">
        <v>22</v>
      </c>
      <c r="C719" s="244">
        <v>3272</v>
      </c>
      <c r="D719" s="245">
        <v>3698</v>
      </c>
      <c r="E719" s="246">
        <f>D719*(12+Henkilöstömenot!$I$29)*(1+(Henkilöstömenot!$I$28/100))</f>
        <v>56856.75</v>
      </c>
    </row>
    <row r="720" spans="1:5" ht="14.25">
      <c r="A720" s="237" t="s">
        <v>730</v>
      </c>
      <c r="B720" s="238">
        <v>12</v>
      </c>
      <c r="C720" s="239">
        <v>1876</v>
      </c>
      <c r="D720" s="240">
        <v>2087</v>
      </c>
      <c r="E720" s="241">
        <f>D720*(12+Henkilöstömenot!$I$29)*(1+(Henkilöstömenot!$I$28/100))</f>
        <v>32087.625</v>
      </c>
    </row>
    <row r="721" spans="1:5" ht="14.25">
      <c r="A721" s="242" t="s">
        <v>731</v>
      </c>
      <c r="B721" s="243">
        <v>310</v>
      </c>
      <c r="C721" s="244">
        <v>1974</v>
      </c>
      <c r="D721" s="245">
        <v>2675</v>
      </c>
      <c r="E721" s="246">
        <f>D721*(12+Henkilöstömenot!$I$29)*(1+(Henkilöstömenot!$I$28/100))</f>
        <v>41128.125</v>
      </c>
    </row>
    <row r="722" spans="1:5" ht="14.25">
      <c r="A722" s="237" t="s">
        <v>732</v>
      </c>
      <c r="B722" s="238">
        <v>60</v>
      </c>
      <c r="C722" s="239">
        <v>1856</v>
      </c>
      <c r="D722" s="240">
        <v>2323</v>
      </c>
      <c r="E722" s="241">
        <f>D722*(12+Henkilöstömenot!$I$29)*(1+(Henkilöstömenot!$I$28/100))</f>
        <v>35716.125</v>
      </c>
    </row>
    <row r="723" spans="1:5" ht="14.25">
      <c r="A723" s="242" t="s">
        <v>733</v>
      </c>
      <c r="B723" s="243">
        <v>13</v>
      </c>
      <c r="C723" s="244">
        <v>2064</v>
      </c>
      <c r="D723" s="245">
        <v>2468</v>
      </c>
      <c r="E723" s="246">
        <f>D723*(12+Henkilöstömenot!$I$29)*(1+(Henkilöstömenot!$I$28/100))</f>
        <v>37945.5</v>
      </c>
    </row>
    <row r="724" spans="1:5" ht="14.25">
      <c r="A724" s="237" t="s">
        <v>734</v>
      </c>
      <c r="B724" s="238">
        <v>13</v>
      </c>
      <c r="C724" s="239">
        <v>2294</v>
      </c>
      <c r="D724" s="240">
        <v>2455</v>
      </c>
      <c r="E724" s="241">
        <f>D724*(12+Henkilöstömenot!$I$29)*(1+(Henkilöstömenot!$I$28/100))</f>
        <v>37745.625</v>
      </c>
    </row>
    <row r="725" spans="1:5" ht="14.25">
      <c r="A725" s="242" t="s">
        <v>735</v>
      </c>
      <c r="B725" s="243">
        <v>17</v>
      </c>
      <c r="C725" s="244">
        <v>3758</v>
      </c>
      <c r="D725" s="245">
        <v>4217</v>
      </c>
      <c r="E725" s="246">
        <f>D725*(12+Henkilöstömenot!$I$29)*(1+(Henkilöstömenot!$I$28/100))</f>
        <v>64836.375</v>
      </c>
    </row>
    <row r="726" spans="1:5" ht="14.25">
      <c r="A726" s="237" t="s">
        <v>736</v>
      </c>
      <c r="B726" s="238">
        <v>12</v>
      </c>
      <c r="C726" s="239">
        <v>2027</v>
      </c>
      <c r="D726" s="240">
        <v>2375</v>
      </c>
      <c r="E726" s="241">
        <f>D726*(12+Henkilöstömenot!$I$29)*(1+(Henkilöstömenot!$I$28/100))</f>
        <v>36515.625</v>
      </c>
    </row>
    <row r="727" spans="1:5" ht="14.25">
      <c r="A727" s="242" t="s">
        <v>737</v>
      </c>
      <c r="B727" s="243">
        <v>83</v>
      </c>
      <c r="C727" s="244">
        <v>1908</v>
      </c>
      <c r="D727" s="245">
        <v>2261</v>
      </c>
      <c r="E727" s="246">
        <f>D727*(12+Henkilöstömenot!$I$29)*(1+(Henkilöstömenot!$I$28/100))</f>
        <v>34762.875</v>
      </c>
    </row>
    <row r="728" spans="1:5" ht="14.25">
      <c r="A728" s="237" t="s">
        <v>738</v>
      </c>
      <c r="B728" s="238">
        <v>46</v>
      </c>
      <c r="C728" s="239">
        <v>1966</v>
      </c>
      <c r="D728" s="240">
        <v>2161</v>
      </c>
      <c r="E728" s="241">
        <f>D728*(12+Henkilöstömenot!$I$29)*(1+(Henkilöstömenot!$I$28/100))</f>
        <v>33225.375</v>
      </c>
    </row>
    <row r="729" spans="1:5" ht="14.25">
      <c r="A729" s="242" t="s">
        <v>739</v>
      </c>
      <c r="B729" s="243">
        <v>10</v>
      </c>
      <c r="C729" s="244">
        <v>2371</v>
      </c>
      <c r="D729" s="245">
        <v>2689</v>
      </c>
      <c r="E729" s="246">
        <f>D729*(12+Henkilöstömenot!$I$29)*(1+(Henkilöstömenot!$I$28/100))</f>
        <v>41343.375</v>
      </c>
    </row>
    <row r="730" spans="1:5" ht="14.25">
      <c r="A730" s="237" t="s">
        <v>740</v>
      </c>
      <c r="B730" s="238">
        <v>19</v>
      </c>
      <c r="C730" s="239">
        <v>2288</v>
      </c>
      <c r="D730" s="240">
        <v>2605</v>
      </c>
      <c r="E730" s="241">
        <f>D730*(12+Henkilöstömenot!$I$29)*(1+(Henkilöstömenot!$I$28/100))</f>
        <v>40051.875</v>
      </c>
    </row>
    <row r="731" spans="1:5" ht="14.25">
      <c r="A731" s="242" t="s">
        <v>741</v>
      </c>
      <c r="B731" s="243">
        <v>11</v>
      </c>
      <c r="C731" s="244">
        <v>2465</v>
      </c>
      <c r="D731" s="245">
        <v>2827</v>
      </c>
      <c r="E731" s="246">
        <f>D731*(12+Henkilöstömenot!$I$29)*(1+(Henkilöstömenot!$I$28/100))</f>
        <v>43465.125</v>
      </c>
    </row>
    <row r="732" spans="1:5" ht="14.25">
      <c r="A732" s="237" t="s">
        <v>742</v>
      </c>
      <c r="B732" s="238">
        <v>12</v>
      </c>
      <c r="C732" s="239">
        <v>3139</v>
      </c>
      <c r="D732" s="240">
        <v>3546</v>
      </c>
      <c r="E732" s="241">
        <f>D732*(12+Henkilöstömenot!$I$29)*(1+(Henkilöstömenot!$I$28/100))</f>
        <v>54519.75</v>
      </c>
    </row>
    <row r="733" spans="1:5" ht="14.25">
      <c r="A733" s="242" t="s">
        <v>743</v>
      </c>
      <c r="B733" s="243">
        <v>44</v>
      </c>
      <c r="C733" s="244">
        <v>2341</v>
      </c>
      <c r="D733" s="245">
        <v>2626</v>
      </c>
      <c r="E733" s="246">
        <f>D733*(12+Henkilöstömenot!$I$29)*(1+(Henkilöstömenot!$I$28/100))</f>
        <v>40374.75</v>
      </c>
    </row>
    <row r="734" spans="1:5" ht="14.25">
      <c r="A734" s="237" t="s">
        <v>744</v>
      </c>
      <c r="B734" s="238">
        <v>12</v>
      </c>
      <c r="C734" s="239">
        <v>2818</v>
      </c>
      <c r="D734" s="240">
        <v>3304</v>
      </c>
      <c r="E734" s="241">
        <f>D734*(12+Henkilöstömenot!$I$29)*(1+(Henkilöstömenot!$I$28/100))</f>
        <v>50799</v>
      </c>
    </row>
    <row r="735" spans="1:5" ht="14.25">
      <c r="A735" s="242" t="s">
        <v>745</v>
      </c>
      <c r="B735" s="243">
        <v>252</v>
      </c>
      <c r="C735" s="244">
        <v>2041</v>
      </c>
      <c r="D735" s="245">
        <v>2631</v>
      </c>
      <c r="E735" s="246">
        <f>D735*(12+Henkilöstömenot!$I$29)*(1+(Henkilöstömenot!$I$28/100))</f>
        <v>40451.625</v>
      </c>
    </row>
    <row r="736" spans="1:5" ht="14.25">
      <c r="A736" s="237" t="s">
        <v>746</v>
      </c>
      <c r="B736" s="238">
        <v>10</v>
      </c>
      <c r="C736" s="239">
        <v>2342</v>
      </c>
      <c r="D736" s="240">
        <v>2564</v>
      </c>
      <c r="E736" s="241">
        <f>D736*(12+Henkilöstömenot!$I$29)*(1+(Henkilöstömenot!$I$28/100))</f>
        <v>39421.5</v>
      </c>
    </row>
    <row r="737" spans="1:5" ht="14.25">
      <c r="A737" s="242" t="s">
        <v>747</v>
      </c>
      <c r="B737" s="243">
        <v>41</v>
      </c>
      <c r="C737" s="244">
        <v>2951</v>
      </c>
      <c r="D737" s="245">
        <v>4621</v>
      </c>
      <c r="E737" s="246">
        <f>D737*(12+Henkilöstömenot!$I$29)*(1+(Henkilöstömenot!$I$28/100))</f>
        <v>71047.875</v>
      </c>
    </row>
    <row r="738" spans="1:5" ht="14.25">
      <c r="A738" s="237" t="s">
        <v>748</v>
      </c>
      <c r="B738" s="238">
        <v>19</v>
      </c>
      <c r="C738" s="239">
        <v>3018</v>
      </c>
      <c r="D738" s="240">
        <v>4384</v>
      </c>
      <c r="E738" s="241">
        <f>D738*(12+Henkilöstömenot!$I$29)*(1+(Henkilöstömenot!$I$28/100))</f>
        <v>67404</v>
      </c>
    </row>
    <row r="739" spans="1:5" ht="14.25">
      <c r="A739" s="242" t="s">
        <v>749</v>
      </c>
      <c r="B739" s="243">
        <v>253</v>
      </c>
      <c r="C739" s="244">
        <v>3039</v>
      </c>
      <c r="D739" s="245">
        <v>4491</v>
      </c>
      <c r="E739" s="246">
        <f>D739*(12+Henkilöstömenot!$I$29)*(1+(Henkilöstömenot!$I$28/100))</f>
        <v>69049.125</v>
      </c>
    </row>
    <row r="740" spans="1:5" ht="14.25">
      <c r="A740" s="237" t="s">
        <v>750</v>
      </c>
      <c r="B740" s="238">
        <v>503</v>
      </c>
      <c r="C740" s="239">
        <v>2961</v>
      </c>
      <c r="D740" s="240">
        <v>4317</v>
      </c>
      <c r="E740" s="241">
        <f>D740*(12+Henkilöstömenot!$I$29)*(1+(Henkilöstömenot!$I$28/100))</f>
        <v>66373.875</v>
      </c>
    </row>
    <row r="741" spans="1:5" ht="14.25">
      <c r="A741" s="242" t="s">
        <v>751</v>
      </c>
      <c r="B741" s="243">
        <v>10</v>
      </c>
      <c r="C741" s="244">
        <v>2985</v>
      </c>
      <c r="D741" s="245">
        <v>4448</v>
      </c>
      <c r="E741" s="246">
        <f>D741*(12+Henkilöstömenot!$I$29)*(1+(Henkilöstömenot!$I$28/100))</f>
        <v>68388</v>
      </c>
    </row>
    <row r="742" spans="1:5" ht="14.25">
      <c r="A742" s="237" t="s">
        <v>752</v>
      </c>
      <c r="B742" s="238">
        <v>97</v>
      </c>
      <c r="C742" s="239">
        <v>2971</v>
      </c>
      <c r="D742" s="240">
        <v>4422</v>
      </c>
      <c r="E742" s="241">
        <f>D742*(12+Henkilöstömenot!$I$29)*(1+(Henkilöstömenot!$I$28/100))</f>
        <v>67988.25</v>
      </c>
    </row>
    <row r="743" spans="1:5" ht="14.25">
      <c r="A743" s="242" t="s">
        <v>753</v>
      </c>
      <c r="B743" s="243">
        <v>166</v>
      </c>
      <c r="C743" s="244">
        <v>2989</v>
      </c>
      <c r="D743" s="245">
        <v>4276</v>
      </c>
      <c r="E743" s="246">
        <f>D743*(12+Henkilöstömenot!$I$29)*(1+(Henkilöstömenot!$I$28/100))</f>
        <v>65743.5</v>
      </c>
    </row>
    <row r="744" spans="1:5" ht="14.25">
      <c r="A744" s="237" t="s">
        <v>754</v>
      </c>
      <c r="B744" s="238" t="s">
        <v>44</v>
      </c>
      <c r="C744" s="239">
        <v>2989</v>
      </c>
      <c r="D744" s="240">
        <v>4330</v>
      </c>
      <c r="E744" s="241">
        <f>D744*(12+Henkilöstömenot!$I$29)*(1+(Henkilöstömenot!$I$28/100))</f>
        <v>66573.75</v>
      </c>
    </row>
    <row r="745" spans="1:5" ht="14.25">
      <c r="A745" s="242" t="s">
        <v>755</v>
      </c>
      <c r="B745" s="243">
        <v>241</v>
      </c>
      <c r="C745" s="244">
        <v>4822</v>
      </c>
      <c r="D745" s="245">
        <v>5811</v>
      </c>
      <c r="E745" s="246">
        <f>D745*(12+Henkilöstömenot!$I$29)*(1+(Henkilöstömenot!$I$28/100))</f>
        <v>89344.125</v>
      </c>
    </row>
    <row r="746" spans="1:5" ht="14.25">
      <c r="A746" s="237" t="s">
        <v>756</v>
      </c>
      <c r="B746" s="238">
        <v>38</v>
      </c>
      <c r="C746" s="239">
        <v>3041</v>
      </c>
      <c r="D746" s="240">
        <v>4667</v>
      </c>
      <c r="E746" s="241">
        <f>D746*(12+Henkilöstömenot!$I$29)*(1+(Henkilöstömenot!$I$28/100))</f>
        <v>71755.125</v>
      </c>
    </row>
    <row r="747" spans="1:5" ht="14.25">
      <c r="A747" s="242" t="s">
        <v>756</v>
      </c>
      <c r="B747" s="243">
        <v>86</v>
      </c>
      <c r="C747" s="244">
        <v>2995</v>
      </c>
      <c r="D747" s="245">
        <v>4543</v>
      </c>
      <c r="E747" s="246">
        <f>D747*(12+Henkilöstömenot!$I$29)*(1+(Henkilöstömenot!$I$28/100))</f>
        <v>69848.625</v>
      </c>
    </row>
    <row r="748" spans="1:5" ht="14.25">
      <c r="A748" s="237" t="s">
        <v>757</v>
      </c>
      <c r="B748" s="238">
        <v>10</v>
      </c>
      <c r="C748" s="239">
        <v>2074</v>
      </c>
      <c r="D748" s="240">
        <v>2355</v>
      </c>
      <c r="E748" s="241">
        <f>D748*(12+Henkilöstömenot!$I$29)*(1+(Henkilöstömenot!$I$28/100))</f>
        <v>36208.125</v>
      </c>
    </row>
    <row r="749" spans="1:5" ht="14.25">
      <c r="A749" s="242" t="s">
        <v>758</v>
      </c>
      <c r="B749" s="243" t="s">
        <v>759</v>
      </c>
      <c r="C749" s="244">
        <v>2660</v>
      </c>
      <c r="D749" s="245">
        <v>3510</v>
      </c>
      <c r="E749" s="246">
        <f>D749*(12+Henkilöstömenot!$I$29)*(1+(Henkilöstömenot!$I$28/100))</f>
        <v>53966.25</v>
      </c>
    </row>
    <row r="750" spans="1:5" ht="14.25">
      <c r="A750" s="237" t="s">
        <v>760</v>
      </c>
      <c r="B750" s="238">
        <v>62</v>
      </c>
      <c r="C750" s="239">
        <v>1928</v>
      </c>
      <c r="D750" s="240">
        <v>2148</v>
      </c>
      <c r="E750" s="241">
        <f>D750*(12+Henkilöstömenot!$I$29)*(1+(Henkilöstömenot!$I$28/100))</f>
        <v>33025.5</v>
      </c>
    </row>
    <row r="751" spans="1:5" ht="14.25">
      <c r="A751" s="242" t="s">
        <v>761</v>
      </c>
      <c r="B751" s="243">
        <v>38</v>
      </c>
      <c r="C751" s="244">
        <v>3401</v>
      </c>
      <c r="D751" s="245">
        <v>3883</v>
      </c>
      <c r="E751" s="246">
        <f>D751*(12+Henkilöstömenot!$I$29)*(1+(Henkilöstömenot!$I$28/100))</f>
        <v>59701.125</v>
      </c>
    </row>
    <row r="752" spans="1:5" ht="14.25">
      <c r="A752" s="237" t="s">
        <v>762</v>
      </c>
      <c r="B752" s="238">
        <v>21</v>
      </c>
      <c r="C752" s="239">
        <v>3122</v>
      </c>
      <c r="D752" s="240">
        <v>3567</v>
      </c>
      <c r="E752" s="241">
        <f>D752*(12+Henkilöstömenot!$I$29)*(1+(Henkilöstömenot!$I$28/100))</f>
        <v>54842.625</v>
      </c>
    </row>
    <row r="753" spans="1:5" ht="14.25">
      <c r="A753" s="242" t="s">
        <v>763</v>
      </c>
      <c r="B753" s="243">
        <v>65</v>
      </c>
      <c r="C753" s="244">
        <v>2145</v>
      </c>
      <c r="D753" s="245">
        <v>2460</v>
      </c>
      <c r="E753" s="246">
        <f>D753*(12+Henkilöstömenot!$I$29)*(1+(Henkilöstömenot!$I$28/100))</f>
        <v>37822.5</v>
      </c>
    </row>
    <row r="754" spans="1:5" ht="14.25">
      <c r="A754" s="237" t="s">
        <v>764</v>
      </c>
      <c r="B754" s="238">
        <v>15</v>
      </c>
      <c r="C754" s="239">
        <v>2929</v>
      </c>
      <c r="D754" s="240">
        <v>3552</v>
      </c>
      <c r="E754" s="241">
        <f>D754*(12+Henkilöstömenot!$I$29)*(1+(Henkilöstömenot!$I$28/100))</f>
        <v>54612</v>
      </c>
    </row>
    <row r="755" spans="1:5" ht="14.25">
      <c r="A755" s="242" t="s">
        <v>765</v>
      </c>
      <c r="B755" s="243">
        <v>11</v>
      </c>
      <c r="C755" s="244">
        <v>2772</v>
      </c>
      <c r="D755" s="245">
        <v>3153</v>
      </c>
      <c r="E755" s="246">
        <f>D755*(12+Henkilöstömenot!$I$29)*(1+(Henkilöstömenot!$I$28/100))</f>
        <v>48477.375</v>
      </c>
    </row>
    <row r="756" spans="1:5" ht="14.25">
      <c r="A756" s="237" t="s">
        <v>766</v>
      </c>
      <c r="B756" s="238">
        <v>17</v>
      </c>
      <c r="C756" s="239">
        <v>2045</v>
      </c>
      <c r="D756" s="240">
        <v>2667</v>
      </c>
      <c r="E756" s="241">
        <f>D756*(12+Henkilöstömenot!$I$29)*(1+(Henkilöstömenot!$I$28/100))</f>
        <v>41005.125</v>
      </c>
    </row>
    <row r="757" spans="1:5" ht="14.25">
      <c r="A757" s="242" t="s">
        <v>767</v>
      </c>
      <c r="B757" s="243">
        <v>13</v>
      </c>
      <c r="C757" s="244">
        <v>3109</v>
      </c>
      <c r="D757" s="245">
        <v>3526</v>
      </c>
      <c r="E757" s="246">
        <f>D757*(12+Henkilöstömenot!$I$29)*(1+(Henkilöstömenot!$I$28/100))</f>
        <v>54212.25</v>
      </c>
    </row>
    <row r="758" spans="1:5" ht="14.25">
      <c r="A758" s="237" t="s">
        <v>768</v>
      </c>
      <c r="B758" s="238">
        <v>39</v>
      </c>
      <c r="C758" s="239">
        <v>3171</v>
      </c>
      <c r="D758" s="240">
        <v>3678</v>
      </c>
      <c r="E758" s="241">
        <f>D758*(12+Henkilöstömenot!$I$29)*(1+(Henkilöstömenot!$I$28/100))</f>
        <v>56549.25</v>
      </c>
    </row>
    <row r="759" spans="1:5" ht="14.25">
      <c r="A759" s="242" t="s">
        <v>769</v>
      </c>
      <c r="B759" s="243">
        <v>10</v>
      </c>
      <c r="C759" s="244">
        <v>2991</v>
      </c>
      <c r="D759" s="245">
        <v>3455</v>
      </c>
      <c r="E759" s="246">
        <f>D759*(12+Henkilöstömenot!$I$29)*(1+(Henkilöstömenot!$I$28/100))</f>
        <v>53120.625</v>
      </c>
    </row>
    <row r="760" spans="1:5" ht="14.25">
      <c r="A760" s="237" t="s">
        <v>770</v>
      </c>
      <c r="B760" s="238">
        <v>31</v>
      </c>
      <c r="C760" s="239">
        <v>2782</v>
      </c>
      <c r="D760" s="240">
        <v>3493</v>
      </c>
      <c r="E760" s="241">
        <f>D760*(12+Henkilöstömenot!$I$29)*(1+(Henkilöstömenot!$I$28/100))</f>
        <v>53704.875</v>
      </c>
    </row>
    <row r="761" spans="1:5" ht="14.25">
      <c r="A761" s="242" t="s">
        <v>771</v>
      </c>
      <c r="B761" s="243">
        <v>150</v>
      </c>
      <c r="C761" s="244">
        <v>1687</v>
      </c>
      <c r="D761" s="245">
        <v>1793</v>
      </c>
      <c r="E761" s="246">
        <f>D761*(12+Henkilöstömenot!$I$29)*(1+(Henkilöstömenot!$I$28/100))</f>
        <v>27567.375</v>
      </c>
    </row>
    <row r="762" spans="1:5" ht="14.25">
      <c r="A762" s="237" t="s">
        <v>772</v>
      </c>
      <c r="B762" s="238">
        <v>39</v>
      </c>
      <c r="C762" s="239">
        <v>1811</v>
      </c>
      <c r="D762" s="240">
        <v>2326</v>
      </c>
      <c r="E762" s="241">
        <f>D762*(12+Henkilöstömenot!$I$29)*(1+(Henkilöstömenot!$I$28/100))</f>
        <v>35762.25</v>
      </c>
    </row>
    <row r="763" spans="1:5" ht="14.25">
      <c r="A763" s="242" t="s">
        <v>773</v>
      </c>
      <c r="B763" s="243" t="s">
        <v>774</v>
      </c>
      <c r="C763" s="244">
        <v>2057</v>
      </c>
      <c r="D763" s="245">
        <v>2644</v>
      </c>
      <c r="E763" s="246">
        <f>D763*(12+Henkilöstömenot!$I$29)*(1+(Henkilöstömenot!$I$28/100))</f>
        <v>40651.5</v>
      </c>
    </row>
    <row r="764" spans="1:5" ht="14.25">
      <c r="A764" s="237" t="s">
        <v>775</v>
      </c>
      <c r="B764" s="238">
        <v>27</v>
      </c>
      <c r="C764" s="239">
        <v>2030</v>
      </c>
      <c r="D764" s="240">
        <v>2457</v>
      </c>
      <c r="E764" s="241">
        <f>D764*(12+Henkilöstömenot!$I$29)*(1+(Henkilöstömenot!$I$28/100))</f>
        <v>37776.375</v>
      </c>
    </row>
    <row r="765" spans="1:5" ht="14.25">
      <c r="A765" s="242" t="s">
        <v>776</v>
      </c>
      <c r="B765" s="243">
        <v>42</v>
      </c>
      <c r="C765" s="244">
        <v>2062</v>
      </c>
      <c r="D765" s="245">
        <v>2765</v>
      </c>
      <c r="E765" s="246">
        <f>D765*(12+Henkilöstömenot!$I$29)*(1+(Henkilöstömenot!$I$28/100))</f>
        <v>42511.875</v>
      </c>
    </row>
    <row r="766" spans="1:5" ht="14.25">
      <c r="A766" s="237" t="s">
        <v>777</v>
      </c>
      <c r="B766" s="238">
        <v>24</v>
      </c>
      <c r="C766" s="239">
        <v>2083</v>
      </c>
      <c r="D766" s="240">
        <v>2767</v>
      </c>
      <c r="E766" s="241">
        <f>D766*(12+Henkilöstömenot!$I$29)*(1+(Henkilöstömenot!$I$28/100))</f>
        <v>42542.625</v>
      </c>
    </row>
    <row r="767" spans="1:5" ht="14.25">
      <c r="A767" s="242" t="s">
        <v>778</v>
      </c>
      <c r="B767" s="243">
        <v>64</v>
      </c>
      <c r="C767" s="244">
        <v>2006</v>
      </c>
      <c r="D767" s="245">
        <v>2267</v>
      </c>
      <c r="E767" s="246">
        <f>D767*(12+Henkilöstömenot!$I$29)*(1+(Henkilöstömenot!$I$28/100))</f>
        <v>34855.125</v>
      </c>
    </row>
    <row r="768" spans="1:5" ht="14.25">
      <c r="A768" s="237" t="s">
        <v>779</v>
      </c>
      <c r="B768" s="238">
        <v>229</v>
      </c>
      <c r="C768" s="239">
        <v>2012</v>
      </c>
      <c r="D768" s="240">
        <v>2180</v>
      </c>
      <c r="E768" s="241">
        <f>D768*(12+Henkilöstömenot!$I$29)*(1+(Henkilöstömenot!$I$28/100))</f>
        <v>33517.5</v>
      </c>
    </row>
    <row r="769" spans="1:5" ht="14.25">
      <c r="A769" s="242" t="s">
        <v>780</v>
      </c>
      <c r="B769" s="243">
        <v>34</v>
      </c>
      <c r="C769" s="244">
        <v>2631</v>
      </c>
      <c r="D769" s="245">
        <v>4131</v>
      </c>
      <c r="E769" s="246">
        <f>D769*(12+Henkilöstömenot!$I$29)*(1+(Henkilöstömenot!$I$28/100))</f>
        <v>63514.125</v>
      </c>
    </row>
    <row r="770" spans="1:5" ht="14.25">
      <c r="A770" s="237" t="s">
        <v>781</v>
      </c>
      <c r="B770" s="238">
        <v>39</v>
      </c>
      <c r="C770" s="239">
        <v>2375</v>
      </c>
      <c r="D770" s="240">
        <v>2845</v>
      </c>
      <c r="E770" s="241">
        <f>D770*(12+Henkilöstömenot!$I$29)*(1+(Henkilöstömenot!$I$28/100))</f>
        <v>43741.875</v>
      </c>
    </row>
    <row r="771" spans="1:5" ht="14.25">
      <c r="A771" s="242" t="s">
        <v>782</v>
      </c>
      <c r="B771" s="243">
        <v>15</v>
      </c>
      <c r="C771" s="244">
        <v>3164</v>
      </c>
      <c r="D771" s="245">
        <v>3956</v>
      </c>
      <c r="E771" s="246">
        <f>D771*(12+Henkilöstömenot!$I$29)*(1+(Henkilöstömenot!$I$28/100))</f>
        <v>60823.5</v>
      </c>
    </row>
    <row r="772" spans="1:5" ht="14.25">
      <c r="A772" s="237" t="s">
        <v>783</v>
      </c>
      <c r="B772" s="238">
        <v>496</v>
      </c>
      <c r="C772" s="239">
        <v>2165</v>
      </c>
      <c r="D772" s="240">
        <v>2954</v>
      </c>
      <c r="E772" s="241">
        <f>D772*(12+Henkilöstömenot!$I$29)*(1+(Henkilöstömenot!$I$28/100))</f>
        <v>45417.75</v>
      </c>
    </row>
    <row r="773" spans="1:5" ht="14.25">
      <c r="A773" s="242" t="s">
        <v>784</v>
      </c>
      <c r="B773" s="243">
        <v>37</v>
      </c>
      <c r="C773" s="244">
        <v>2087</v>
      </c>
      <c r="D773" s="245">
        <v>3099</v>
      </c>
      <c r="E773" s="246">
        <f>D773*(12+Henkilöstömenot!$I$29)*(1+(Henkilöstömenot!$I$28/100))</f>
        <v>47647.125</v>
      </c>
    </row>
    <row r="774" spans="1:5" ht="14.25">
      <c r="A774" s="237" t="s">
        <v>785</v>
      </c>
      <c r="B774" s="238">
        <v>84</v>
      </c>
      <c r="C774" s="239">
        <v>2389</v>
      </c>
      <c r="D774" s="240">
        <v>2596</v>
      </c>
      <c r="E774" s="241">
        <f>D774*(12+Henkilöstömenot!$I$29)*(1+(Henkilöstömenot!$I$28/100))</f>
        <v>39913.5</v>
      </c>
    </row>
    <row r="775" spans="1:5" ht="14.25">
      <c r="A775" s="242" t="s">
        <v>786</v>
      </c>
      <c r="B775" s="243">
        <v>214</v>
      </c>
      <c r="C775" s="244">
        <v>3997</v>
      </c>
      <c r="D775" s="245">
        <v>6149</v>
      </c>
      <c r="E775" s="246">
        <f>D775*(12+Henkilöstömenot!$I$29)*(1+(Henkilöstömenot!$I$28/100))</f>
        <v>94540.875</v>
      </c>
    </row>
    <row r="776" spans="1:5" ht="14.25">
      <c r="A776" s="237" t="s">
        <v>787</v>
      </c>
      <c r="B776" s="238">
        <v>10</v>
      </c>
      <c r="C776" s="239">
        <v>2052</v>
      </c>
      <c r="D776" s="240">
        <v>2283</v>
      </c>
      <c r="E776" s="241">
        <f>D776*(12+Henkilöstömenot!$I$29)*(1+(Henkilöstömenot!$I$28/100))</f>
        <v>35101.125</v>
      </c>
    </row>
    <row r="777" spans="1:5" ht="14.25">
      <c r="A777" s="242" t="s">
        <v>788</v>
      </c>
      <c r="B777" s="243"/>
      <c r="C777" s="244"/>
      <c r="D777" s="245"/>
      <c r="E777" s="246">
        <f>D777*(12+Henkilöstömenot!$I$29)*(1+(Henkilöstömenot!$I$28/100))</f>
        <v>0</v>
      </c>
    </row>
    <row r="778" spans="1:5" ht="14.25">
      <c r="A778" s="237" t="s">
        <v>789</v>
      </c>
      <c r="B778" s="238">
        <v>11</v>
      </c>
      <c r="C778" s="239">
        <v>3830</v>
      </c>
      <c r="D778" s="240">
        <v>4382</v>
      </c>
      <c r="E778" s="241">
        <f>D778*(12+Henkilöstömenot!$I$29)*(1+(Henkilöstömenot!$I$28/100))</f>
        <v>67373.25</v>
      </c>
    </row>
    <row r="779" spans="1:5" ht="14.25">
      <c r="A779" s="242" t="s">
        <v>790</v>
      </c>
      <c r="B779" s="243">
        <v>12</v>
      </c>
      <c r="C779" s="244">
        <v>4096</v>
      </c>
      <c r="D779" s="245">
        <v>4622</v>
      </c>
      <c r="E779" s="246">
        <f>D779*(12+Henkilöstömenot!$I$29)*(1+(Henkilöstömenot!$I$28/100))</f>
        <v>71063.25</v>
      </c>
    </row>
    <row r="780" spans="1:5" ht="14.25">
      <c r="A780" s="237" t="s">
        <v>791</v>
      </c>
      <c r="B780" s="238">
        <v>17</v>
      </c>
      <c r="C780" s="239">
        <v>8692</v>
      </c>
      <c r="D780" s="240">
        <v>9245</v>
      </c>
      <c r="E780" s="241">
        <f>D780*(12+Henkilöstömenot!$I$29)*(1+(Henkilöstömenot!$I$28/100))</f>
        <v>142141.875</v>
      </c>
    </row>
    <row r="781" spans="1:5" ht="14.25">
      <c r="A781" s="242" t="s">
        <v>792</v>
      </c>
      <c r="B781" s="243">
        <v>12</v>
      </c>
      <c r="C781" s="244">
        <v>1914</v>
      </c>
      <c r="D781" s="245">
        <v>2181</v>
      </c>
      <c r="E781" s="246">
        <f>D781*(12+Henkilöstömenot!$I$29)*(1+(Henkilöstömenot!$I$28/100))</f>
        <v>33532.875</v>
      </c>
    </row>
    <row r="782" spans="1:5" ht="14.25">
      <c r="A782" s="237" t="s">
        <v>793</v>
      </c>
      <c r="B782" s="238">
        <v>58</v>
      </c>
      <c r="C782" s="239">
        <v>3324</v>
      </c>
      <c r="D782" s="240">
        <v>3895</v>
      </c>
      <c r="E782" s="241">
        <f>D782*(12+Henkilöstömenot!$I$29)*(1+(Henkilöstömenot!$I$28/100))</f>
        <v>59885.625</v>
      </c>
    </row>
    <row r="783" spans="1:5" ht="14.25">
      <c r="A783" s="242" t="s">
        <v>794</v>
      </c>
      <c r="B783" s="243">
        <v>12</v>
      </c>
      <c r="C783" s="244">
        <v>4021</v>
      </c>
      <c r="D783" s="245">
        <v>4712</v>
      </c>
      <c r="E783" s="246">
        <f>D783*(12+Henkilöstömenot!$I$29)*(1+(Henkilöstömenot!$I$28/100))</f>
        <v>72447</v>
      </c>
    </row>
    <row r="784" spans="1:5" ht="14.25">
      <c r="A784" s="237" t="s">
        <v>795</v>
      </c>
      <c r="B784" s="238">
        <v>12</v>
      </c>
      <c r="C784" s="239">
        <v>2199</v>
      </c>
      <c r="D784" s="240">
        <v>2672</v>
      </c>
      <c r="E784" s="241">
        <f>D784*(12+Henkilöstömenot!$I$29)*(1+(Henkilöstömenot!$I$28/100))</f>
        <v>41082</v>
      </c>
    </row>
    <row r="785" spans="1:5" ht="14.25">
      <c r="A785" s="242" t="s">
        <v>796</v>
      </c>
      <c r="B785" s="243">
        <v>62</v>
      </c>
      <c r="C785" s="244">
        <v>2902</v>
      </c>
      <c r="D785" s="245">
        <v>3275</v>
      </c>
      <c r="E785" s="246">
        <f>D785*(12+Henkilöstömenot!$I$29)*(1+(Henkilöstömenot!$I$28/100))</f>
        <v>50353.125</v>
      </c>
    </row>
    <row r="786" spans="1:5" ht="14.25">
      <c r="A786" s="237" t="s">
        <v>797</v>
      </c>
      <c r="B786" s="238">
        <v>77</v>
      </c>
      <c r="C786" s="239">
        <v>2738</v>
      </c>
      <c r="D786" s="240">
        <v>3170</v>
      </c>
      <c r="E786" s="241">
        <f>D786*(12+Henkilöstömenot!$I$29)*(1+(Henkilöstömenot!$I$28/100))</f>
        <v>48738.75</v>
      </c>
    </row>
    <row r="787" spans="1:5" ht="14.25">
      <c r="A787" s="242" t="s">
        <v>798</v>
      </c>
      <c r="B787" s="243">
        <v>10</v>
      </c>
      <c r="C787" s="244">
        <v>1831</v>
      </c>
      <c r="D787" s="245">
        <v>2351</v>
      </c>
      <c r="E787" s="246">
        <f>D787*(12+Henkilöstömenot!$I$29)*(1+(Henkilöstömenot!$I$28/100))</f>
        <v>36146.625</v>
      </c>
    </row>
    <row r="788" spans="1:5" ht="14.25">
      <c r="A788" s="237" t="s">
        <v>799</v>
      </c>
      <c r="B788" s="238">
        <v>17</v>
      </c>
      <c r="C788" s="239">
        <v>2927</v>
      </c>
      <c r="D788" s="240">
        <v>3549</v>
      </c>
      <c r="E788" s="241">
        <f>D788*(12+Henkilöstömenot!$I$29)*(1+(Henkilöstömenot!$I$28/100))</f>
        <v>54565.875</v>
      </c>
    </row>
    <row r="789" spans="1:5" ht="14.25">
      <c r="A789" s="242" t="s">
        <v>800</v>
      </c>
      <c r="B789" s="243">
        <v>31</v>
      </c>
      <c r="C789" s="244">
        <v>2873</v>
      </c>
      <c r="D789" s="245">
        <v>3894</v>
      </c>
      <c r="E789" s="246">
        <f>D789*(12+Henkilöstömenot!$I$29)*(1+(Henkilöstömenot!$I$28/100))</f>
        <v>59870.25</v>
      </c>
    </row>
    <row r="790" spans="1:5" ht="14.25">
      <c r="A790" s="237" t="s">
        <v>801</v>
      </c>
      <c r="B790" s="238">
        <v>30</v>
      </c>
      <c r="C790" s="239">
        <v>2832</v>
      </c>
      <c r="D790" s="240">
        <v>3876</v>
      </c>
      <c r="E790" s="241">
        <f>D790*(12+Henkilöstömenot!$I$29)*(1+(Henkilöstömenot!$I$28/100))</f>
        <v>59593.5</v>
      </c>
    </row>
    <row r="791" spans="1:5" ht="14.25">
      <c r="A791" s="242" t="s">
        <v>802</v>
      </c>
      <c r="B791" s="243">
        <v>24</v>
      </c>
      <c r="C791" s="244">
        <v>2923</v>
      </c>
      <c r="D791" s="245">
        <v>3539</v>
      </c>
      <c r="E791" s="246">
        <f>D791*(12+Henkilöstömenot!$I$29)*(1+(Henkilöstömenot!$I$28/100))</f>
        <v>54412.125</v>
      </c>
    </row>
    <row r="792" spans="1:5" ht="14.25">
      <c r="A792" s="237" t="s">
        <v>803</v>
      </c>
      <c r="B792" s="238">
        <v>153</v>
      </c>
      <c r="C792" s="239">
        <v>2679</v>
      </c>
      <c r="D792" s="240">
        <v>2953</v>
      </c>
      <c r="E792" s="241">
        <f>D792*(12+Henkilöstömenot!$I$29)*(1+(Henkilöstömenot!$I$28/100))</f>
        <v>45402.375</v>
      </c>
    </row>
    <row r="793" spans="1:5" ht="14.25">
      <c r="A793" s="242" t="s">
        <v>804</v>
      </c>
      <c r="B793" s="243">
        <v>10</v>
      </c>
      <c r="C793" s="244">
        <v>3495</v>
      </c>
      <c r="D793" s="245">
        <v>3894</v>
      </c>
      <c r="E793" s="246">
        <f>D793*(12+Henkilöstömenot!$I$29)*(1+(Henkilöstömenot!$I$28/100))</f>
        <v>59870.25</v>
      </c>
    </row>
    <row r="794" spans="1:5" ht="14.25">
      <c r="A794" s="237" t="s">
        <v>805</v>
      </c>
      <c r="B794" s="238">
        <v>34</v>
      </c>
      <c r="C794" s="239">
        <v>3140</v>
      </c>
      <c r="D794" s="240">
        <v>3463</v>
      </c>
      <c r="E794" s="241">
        <f>D794*(12+Henkilöstömenot!$I$29)*(1+(Henkilöstömenot!$I$28/100))</f>
        <v>53243.625</v>
      </c>
    </row>
    <row r="795" spans="1:5" ht="14.25">
      <c r="A795" s="242" t="s">
        <v>806</v>
      </c>
      <c r="B795" s="243">
        <v>58</v>
      </c>
      <c r="C795" s="244">
        <v>2574</v>
      </c>
      <c r="D795" s="245">
        <v>2883</v>
      </c>
      <c r="E795" s="246">
        <f>D795*(12+Henkilöstömenot!$I$29)*(1+(Henkilöstömenot!$I$28/100))</f>
        <v>44326.125</v>
      </c>
    </row>
    <row r="796" spans="1:5" ht="14.25">
      <c r="A796" s="237" t="s">
        <v>807</v>
      </c>
      <c r="B796" s="238">
        <v>10</v>
      </c>
      <c r="C796" s="239">
        <v>2222</v>
      </c>
      <c r="D796" s="240">
        <v>2581</v>
      </c>
      <c r="E796" s="241">
        <f>D796*(12+Henkilöstömenot!$I$29)*(1+(Henkilöstömenot!$I$28/100))</f>
        <v>39682.875</v>
      </c>
    </row>
    <row r="797" spans="1:5" ht="14.25">
      <c r="A797" s="242" t="s">
        <v>808</v>
      </c>
      <c r="B797" s="243" t="s">
        <v>622</v>
      </c>
      <c r="C797" s="244">
        <v>2037</v>
      </c>
      <c r="D797" s="245">
        <v>2642</v>
      </c>
      <c r="E797" s="246">
        <f>D797*(12+Henkilöstömenot!$I$29)*(1+(Henkilöstömenot!$I$28/100))</f>
        <v>40620.75</v>
      </c>
    </row>
    <row r="798" spans="1:5" ht="14.25">
      <c r="A798" s="237" t="s">
        <v>808</v>
      </c>
      <c r="B798" s="238">
        <v>120</v>
      </c>
      <c r="C798" s="239">
        <v>1934</v>
      </c>
      <c r="D798" s="240">
        <v>2474</v>
      </c>
      <c r="E798" s="241">
        <f>D798*(12+Henkilöstömenot!$I$29)*(1+(Henkilöstömenot!$I$28/100))</f>
        <v>38037.75</v>
      </c>
    </row>
    <row r="799" spans="1:5" ht="14.25">
      <c r="A799" s="242" t="s">
        <v>809</v>
      </c>
      <c r="B799" s="243">
        <v>11</v>
      </c>
      <c r="C799" s="244">
        <v>2601</v>
      </c>
      <c r="D799" s="245">
        <v>2909</v>
      </c>
      <c r="E799" s="246">
        <f>D799*(12+Henkilöstömenot!$I$29)*(1+(Henkilöstömenot!$I$28/100))</f>
        <v>44725.875</v>
      </c>
    </row>
    <row r="800" spans="1:5" ht="14.25">
      <c r="A800" s="237" t="s">
        <v>810</v>
      </c>
      <c r="B800" s="238">
        <v>14</v>
      </c>
      <c r="C800" s="239">
        <v>2072</v>
      </c>
      <c r="D800" s="240">
        <v>2595</v>
      </c>
      <c r="E800" s="241">
        <f>D800*(12+Henkilöstömenot!$I$29)*(1+(Henkilöstömenot!$I$28/100))</f>
        <v>39898.125</v>
      </c>
    </row>
    <row r="801" spans="1:5" ht="14.25">
      <c r="A801" s="242" t="s">
        <v>811</v>
      </c>
      <c r="B801" s="243">
        <v>13</v>
      </c>
      <c r="C801" s="244">
        <v>2045</v>
      </c>
      <c r="D801" s="245">
        <v>2256</v>
      </c>
      <c r="E801" s="246">
        <f>D801*(12+Henkilöstömenot!$I$29)*(1+(Henkilöstömenot!$I$28/100))</f>
        <v>34686</v>
      </c>
    </row>
    <row r="802" spans="1:5" ht="14.25">
      <c r="A802" s="237" t="s">
        <v>812</v>
      </c>
      <c r="B802" s="238">
        <v>22</v>
      </c>
      <c r="C802" s="239">
        <v>3522</v>
      </c>
      <c r="D802" s="240">
        <v>3952</v>
      </c>
      <c r="E802" s="241">
        <f>D802*(12+Henkilöstömenot!$I$29)*(1+(Henkilöstömenot!$I$28/100))</f>
        <v>60762</v>
      </c>
    </row>
    <row r="803" spans="1:5" ht="14.25">
      <c r="A803" s="242" t="s">
        <v>813</v>
      </c>
      <c r="B803" s="243">
        <v>10</v>
      </c>
      <c r="C803" s="244">
        <v>2707</v>
      </c>
      <c r="D803" s="245">
        <v>3011</v>
      </c>
      <c r="E803" s="246">
        <f>D803*(12+Henkilöstömenot!$I$29)*(1+(Henkilöstömenot!$I$28/100))</f>
        <v>46294.125</v>
      </c>
    </row>
    <row r="804" spans="1:5" ht="14.25">
      <c r="A804" s="237" t="s">
        <v>814</v>
      </c>
      <c r="B804" s="238">
        <v>33</v>
      </c>
      <c r="C804" s="239">
        <v>2133</v>
      </c>
      <c r="D804" s="240">
        <v>2396</v>
      </c>
      <c r="E804" s="241">
        <f>D804*(12+Henkilöstömenot!$I$29)*(1+(Henkilöstömenot!$I$28/100))</f>
        <v>36838.5</v>
      </c>
    </row>
    <row r="805" spans="1:5" ht="14.25">
      <c r="A805" s="242" t="s">
        <v>815</v>
      </c>
      <c r="B805" s="243">
        <v>10</v>
      </c>
      <c r="C805" s="244">
        <v>2231</v>
      </c>
      <c r="D805" s="245">
        <v>2610</v>
      </c>
      <c r="E805" s="246">
        <f>D805*(12+Henkilöstömenot!$I$29)*(1+(Henkilöstömenot!$I$28/100))</f>
        <v>40128.75</v>
      </c>
    </row>
    <row r="806" spans="1:5" ht="14.25">
      <c r="A806" s="237" t="s">
        <v>816</v>
      </c>
      <c r="B806" s="238">
        <v>31</v>
      </c>
      <c r="C806" s="239">
        <v>2087</v>
      </c>
      <c r="D806" s="240">
        <v>2322</v>
      </c>
      <c r="E806" s="241">
        <f>D806*(12+Henkilöstömenot!$I$29)*(1+(Henkilöstömenot!$I$28/100))</f>
        <v>35700.75</v>
      </c>
    </row>
    <row r="807" spans="1:5" ht="14.25">
      <c r="A807" s="242" t="s">
        <v>817</v>
      </c>
      <c r="B807" s="243">
        <v>13</v>
      </c>
      <c r="C807" s="244">
        <v>2289</v>
      </c>
      <c r="D807" s="245">
        <v>2520</v>
      </c>
      <c r="E807" s="246">
        <f>D807*(12+Henkilöstömenot!$I$29)*(1+(Henkilöstömenot!$I$28/100))</f>
        <v>38745</v>
      </c>
    </row>
    <row r="808" spans="1:5" ht="14.25">
      <c r="A808" s="237" t="s">
        <v>818</v>
      </c>
      <c r="B808" s="238">
        <v>11</v>
      </c>
      <c r="C808" s="239">
        <v>2629</v>
      </c>
      <c r="D808" s="240">
        <v>2863</v>
      </c>
      <c r="E808" s="241">
        <f>D808*(12+Henkilöstömenot!$I$29)*(1+(Henkilöstömenot!$I$28/100))</f>
        <v>44018.625</v>
      </c>
    </row>
    <row r="809" spans="1:5" ht="14.25">
      <c r="A809" s="242" t="s">
        <v>819</v>
      </c>
      <c r="B809" s="243">
        <v>34</v>
      </c>
      <c r="C809" s="244">
        <v>3393</v>
      </c>
      <c r="D809" s="245">
        <v>3801</v>
      </c>
      <c r="E809" s="246">
        <f>D809*(12+Henkilöstömenot!$I$29)*(1+(Henkilöstömenot!$I$28/100))</f>
        <v>58440.375</v>
      </c>
    </row>
    <row r="810" spans="1:5" ht="14.25">
      <c r="A810" s="237" t="s">
        <v>820</v>
      </c>
      <c r="B810" s="238">
        <v>32</v>
      </c>
      <c r="C810" s="239">
        <v>2279</v>
      </c>
      <c r="D810" s="240">
        <v>2528</v>
      </c>
      <c r="E810" s="241">
        <f>D810*(12+Henkilöstömenot!$I$29)*(1+(Henkilöstömenot!$I$28/100))</f>
        <v>38868</v>
      </c>
    </row>
    <row r="811" spans="1:5" ht="14.25">
      <c r="A811" s="242" t="s">
        <v>821</v>
      </c>
      <c r="B811" s="243">
        <v>34</v>
      </c>
      <c r="C811" s="244">
        <v>2687</v>
      </c>
      <c r="D811" s="245">
        <v>2951</v>
      </c>
      <c r="E811" s="246">
        <f>D811*(12+Henkilöstömenot!$I$29)*(1+(Henkilöstömenot!$I$28/100))</f>
        <v>45371.625</v>
      </c>
    </row>
    <row r="812" spans="1:5" ht="14.25">
      <c r="A812" s="237" t="s">
        <v>822</v>
      </c>
      <c r="B812" s="238">
        <v>50</v>
      </c>
      <c r="C812" s="239">
        <v>2875</v>
      </c>
      <c r="D812" s="240">
        <v>4087</v>
      </c>
      <c r="E812" s="241">
        <f>D812*(12+Henkilöstömenot!$I$29)*(1+(Henkilöstömenot!$I$28/100))</f>
        <v>62837.625</v>
      </c>
    </row>
    <row r="813" spans="1:5" ht="14.25">
      <c r="A813" s="242" t="s">
        <v>823</v>
      </c>
      <c r="B813" s="243">
        <v>14</v>
      </c>
      <c r="C813" s="244">
        <v>2922</v>
      </c>
      <c r="D813" s="245">
        <v>3993</v>
      </c>
      <c r="E813" s="246">
        <f>D813*(12+Henkilöstömenot!$I$29)*(1+(Henkilöstömenot!$I$28/100))</f>
        <v>61392.375</v>
      </c>
    </row>
    <row r="814" spans="1:5" ht="14.25">
      <c r="A814" s="237" t="s">
        <v>824</v>
      </c>
      <c r="B814" s="238">
        <v>25</v>
      </c>
      <c r="C814" s="239">
        <v>2871</v>
      </c>
      <c r="D814" s="240">
        <v>3718</v>
      </c>
      <c r="E814" s="241">
        <f>D814*(12+Henkilöstömenot!$I$29)*(1+(Henkilöstömenot!$I$28/100))</f>
        <v>57164.25</v>
      </c>
    </row>
    <row r="815" spans="1:5" ht="14.25">
      <c r="A815" s="242" t="s">
        <v>825</v>
      </c>
      <c r="B815" s="243">
        <v>276</v>
      </c>
      <c r="C815" s="244">
        <v>2822</v>
      </c>
      <c r="D815" s="245">
        <v>4172</v>
      </c>
      <c r="E815" s="246">
        <f>D815*(12+Henkilöstömenot!$I$29)*(1+(Henkilöstömenot!$I$28/100))</f>
        <v>64144.5</v>
      </c>
    </row>
    <row r="816" spans="1:5" ht="14.25">
      <c r="A816" s="237" t="s">
        <v>826</v>
      </c>
      <c r="B816" s="238">
        <v>17</v>
      </c>
      <c r="C816" s="239">
        <v>1928</v>
      </c>
      <c r="D816" s="240">
        <v>2055</v>
      </c>
      <c r="E816" s="241">
        <f>D816*(12+Henkilöstömenot!$I$29)*(1+(Henkilöstömenot!$I$28/100))</f>
        <v>31595.625</v>
      </c>
    </row>
    <row r="817" spans="1:5" ht="14.25">
      <c r="A817" s="242" t="s">
        <v>827</v>
      </c>
      <c r="B817" s="243">
        <v>15</v>
      </c>
      <c r="C817" s="244">
        <v>1907</v>
      </c>
      <c r="D817" s="245">
        <v>2039</v>
      </c>
      <c r="E817" s="246">
        <f>D817*(12+Henkilöstömenot!$I$29)*(1+(Henkilöstömenot!$I$28/100))</f>
        <v>31349.625</v>
      </c>
    </row>
    <row r="818" spans="1:5" ht="14.25">
      <c r="A818" s="237" t="s">
        <v>828</v>
      </c>
      <c r="B818" s="238">
        <v>18</v>
      </c>
      <c r="C818" s="239">
        <v>2348</v>
      </c>
      <c r="D818" s="240">
        <v>2557</v>
      </c>
      <c r="E818" s="241">
        <f>D818*(12+Henkilöstömenot!$I$29)*(1+(Henkilöstömenot!$I$28/100))</f>
        <v>39313.875</v>
      </c>
    </row>
    <row r="819" spans="1:5" ht="14.25">
      <c r="A819" s="242" t="s">
        <v>829</v>
      </c>
      <c r="B819" s="243">
        <v>11</v>
      </c>
      <c r="C819" s="244">
        <v>2082</v>
      </c>
      <c r="D819" s="245">
        <v>2392</v>
      </c>
      <c r="E819" s="246">
        <f>D819*(12+Henkilöstömenot!$I$29)*(1+(Henkilöstömenot!$I$28/100))</f>
        <v>36777</v>
      </c>
    </row>
    <row r="820" spans="1:5" ht="14.25">
      <c r="A820" s="237" t="s">
        <v>830</v>
      </c>
      <c r="B820" s="238">
        <v>96</v>
      </c>
      <c r="C820" s="239">
        <v>2008</v>
      </c>
      <c r="D820" s="240">
        <v>2817</v>
      </c>
      <c r="E820" s="241">
        <f>D820*(12+Henkilöstömenot!$I$29)*(1+(Henkilöstömenot!$I$28/100))</f>
        <v>43311.375</v>
      </c>
    </row>
    <row r="821" spans="1:5" ht="14.25">
      <c r="A821" s="242" t="s">
        <v>831</v>
      </c>
      <c r="B821" s="243">
        <v>20</v>
      </c>
      <c r="C821" s="244">
        <v>2337</v>
      </c>
      <c r="D821" s="245">
        <v>2581</v>
      </c>
      <c r="E821" s="246">
        <f>D821*(12+Henkilöstömenot!$I$29)*(1+(Henkilöstömenot!$I$28/100))</f>
        <v>39682.875</v>
      </c>
    </row>
    <row r="822" spans="1:5" ht="14.25">
      <c r="A822" s="237" t="s">
        <v>832</v>
      </c>
      <c r="B822" s="238">
        <v>12</v>
      </c>
      <c r="C822" s="239">
        <v>2106</v>
      </c>
      <c r="D822" s="240">
        <v>2222</v>
      </c>
      <c r="E822" s="241">
        <f>D822*(12+Henkilöstömenot!$I$29)*(1+(Henkilöstömenot!$I$28/100))</f>
        <v>34163.25</v>
      </c>
    </row>
    <row r="823" spans="1:5" ht="14.25">
      <c r="A823" s="242" t="s">
        <v>833</v>
      </c>
      <c r="B823" s="243">
        <v>10</v>
      </c>
      <c r="C823" s="244">
        <v>2535</v>
      </c>
      <c r="D823" s="245">
        <v>2846</v>
      </c>
      <c r="E823" s="246">
        <f>D823*(12+Henkilöstömenot!$I$29)*(1+(Henkilöstömenot!$I$28/100))</f>
        <v>43757.25</v>
      </c>
    </row>
    <row r="824" spans="1:5" ht="14.25">
      <c r="A824" s="237" t="s">
        <v>835</v>
      </c>
      <c r="B824" s="238">
        <v>16</v>
      </c>
      <c r="C824" s="239">
        <v>2026</v>
      </c>
      <c r="D824" s="240">
        <v>2595</v>
      </c>
      <c r="E824" s="241">
        <f>D824*(12+Henkilöstömenot!$I$29)*(1+(Henkilöstömenot!$I$28/100))</f>
        <v>39898.125</v>
      </c>
    </row>
    <row r="825" spans="1:5" ht="14.25">
      <c r="A825" s="242" t="s">
        <v>836</v>
      </c>
      <c r="B825" s="243">
        <v>67</v>
      </c>
      <c r="C825" s="244">
        <v>2003</v>
      </c>
      <c r="D825" s="245">
        <v>2831</v>
      </c>
      <c r="E825" s="246">
        <f>D825*(12+Henkilöstömenot!$I$29)*(1+(Henkilöstömenot!$I$28/100))</f>
        <v>43526.625</v>
      </c>
    </row>
    <row r="826" spans="1:5" ht="14.25">
      <c r="A826" s="237" t="s">
        <v>837</v>
      </c>
      <c r="B826" s="238">
        <v>13</v>
      </c>
      <c r="C826" s="239">
        <v>1835</v>
      </c>
      <c r="D826" s="240">
        <v>2019</v>
      </c>
      <c r="E826" s="241">
        <f>D826*(12+Henkilöstömenot!$I$29)*(1+(Henkilöstömenot!$I$28/100))</f>
        <v>31042.125</v>
      </c>
    </row>
    <row r="827" spans="1:5" ht="14.25">
      <c r="A827" s="242" t="s">
        <v>838</v>
      </c>
      <c r="B827" s="243">
        <v>10</v>
      </c>
      <c r="C827" s="244">
        <v>1637</v>
      </c>
      <c r="D827" s="245">
        <v>1637</v>
      </c>
      <c r="E827" s="246">
        <f>D827*(12+Henkilöstömenot!$I$29)*(1+(Henkilöstömenot!$I$28/100))</f>
        <v>25168.875</v>
      </c>
    </row>
    <row r="828" spans="1:5" ht="14.25">
      <c r="A828" s="237" t="s">
        <v>839</v>
      </c>
      <c r="B828" s="238">
        <v>24</v>
      </c>
      <c r="C828" s="239">
        <v>1899</v>
      </c>
      <c r="D828" s="240">
        <v>2057</v>
      </c>
      <c r="E828" s="241">
        <f>D828*(12+Henkilöstömenot!$I$29)*(1+(Henkilöstömenot!$I$28/100))</f>
        <v>31626.375</v>
      </c>
    </row>
    <row r="829" spans="1:5" ht="14.25">
      <c r="A829" s="242" t="s">
        <v>840</v>
      </c>
      <c r="B829" s="243">
        <v>20</v>
      </c>
      <c r="C829" s="244">
        <v>3015</v>
      </c>
      <c r="D829" s="245">
        <v>3439</v>
      </c>
      <c r="E829" s="246">
        <f>D829*(12+Henkilöstömenot!$I$29)*(1+(Henkilöstömenot!$I$28/100))</f>
        <v>52874.625</v>
      </c>
    </row>
    <row r="830" spans="1:5" ht="14.25">
      <c r="A830" s="237" t="s">
        <v>841</v>
      </c>
      <c r="B830" s="238" t="s">
        <v>842</v>
      </c>
      <c r="C830" s="239">
        <v>2132</v>
      </c>
      <c r="D830" s="240">
        <v>2979</v>
      </c>
      <c r="E830" s="241">
        <f>D830*(12+Henkilöstömenot!$I$29)*(1+(Henkilöstömenot!$I$28/100))</f>
        <v>45802.125</v>
      </c>
    </row>
    <row r="831" spans="1:5" ht="14.25">
      <c r="A831" s="242" t="s">
        <v>843</v>
      </c>
      <c r="B831" s="243">
        <v>573</v>
      </c>
      <c r="C831" s="244">
        <v>2089</v>
      </c>
      <c r="D831" s="245">
        <v>2914</v>
      </c>
      <c r="E831" s="246">
        <f>D831*(12+Henkilöstömenot!$I$29)*(1+(Henkilöstömenot!$I$28/100))</f>
        <v>44802.75</v>
      </c>
    </row>
    <row r="832" spans="1:5" ht="14.25">
      <c r="A832" s="237" t="s">
        <v>844</v>
      </c>
      <c r="B832" s="238">
        <v>12</v>
      </c>
      <c r="C832" s="239">
        <v>3795</v>
      </c>
      <c r="D832" s="240">
        <v>4332</v>
      </c>
      <c r="E832" s="241">
        <f>D832*(12+Henkilöstömenot!$I$29)*(1+(Henkilöstömenot!$I$28/100))</f>
        <v>66604.5</v>
      </c>
    </row>
    <row r="833" spans="1:5" ht="14.25">
      <c r="A833" s="242" t="s">
        <v>845</v>
      </c>
      <c r="B833" s="243">
        <v>64</v>
      </c>
      <c r="C833" s="244">
        <v>2206</v>
      </c>
      <c r="D833" s="245">
        <v>2348</v>
      </c>
      <c r="E833" s="246">
        <f>D833*(12+Henkilöstömenot!$I$29)*(1+(Henkilöstömenot!$I$28/100))</f>
        <v>36100.5</v>
      </c>
    </row>
    <row r="834" spans="1:5" ht="14.25">
      <c r="A834" s="237" t="s">
        <v>846</v>
      </c>
      <c r="B834" s="238">
        <v>21</v>
      </c>
      <c r="C834" s="239">
        <v>1862</v>
      </c>
      <c r="D834" s="240">
        <v>2061</v>
      </c>
      <c r="E834" s="241">
        <f>D834*(12+Henkilöstömenot!$I$29)*(1+(Henkilöstömenot!$I$28/100))</f>
        <v>31687.875</v>
      </c>
    </row>
    <row r="835" spans="1:5" ht="14.25">
      <c r="A835" s="242" t="s">
        <v>847</v>
      </c>
      <c r="B835" s="243">
        <v>14</v>
      </c>
      <c r="C835" s="244">
        <v>2097</v>
      </c>
      <c r="D835" s="245">
        <v>2485</v>
      </c>
      <c r="E835" s="246">
        <f>D835*(12+Henkilöstömenot!$I$29)*(1+(Henkilöstömenot!$I$28/100))</f>
        <v>38206.875</v>
      </c>
    </row>
    <row r="836" spans="1:5" ht="14.25">
      <c r="A836" s="237" t="s">
        <v>848</v>
      </c>
      <c r="B836" s="238">
        <v>16</v>
      </c>
      <c r="C836" s="239">
        <v>2901</v>
      </c>
      <c r="D836" s="240">
        <v>3454</v>
      </c>
      <c r="E836" s="241">
        <f>D836*(12+Henkilöstömenot!$I$29)*(1+(Henkilöstömenot!$I$28/100))</f>
        <v>53105.25</v>
      </c>
    </row>
    <row r="837" spans="1:5" ht="14.25">
      <c r="A837" s="242" t="s">
        <v>849</v>
      </c>
      <c r="B837" s="243">
        <v>33</v>
      </c>
      <c r="C837" s="244">
        <v>2006</v>
      </c>
      <c r="D837" s="245">
        <v>2310</v>
      </c>
      <c r="E837" s="246">
        <f>D837*(12+Henkilöstömenot!$I$29)*(1+(Henkilöstömenot!$I$28/100))</f>
        <v>35516.25</v>
      </c>
    </row>
    <row r="838" spans="1:5" ht="14.25">
      <c r="A838" s="237" t="s">
        <v>850</v>
      </c>
      <c r="B838" s="238">
        <v>83</v>
      </c>
      <c r="C838" s="239">
        <v>2703</v>
      </c>
      <c r="D838" s="240">
        <v>3138</v>
      </c>
      <c r="E838" s="241">
        <f>D838*(12+Henkilöstömenot!$I$29)*(1+(Henkilöstömenot!$I$28/100))</f>
        <v>48246.75</v>
      </c>
    </row>
    <row r="839" spans="1:5" ht="14.25">
      <c r="A839" s="242" t="s">
        <v>851</v>
      </c>
      <c r="B839" s="243">
        <v>12</v>
      </c>
      <c r="C839" s="244">
        <v>2372</v>
      </c>
      <c r="D839" s="245">
        <v>2742</v>
      </c>
      <c r="E839" s="246">
        <f>D839*(12+Henkilöstömenot!$I$29)*(1+(Henkilöstömenot!$I$28/100))</f>
        <v>42158.25</v>
      </c>
    </row>
    <row r="840" spans="1:5" ht="14.25">
      <c r="A840" s="237" t="s">
        <v>851</v>
      </c>
      <c r="B840" s="238">
        <v>43</v>
      </c>
      <c r="C840" s="239">
        <v>2335</v>
      </c>
      <c r="D840" s="240">
        <v>2690</v>
      </c>
      <c r="E840" s="241">
        <f>D840*(12+Henkilöstömenot!$I$29)*(1+(Henkilöstömenot!$I$28/100))</f>
        <v>41358.75</v>
      </c>
    </row>
    <row r="841" spans="1:5" ht="14.25">
      <c r="A841" s="242" t="s">
        <v>852</v>
      </c>
      <c r="B841" s="243">
        <v>39</v>
      </c>
      <c r="C841" s="244">
        <v>1798</v>
      </c>
      <c r="D841" s="245">
        <v>1972</v>
      </c>
      <c r="E841" s="246">
        <f>D841*(12+Henkilöstömenot!$I$29)*(1+(Henkilöstömenot!$I$28/100))</f>
        <v>30319.5</v>
      </c>
    </row>
    <row r="842" spans="1:5" ht="14.25">
      <c r="A842" s="237" t="s">
        <v>853</v>
      </c>
      <c r="B842" s="238">
        <v>10</v>
      </c>
      <c r="C842" s="239">
        <v>1912</v>
      </c>
      <c r="D842" s="240">
        <v>2102</v>
      </c>
      <c r="E842" s="241">
        <f>D842*(12+Henkilöstömenot!$I$29)*(1+(Henkilöstömenot!$I$28/100))</f>
        <v>32318.25</v>
      </c>
    </row>
    <row r="843" spans="1:5" ht="14.25">
      <c r="A843" s="242" t="s">
        <v>854</v>
      </c>
      <c r="B843" s="243">
        <v>14</v>
      </c>
      <c r="C843" s="244">
        <v>2041</v>
      </c>
      <c r="D843" s="245">
        <v>2322</v>
      </c>
      <c r="E843" s="246">
        <f>D843*(12+Henkilöstömenot!$I$29)*(1+(Henkilöstömenot!$I$28/100))</f>
        <v>35700.75</v>
      </c>
    </row>
    <row r="844" spans="1:5" ht="14.25">
      <c r="A844" s="237" t="s">
        <v>855</v>
      </c>
      <c r="B844" s="238">
        <v>23</v>
      </c>
      <c r="C844" s="239">
        <v>2396</v>
      </c>
      <c r="D844" s="240">
        <v>2688</v>
      </c>
      <c r="E844" s="241">
        <f>D844*(12+Henkilöstömenot!$I$29)*(1+(Henkilöstömenot!$I$28/100))</f>
        <v>41328</v>
      </c>
    </row>
    <row r="845" spans="1:5" ht="14.25">
      <c r="A845" s="242" t="s">
        <v>856</v>
      </c>
      <c r="B845" s="243">
        <v>12</v>
      </c>
      <c r="C845" s="244">
        <v>2536</v>
      </c>
      <c r="D845" s="245">
        <v>2892</v>
      </c>
      <c r="E845" s="246">
        <f>D845*(12+Henkilöstömenot!$I$29)*(1+(Henkilöstömenot!$I$28/100))</f>
        <v>44464.5</v>
      </c>
    </row>
    <row r="846" spans="1:5" ht="14.25">
      <c r="A846" s="237" t="s">
        <v>857</v>
      </c>
      <c r="B846" s="238">
        <v>18</v>
      </c>
      <c r="C846" s="239">
        <v>2473</v>
      </c>
      <c r="D846" s="240">
        <v>2770</v>
      </c>
      <c r="E846" s="241">
        <f>D846*(12+Henkilöstömenot!$I$29)*(1+(Henkilöstömenot!$I$28/100))</f>
        <v>42588.75</v>
      </c>
    </row>
    <row r="847" spans="1:5" ht="14.25">
      <c r="A847" s="242" t="s">
        <v>858</v>
      </c>
      <c r="B847" s="243">
        <v>71</v>
      </c>
      <c r="C847" s="244">
        <v>2373</v>
      </c>
      <c r="D847" s="245">
        <v>2564</v>
      </c>
      <c r="E847" s="246">
        <f>D847*(12+Henkilöstömenot!$I$29)*(1+(Henkilöstömenot!$I$28/100))</f>
        <v>39421.5</v>
      </c>
    </row>
    <row r="848" spans="1:5" ht="14.25">
      <c r="A848" s="237" t="s">
        <v>859</v>
      </c>
      <c r="B848" s="238">
        <v>42</v>
      </c>
      <c r="C848" s="239">
        <v>1754</v>
      </c>
      <c r="D848" s="240">
        <v>1959</v>
      </c>
      <c r="E848" s="241">
        <f>D848*(12+Henkilöstömenot!$I$29)*(1+(Henkilöstömenot!$I$28/100))</f>
        <v>30119.625</v>
      </c>
    </row>
    <row r="849" spans="1:5" ht="14.25">
      <c r="A849" s="242" t="s">
        <v>860</v>
      </c>
      <c r="B849" s="243">
        <v>48</v>
      </c>
      <c r="C849" s="244">
        <v>1943</v>
      </c>
      <c r="D849" s="245">
        <v>2139</v>
      </c>
      <c r="E849" s="246">
        <f>D849*(12+Henkilöstömenot!$I$29)*(1+(Henkilöstömenot!$I$28/100))</f>
        <v>32887.125</v>
      </c>
    </row>
    <row r="850" spans="1:5" ht="14.25">
      <c r="A850" s="237" t="s">
        <v>861</v>
      </c>
      <c r="B850" s="238">
        <v>67</v>
      </c>
      <c r="C850" s="239">
        <v>1716</v>
      </c>
      <c r="D850" s="240">
        <v>2111</v>
      </c>
      <c r="E850" s="241">
        <f>D850*(12+Henkilöstömenot!$I$29)*(1+(Henkilöstömenot!$I$28/100))</f>
        <v>32456.625</v>
      </c>
    </row>
    <row r="851" spans="1:5" ht="14.25">
      <c r="A851" s="242" t="s">
        <v>862</v>
      </c>
      <c r="B851" s="243">
        <v>13</v>
      </c>
      <c r="C851" s="244">
        <v>1900</v>
      </c>
      <c r="D851" s="245">
        <v>2439</v>
      </c>
      <c r="E851" s="246">
        <f>D851*(12+Henkilöstömenot!$I$29)*(1+(Henkilöstömenot!$I$28/100))</f>
        <v>37499.625</v>
      </c>
    </row>
    <row r="852" spans="1:5" ht="14.25">
      <c r="A852" s="237" t="s">
        <v>863</v>
      </c>
      <c r="B852" s="238">
        <v>31</v>
      </c>
      <c r="C852" s="239">
        <v>2615</v>
      </c>
      <c r="D852" s="240">
        <v>2819</v>
      </c>
      <c r="E852" s="241">
        <f>D852*(12+Henkilöstömenot!$I$29)*(1+(Henkilöstömenot!$I$28/100))</f>
        <v>43342.125</v>
      </c>
    </row>
    <row r="853" spans="1:5" ht="14.25">
      <c r="A853" s="242" t="s">
        <v>864</v>
      </c>
      <c r="B853" s="243">
        <v>64</v>
      </c>
      <c r="C853" s="244">
        <v>1970</v>
      </c>
      <c r="D853" s="245">
        <v>2249</v>
      </c>
      <c r="E853" s="246">
        <f>D853*(12+Henkilöstömenot!$I$29)*(1+(Henkilöstömenot!$I$28/100))</f>
        <v>34578.375</v>
      </c>
    </row>
    <row r="854" spans="1:5" ht="14.25">
      <c r="A854" s="237" t="s">
        <v>865</v>
      </c>
      <c r="B854" s="238">
        <v>10</v>
      </c>
      <c r="C854" s="239">
        <v>2081</v>
      </c>
      <c r="D854" s="240">
        <v>2580</v>
      </c>
      <c r="E854" s="241">
        <f>D854*(12+Henkilöstömenot!$I$29)*(1+(Henkilöstömenot!$I$28/100))</f>
        <v>39667.5</v>
      </c>
    </row>
    <row r="855" spans="1:5" ht="14.25">
      <c r="A855" s="242" t="s">
        <v>866</v>
      </c>
      <c r="B855" s="243">
        <v>49</v>
      </c>
      <c r="C855" s="244">
        <v>3254</v>
      </c>
      <c r="D855" s="245">
        <v>3598</v>
      </c>
      <c r="E855" s="246">
        <f>D855*(12+Henkilöstömenot!$I$29)*(1+(Henkilöstömenot!$I$28/100))</f>
        <v>55319.25</v>
      </c>
    </row>
    <row r="856" spans="1:5" ht="14.25">
      <c r="A856" s="237" t="s">
        <v>867</v>
      </c>
      <c r="B856" s="238">
        <v>41</v>
      </c>
      <c r="C856" s="239">
        <v>1718</v>
      </c>
      <c r="D856" s="240">
        <v>2149</v>
      </c>
      <c r="E856" s="241">
        <f>D856*(12+Henkilöstömenot!$I$29)*(1+(Henkilöstömenot!$I$28/100))</f>
        <v>33040.875</v>
      </c>
    </row>
    <row r="857" spans="1:5" ht="14.25">
      <c r="A857" s="242" t="s">
        <v>869</v>
      </c>
      <c r="B857" s="243">
        <v>10</v>
      </c>
      <c r="C857" s="244">
        <v>2111</v>
      </c>
      <c r="D857" s="245">
        <v>2414</v>
      </c>
      <c r="E857" s="246">
        <f>D857*(12+Henkilöstömenot!$I$29)*(1+(Henkilöstömenot!$I$28/100))</f>
        <v>37115.25</v>
      </c>
    </row>
    <row r="858" spans="1:5" ht="14.25">
      <c r="A858" s="237" t="s">
        <v>870</v>
      </c>
      <c r="B858" s="238">
        <v>13</v>
      </c>
      <c r="C858" s="239">
        <v>3456</v>
      </c>
      <c r="D858" s="240">
        <v>3847</v>
      </c>
      <c r="E858" s="241">
        <f>D858*(12+Henkilöstömenot!$I$29)*(1+(Henkilöstömenot!$I$28/100))</f>
        <v>59147.625</v>
      </c>
    </row>
    <row r="859" spans="1:5" ht="14.25">
      <c r="A859" s="242" t="s">
        <v>871</v>
      </c>
      <c r="B859" s="243">
        <v>15</v>
      </c>
      <c r="C859" s="244">
        <v>2059</v>
      </c>
      <c r="D859" s="245">
        <v>2077</v>
      </c>
      <c r="E859" s="246">
        <f>D859*(12+Henkilöstömenot!$I$29)*(1+(Henkilöstömenot!$I$28/100))</f>
        <v>31933.875</v>
      </c>
    </row>
    <row r="860" spans="1:5" ht="14.25">
      <c r="A860" s="237" t="s">
        <v>872</v>
      </c>
      <c r="B860" s="238">
        <v>24</v>
      </c>
      <c r="C860" s="239">
        <v>1617</v>
      </c>
      <c r="D860" s="240">
        <v>1908</v>
      </c>
      <c r="E860" s="241">
        <f>D860*(12+Henkilöstömenot!$I$29)*(1+(Henkilöstömenot!$I$28/100))</f>
        <v>29335.5</v>
      </c>
    </row>
    <row r="861" spans="1:5" ht="14.25">
      <c r="A861" s="242" t="s">
        <v>873</v>
      </c>
      <c r="B861" s="243">
        <v>12</v>
      </c>
      <c r="C861" s="244">
        <v>1992</v>
      </c>
      <c r="D861" s="245">
        <v>2184</v>
      </c>
      <c r="E861" s="246">
        <f>D861*(12+Henkilöstömenot!$I$29)*(1+(Henkilöstömenot!$I$28/100))</f>
        <v>33579</v>
      </c>
    </row>
    <row r="862" spans="1:5" ht="14.25">
      <c r="A862" s="237" t="s">
        <v>874</v>
      </c>
      <c r="B862" s="238">
        <v>58</v>
      </c>
      <c r="C862" s="239">
        <v>2635</v>
      </c>
      <c r="D862" s="240">
        <v>3642</v>
      </c>
      <c r="E862" s="241">
        <f>D862*(12+Henkilöstömenot!$I$29)*(1+(Henkilöstömenot!$I$28/100))</f>
        <v>55995.75</v>
      </c>
    </row>
    <row r="863" spans="1:5" ht="14.25">
      <c r="A863" s="242" t="s">
        <v>875</v>
      </c>
      <c r="B863" s="243">
        <v>88</v>
      </c>
      <c r="C863" s="244">
        <v>2381</v>
      </c>
      <c r="D863" s="245">
        <v>2992</v>
      </c>
      <c r="E863" s="246">
        <f>D863*(12+Henkilöstömenot!$I$29)*(1+(Henkilöstömenot!$I$28/100))</f>
        <v>46002</v>
      </c>
    </row>
    <row r="864" spans="1:5" ht="14.25">
      <c r="A864" s="237" t="s">
        <v>876</v>
      </c>
      <c r="B864" s="238">
        <v>26</v>
      </c>
      <c r="C864" s="239">
        <v>2417</v>
      </c>
      <c r="D864" s="240">
        <v>3124</v>
      </c>
      <c r="E864" s="241">
        <f>D864*(12+Henkilöstömenot!$I$29)*(1+(Henkilöstömenot!$I$28/100))</f>
        <v>48031.5</v>
      </c>
    </row>
    <row r="865" spans="1:5" ht="14.25">
      <c r="A865" s="242" t="s">
        <v>877</v>
      </c>
      <c r="B865" s="243">
        <v>17</v>
      </c>
      <c r="C865" s="244">
        <v>2326</v>
      </c>
      <c r="D865" s="245">
        <v>2788</v>
      </c>
      <c r="E865" s="246">
        <f>D865*(12+Henkilöstömenot!$I$29)*(1+(Henkilöstömenot!$I$28/100))</f>
        <v>42865.5</v>
      </c>
    </row>
    <row r="866" spans="1:5" ht="14.25">
      <c r="A866" s="237" t="s">
        <v>878</v>
      </c>
      <c r="B866" s="238">
        <v>46</v>
      </c>
      <c r="C866" s="239">
        <v>2391</v>
      </c>
      <c r="D866" s="240">
        <v>3113</v>
      </c>
      <c r="E866" s="241">
        <f>D866*(12+Henkilöstömenot!$I$29)*(1+(Henkilöstömenot!$I$28/100))</f>
        <v>47862.375</v>
      </c>
    </row>
    <row r="867" spans="1:5" ht="14.25">
      <c r="A867" s="242" t="s">
        <v>879</v>
      </c>
      <c r="B867" s="243">
        <v>195</v>
      </c>
      <c r="C867" s="244">
        <v>2351</v>
      </c>
      <c r="D867" s="245">
        <v>3064</v>
      </c>
      <c r="E867" s="246">
        <f>D867*(12+Henkilöstömenot!$I$29)*(1+(Henkilöstömenot!$I$28/100))</f>
        <v>47109</v>
      </c>
    </row>
    <row r="868" spans="1:5" ht="14.25">
      <c r="A868" s="237" t="s">
        <v>880</v>
      </c>
      <c r="B868" s="238">
        <v>31</v>
      </c>
      <c r="C868" s="239">
        <v>3963</v>
      </c>
      <c r="D868" s="240">
        <v>4471</v>
      </c>
      <c r="E868" s="241">
        <f>D868*(12+Henkilöstömenot!$I$29)*(1+(Henkilöstömenot!$I$28/100))</f>
        <v>68741.625</v>
      </c>
    </row>
    <row r="869" spans="1:5" ht="14.25">
      <c r="A869" s="242" t="s">
        <v>881</v>
      </c>
      <c r="B869" s="243">
        <v>27</v>
      </c>
      <c r="C869" s="244">
        <v>2312</v>
      </c>
      <c r="D869" s="245">
        <v>3039</v>
      </c>
      <c r="E869" s="246">
        <f>D869*(12+Henkilöstömenot!$I$29)*(1+(Henkilöstömenot!$I$28/100))</f>
        <v>46724.625</v>
      </c>
    </row>
    <row r="870" spans="1:5" ht="14.25">
      <c r="A870" s="237" t="s">
        <v>882</v>
      </c>
      <c r="B870" s="238">
        <v>22</v>
      </c>
      <c r="C870" s="239">
        <v>2481</v>
      </c>
      <c r="D870" s="240">
        <v>2837</v>
      </c>
      <c r="E870" s="241">
        <f>D870*(12+Henkilöstömenot!$I$29)*(1+(Henkilöstömenot!$I$28/100))</f>
        <v>43618.875</v>
      </c>
    </row>
    <row r="871" spans="1:5" ht="14.25">
      <c r="A871" s="242" t="s">
        <v>883</v>
      </c>
      <c r="B871" s="243">
        <v>39</v>
      </c>
      <c r="C871" s="244">
        <v>2387</v>
      </c>
      <c r="D871" s="245">
        <v>3230</v>
      </c>
      <c r="E871" s="246">
        <f>D871*(12+Henkilöstömenot!$I$29)*(1+(Henkilöstömenot!$I$28/100))</f>
        <v>49661.25</v>
      </c>
    </row>
    <row r="872" spans="1:5" ht="14.25">
      <c r="A872" s="237" t="s">
        <v>884</v>
      </c>
      <c r="B872" s="238">
        <v>26</v>
      </c>
      <c r="C872" s="239">
        <v>1765</v>
      </c>
      <c r="D872" s="240">
        <v>1967</v>
      </c>
      <c r="E872" s="241">
        <f>D872*(12+Henkilöstömenot!$I$29)*(1+(Henkilöstömenot!$I$28/100))</f>
        <v>30242.625</v>
      </c>
    </row>
    <row r="873" spans="1:5" ht="14.25">
      <c r="A873" s="242" t="s">
        <v>885</v>
      </c>
      <c r="B873" s="243">
        <v>17</v>
      </c>
      <c r="C873" s="244">
        <v>2038</v>
      </c>
      <c r="D873" s="245">
        <v>2268</v>
      </c>
      <c r="E873" s="246">
        <f>D873*(12+Henkilöstömenot!$I$29)*(1+(Henkilöstömenot!$I$28/100))</f>
        <v>34870.5</v>
      </c>
    </row>
    <row r="874" spans="1:5" ht="14.25">
      <c r="A874" s="237" t="s">
        <v>886</v>
      </c>
      <c r="B874" s="238">
        <v>13</v>
      </c>
      <c r="C874" s="239">
        <v>2654</v>
      </c>
      <c r="D874" s="240">
        <v>2890</v>
      </c>
      <c r="E874" s="241">
        <f>D874*(12+Henkilöstömenot!$I$29)*(1+(Henkilöstömenot!$I$28/100))</f>
        <v>44433.75</v>
      </c>
    </row>
    <row r="875" spans="1:5" ht="14.25">
      <c r="A875" s="242" t="s">
        <v>887</v>
      </c>
      <c r="B875" s="243">
        <v>18</v>
      </c>
      <c r="C875" s="244">
        <v>3496</v>
      </c>
      <c r="D875" s="245">
        <v>3807</v>
      </c>
      <c r="E875" s="246">
        <f>D875*(12+Henkilöstömenot!$I$29)*(1+(Henkilöstömenot!$I$28/100))</f>
        <v>58532.625</v>
      </c>
    </row>
    <row r="876" spans="1:5" ht="14.25">
      <c r="A876" s="237" t="s">
        <v>888</v>
      </c>
      <c r="B876" s="238">
        <v>21</v>
      </c>
      <c r="C876" s="239">
        <v>2176</v>
      </c>
      <c r="D876" s="240">
        <v>2459</v>
      </c>
      <c r="E876" s="241">
        <f>D876*(12+Henkilöstömenot!$I$29)*(1+(Henkilöstömenot!$I$28/100))</f>
        <v>37807.125</v>
      </c>
    </row>
    <row r="877" spans="1:5" ht="14.25">
      <c r="A877" s="242" t="s">
        <v>889</v>
      </c>
      <c r="B877" s="243"/>
      <c r="C877" s="244"/>
      <c r="D877" s="245"/>
      <c r="E877" s="246">
        <f>D877*(12+Henkilöstömenot!$I$29)*(1+(Henkilöstömenot!$I$28/100))</f>
        <v>0</v>
      </c>
    </row>
    <row r="878" spans="1:5" ht="14.25">
      <c r="A878" s="237" t="s">
        <v>890</v>
      </c>
      <c r="B878" s="238">
        <v>99</v>
      </c>
      <c r="C878" s="239">
        <v>3534</v>
      </c>
      <c r="D878" s="240">
        <v>3910</v>
      </c>
      <c r="E878" s="241">
        <f>D878*(12+Henkilöstömenot!$I$29)*(1+(Henkilöstömenot!$I$28/100))</f>
        <v>60116.25</v>
      </c>
    </row>
    <row r="879" spans="1:5" ht="14.25">
      <c r="A879" s="242" t="s">
        <v>891</v>
      </c>
      <c r="B879" s="243">
        <v>85</v>
      </c>
      <c r="C879" s="244">
        <v>2275</v>
      </c>
      <c r="D879" s="245">
        <v>2584</v>
      </c>
      <c r="E879" s="246">
        <f>D879*(12+Henkilöstömenot!$I$29)*(1+(Henkilöstömenot!$I$28/100))</f>
        <v>39729</v>
      </c>
    </row>
    <row r="880" spans="1:5" ht="14.25">
      <c r="A880" s="237" t="s">
        <v>892</v>
      </c>
      <c r="B880" s="238">
        <v>37</v>
      </c>
      <c r="C880" s="239">
        <v>2083</v>
      </c>
      <c r="D880" s="240">
        <v>3799</v>
      </c>
      <c r="E880" s="241">
        <f>D880*(12+Henkilöstömenot!$I$29)*(1+(Henkilöstömenot!$I$28/100))</f>
        <v>58409.625</v>
      </c>
    </row>
    <row r="881" spans="1:5" ht="14.25">
      <c r="A881" s="242" t="s">
        <v>893</v>
      </c>
      <c r="B881" s="243">
        <v>16</v>
      </c>
      <c r="C881" s="244">
        <v>1824</v>
      </c>
      <c r="D881" s="245">
        <v>2273</v>
      </c>
      <c r="E881" s="246">
        <f>D881*(12+Henkilöstömenot!$I$29)*(1+(Henkilöstömenot!$I$28/100))</f>
        <v>34947.375</v>
      </c>
    </row>
    <row r="882" spans="1:5" ht="14.25">
      <c r="A882" s="237" t="s">
        <v>894</v>
      </c>
      <c r="B882" s="238">
        <v>11</v>
      </c>
      <c r="C882" s="239">
        <v>2977</v>
      </c>
      <c r="D882" s="240">
        <v>4296</v>
      </c>
      <c r="E882" s="241">
        <f>D882*(12+Henkilöstömenot!$I$29)*(1+(Henkilöstömenot!$I$28/100))</f>
        <v>66051</v>
      </c>
    </row>
    <row r="883" spans="1:5" ht="14.25">
      <c r="A883" s="242" t="s">
        <v>895</v>
      </c>
      <c r="B883" s="243">
        <v>11</v>
      </c>
      <c r="C883" s="244">
        <v>1972</v>
      </c>
      <c r="D883" s="245">
        <v>2048</v>
      </c>
      <c r="E883" s="246">
        <f>D883*(12+Henkilöstömenot!$I$29)*(1+(Henkilöstömenot!$I$28/100))</f>
        <v>31488</v>
      </c>
    </row>
    <row r="884" spans="1:5" ht="14.25">
      <c r="A884" s="237" t="s">
        <v>896</v>
      </c>
      <c r="B884" s="238">
        <v>45</v>
      </c>
      <c r="C884" s="239">
        <v>2243</v>
      </c>
      <c r="D884" s="240">
        <v>2920</v>
      </c>
      <c r="E884" s="241">
        <f>D884*(12+Henkilöstömenot!$I$29)*(1+(Henkilöstömenot!$I$28/100))</f>
        <v>44895</v>
      </c>
    </row>
    <row r="885" spans="1:5" ht="14.25">
      <c r="A885" s="242" t="s">
        <v>897</v>
      </c>
      <c r="B885" s="243">
        <v>145</v>
      </c>
      <c r="C885" s="244">
        <v>2188</v>
      </c>
      <c r="D885" s="245">
        <v>2447</v>
      </c>
      <c r="E885" s="246">
        <f>D885*(12+Henkilöstömenot!$I$29)*(1+(Henkilöstömenot!$I$28/100))</f>
        <v>37622.625</v>
      </c>
    </row>
    <row r="886" spans="1:5" ht="14.25">
      <c r="A886" s="237" t="s">
        <v>898</v>
      </c>
      <c r="B886" s="238">
        <v>833</v>
      </c>
      <c r="C886" s="239">
        <v>2096</v>
      </c>
      <c r="D886" s="240">
        <v>2374</v>
      </c>
      <c r="E886" s="241">
        <f>D886*(12+Henkilöstömenot!$I$29)*(1+(Henkilöstömenot!$I$28/100))</f>
        <v>36500.25</v>
      </c>
    </row>
    <row r="887" spans="1:5" ht="14.25">
      <c r="A887" s="242" t="s">
        <v>899</v>
      </c>
      <c r="B887" s="243">
        <v>69</v>
      </c>
      <c r="C887" s="244">
        <v>2429</v>
      </c>
      <c r="D887" s="245">
        <v>2767</v>
      </c>
      <c r="E887" s="246">
        <f>D887*(12+Henkilöstömenot!$I$29)*(1+(Henkilöstömenot!$I$28/100))</f>
        <v>42542.625</v>
      </c>
    </row>
    <row r="888" spans="1:5" ht="14.25">
      <c r="A888" s="237" t="s">
        <v>900</v>
      </c>
      <c r="B888" s="238">
        <v>13</v>
      </c>
      <c r="C888" s="239">
        <v>1872</v>
      </c>
      <c r="D888" s="240">
        <v>2041</v>
      </c>
      <c r="E888" s="241">
        <f>D888*(12+Henkilöstömenot!$I$29)*(1+(Henkilöstömenot!$I$28/100))</f>
        <v>31380.375</v>
      </c>
    </row>
    <row r="889" spans="1:5" ht="14.25">
      <c r="A889" s="242" t="s">
        <v>901</v>
      </c>
      <c r="B889" s="243">
        <v>20</v>
      </c>
      <c r="C889" s="244">
        <v>1692</v>
      </c>
      <c r="D889" s="245">
        <v>1865</v>
      </c>
      <c r="E889" s="246">
        <f>D889*(12+Henkilöstömenot!$I$29)*(1+(Henkilöstömenot!$I$28/100))</f>
        <v>28674.375</v>
      </c>
    </row>
    <row r="890" spans="1:5" ht="14.25">
      <c r="A890" s="237" t="s">
        <v>902</v>
      </c>
      <c r="B890" s="238">
        <v>13</v>
      </c>
      <c r="C890" s="239">
        <v>1951</v>
      </c>
      <c r="D890" s="240">
        <v>2067</v>
      </c>
      <c r="E890" s="241">
        <f>D890*(12+Henkilöstömenot!$I$29)*(1+(Henkilöstömenot!$I$28/100))</f>
        <v>31780.125</v>
      </c>
    </row>
    <row r="891" spans="1:5" ht="14.25">
      <c r="A891" s="242" t="s">
        <v>903</v>
      </c>
      <c r="B891" s="243">
        <v>13</v>
      </c>
      <c r="C891" s="244">
        <v>1963</v>
      </c>
      <c r="D891" s="245">
        <v>2251</v>
      </c>
      <c r="E891" s="246">
        <f>D891*(12+Henkilöstömenot!$I$29)*(1+(Henkilöstömenot!$I$28/100))</f>
        <v>34609.125</v>
      </c>
    </row>
    <row r="892" spans="1:5" ht="14.25">
      <c r="A892" s="237" t="s">
        <v>904</v>
      </c>
      <c r="B892" s="238">
        <v>19</v>
      </c>
      <c r="C892" s="239">
        <v>3576</v>
      </c>
      <c r="D892" s="240">
        <v>4066</v>
      </c>
      <c r="E892" s="241">
        <f>D892*(12+Henkilöstömenot!$I$29)*(1+(Henkilöstömenot!$I$28/100))</f>
        <v>62514.75</v>
      </c>
    </row>
    <row r="893" spans="1:5" ht="14.25">
      <c r="A893" s="242" t="s">
        <v>905</v>
      </c>
      <c r="B893" s="243">
        <v>210</v>
      </c>
      <c r="C893" s="244">
        <v>2081</v>
      </c>
      <c r="D893" s="245">
        <v>2266</v>
      </c>
      <c r="E893" s="246">
        <f>D893*(12+Henkilöstömenot!$I$29)*(1+(Henkilöstömenot!$I$28/100))</f>
        <v>34839.75</v>
      </c>
    </row>
    <row r="894" spans="1:5" ht="14.25">
      <c r="A894" s="237" t="s">
        <v>906</v>
      </c>
      <c r="B894" s="238">
        <v>174</v>
      </c>
      <c r="C894" s="239">
        <v>2542</v>
      </c>
      <c r="D894" s="240">
        <v>2808</v>
      </c>
      <c r="E894" s="241">
        <f>D894*(12+Henkilöstömenot!$I$29)*(1+(Henkilöstömenot!$I$28/100))</f>
        <v>43173</v>
      </c>
    </row>
    <row r="895" spans="1:5" ht="14.25">
      <c r="A895" s="242" t="s">
        <v>907</v>
      </c>
      <c r="B895" s="243">
        <v>13</v>
      </c>
      <c r="C895" s="244">
        <v>1972</v>
      </c>
      <c r="D895" s="245">
        <v>2233</v>
      </c>
      <c r="E895" s="246">
        <f>D895*(12+Henkilöstömenot!$I$29)*(1+(Henkilöstömenot!$I$28/100))</f>
        <v>34332.375</v>
      </c>
    </row>
    <row r="896" spans="1:5" ht="14.25">
      <c r="A896" s="237" t="s">
        <v>908</v>
      </c>
      <c r="B896" s="238">
        <v>17</v>
      </c>
      <c r="C896" s="239">
        <v>1789</v>
      </c>
      <c r="D896" s="240">
        <v>2426</v>
      </c>
      <c r="E896" s="241">
        <f>D896*(12+Henkilöstömenot!$I$29)*(1+(Henkilöstömenot!$I$28/100))</f>
        <v>37299.75</v>
      </c>
    </row>
    <row r="897" spans="1:5" ht="14.25">
      <c r="A897" s="242" t="s">
        <v>909</v>
      </c>
      <c r="B897" s="243">
        <v>26</v>
      </c>
      <c r="C897" s="244">
        <v>2193</v>
      </c>
      <c r="D897" s="245">
        <v>2816</v>
      </c>
      <c r="E897" s="246">
        <f>D897*(12+Henkilöstömenot!$I$29)*(1+(Henkilöstömenot!$I$28/100))</f>
        <v>43296</v>
      </c>
    </row>
    <row r="898" spans="1:5" ht="14.25">
      <c r="A898" s="237" t="s">
        <v>910</v>
      </c>
      <c r="B898" s="238">
        <v>41</v>
      </c>
      <c r="C898" s="239">
        <v>1965</v>
      </c>
      <c r="D898" s="240">
        <v>2457</v>
      </c>
      <c r="E898" s="241">
        <f>D898*(12+Henkilöstömenot!$I$29)*(1+(Henkilöstömenot!$I$28/100))</f>
        <v>37776.375</v>
      </c>
    </row>
    <row r="899" spans="1:5" ht="14.25">
      <c r="A899" s="242" t="s">
        <v>911</v>
      </c>
      <c r="B899" s="243"/>
      <c r="C899" s="244"/>
      <c r="D899" s="245"/>
      <c r="E899" s="246">
        <f>D899*(12+Henkilöstömenot!$I$29)*(1+(Henkilöstömenot!$I$28/100))</f>
        <v>0</v>
      </c>
    </row>
    <row r="900" spans="1:5" ht="14.25">
      <c r="A900" s="237" t="s">
        <v>912</v>
      </c>
      <c r="B900" s="238">
        <v>12</v>
      </c>
      <c r="C900" s="239">
        <v>2215</v>
      </c>
      <c r="D900" s="240">
        <v>2403</v>
      </c>
      <c r="E900" s="241">
        <f>D900*(12+Henkilöstömenot!$I$29)*(1+(Henkilöstömenot!$I$28/100))</f>
        <v>36946.125</v>
      </c>
    </row>
    <row r="901" spans="1:5" ht="14.25">
      <c r="A901" s="242" t="s">
        <v>913</v>
      </c>
      <c r="B901" s="243" t="s">
        <v>914</v>
      </c>
      <c r="C901" s="244">
        <v>2128</v>
      </c>
      <c r="D901" s="245">
        <v>2596</v>
      </c>
      <c r="E901" s="246">
        <f>D901*(12+Henkilöstömenot!$I$29)*(1+(Henkilöstömenot!$I$28/100))</f>
        <v>39913.5</v>
      </c>
    </row>
    <row r="902" spans="1:5" ht="14.25">
      <c r="A902" s="237" t="s">
        <v>915</v>
      </c>
      <c r="B902" s="238" t="s">
        <v>916</v>
      </c>
      <c r="C902" s="239">
        <v>2044</v>
      </c>
      <c r="D902" s="240">
        <v>2506</v>
      </c>
      <c r="E902" s="241">
        <f>D902*(12+Henkilöstömenot!$I$29)*(1+(Henkilöstömenot!$I$28/100))</f>
        <v>38529.75</v>
      </c>
    </row>
    <row r="903" spans="1:5" ht="14.25">
      <c r="A903" s="242" t="s">
        <v>917</v>
      </c>
      <c r="B903" s="243">
        <v>204</v>
      </c>
      <c r="C903" s="244">
        <v>2264</v>
      </c>
      <c r="D903" s="245">
        <v>2965</v>
      </c>
      <c r="E903" s="246">
        <f>D903*(12+Henkilöstömenot!$I$29)*(1+(Henkilöstömenot!$I$28/100))</f>
        <v>45586.875</v>
      </c>
    </row>
    <row r="904" spans="1:5" ht="14.25">
      <c r="A904" s="237" t="s">
        <v>918</v>
      </c>
      <c r="B904" s="238">
        <v>139</v>
      </c>
      <c r="C904" s="239">
        <v>2117</v>
      </c>
      <c r="D904" s="240">
        <v>2720</v>
      </c>
      <c r="E904" s="241">
        <f>D904*(12+Henkilöstömenot!$I$29)*(1+(Henkilöstömenot!$I$28/100))</f>
        <v>41820</v>
      </c>
    </row>
    <row r="905" spans="1:5" ht="14.25">
      <c r="A905" s="242" t="s">
        <v>919</v>
      </c>
      <c r="B905" s="243">
        <v>18</v>
      </c>
      <c r="C905" s="244">
        <v>2051</v>
      </c>
      <c r="D905" s="245">
        <v>2678</v>
      </c>
      <c r="E905" s="246">
        <f>D905*(12+Henkilöstömenot!$I$29)*(1+(Henkilöstömenot!$I$28/100))</f>
        <v>41174.25</v>
      </c>
    </row>
    <row r="906" spans="1:5" ht="14.25">
      <c r="A906" s="237" t="s">
        <v>920</v>
      </c>
      <c r="B906" s="238">
        <v>13</v>
      </c>
      <c r="C906" s="239">
        <v>2018</v>
      </c>
      <c r="D906" s="240">
        <v>2283</v>
      </c>
      <c r="E906" s="241">
        <f>D906*(12+Henkilöstömenot!$I$29)*(1+(Henkilöstömenot!$I$28/100))</f>
        <v>35101.125</v>
      </c>
    </row>
    <row r="907" spans="1:5" ht="14.25">
      <c r="A907" s="242" t="s">
        <v>921</v>
      </c>
      <c r="B907" s="243">
        <v>20</v>
      </c>
      <c r="C907" s="244">
        <v>1782</v>
      </c>
      <c r="D907" s="245">
        <v>1857</v>
      </c>
      <c r="E907" s="246">
        <f>D907*(12+Henkilöstömenot!$I$29)*(1+(Henkilöstömenot!$I$28/100))</f>
        <v>28551.375</v>
      </c>
    </row>
    <row r="908" spans="1:5" ht="14.25">
      <c r="A908" s="237" t="s">
        <v>922</v>
      </c>
      <c r="B908" s="238">
        <v>12</v>
      </c>
      <c r="C908" s="239">
        <v>3313</v>
      </c>
      <c r="D908" s="240">
        <v>3577</v>
      </c>
      <c r="E908" s="241">
        <f>D908*(12+Henkilöstömenot!$I$29)*(1+(Henkilöstömenot!$I$28/100))</f>
        <v>54996.375</v>
      </c>
    </row>
    <row r="909" spans="1:5" ht="14.25">
      <c r="A909" s="242" t="s">
        <v>923</v>
      </c>
      <c r="B909" s="243">
        <v>19</v>
      </c>
      <c r="C909" s="244">
        <v>4046</v>
      </c>
      <c r="D909" s="245">
        <v>4531</v>
      </c>
      <c r="E909" s="246">
        <f>D909*(12+Henkilöstömenot!$I$29)*(1+(Henkilöstömenot!$I$28/100))</f>
        <v>69664.125</v>
      </c>
    </row>
    <row r="910" spans="1:5" ht="14.25">
      <c r="A910" s="237" t="s">
        <v>924</v>
      </c>
      <c r="B910" s="238">
        <v>23</v>
      </c>
      <c r="C910" s="239">
        <v>3443</v>
      </c>
      <c r="D910" s="240">
        <v>4104</v>
      </c>
      <c r="E910" s="241">
        <f>D910*(12+Henkilöstömenot!$I$29)*(1+(Henkilöstömenot!$I$28/100))</f>
        <v>63099</v>
      </c>
    </row>
    <row r="911" spans="1:5" ht="14.25">
      <c r="A911" s="242" t="s">
        <v>925</v>
      </c>
      <c r="B911" s="243">
        <v>15</v>
      </c>
      <c r="C911" s="244">
        <v>2092</v>
      </c>
      <c r="D911" s="245">
        <v>2386</v>
      </c>
      <c r="E911" s="246">
        <f>D911*(12+Henkilöstömenot!$I$29)*(1+(Henkilöstömenot!$I$28/100))</f>
        <v>36684.75</v>
      </c>
    </row>
    <row r="912" spans="1:5" ht="14.25">
      <c r="A912" s="237" t="s">
        <v>926</v>
      </c>
      <c r="B912" s="238">
        <v>52</v>
      </c>
      <c r="C912" s="239">
        <v>1836</v>
      </c>
      <c r="D912" s="240">
        <v>2019</v>
      </c>
      <c r="E912" s="241">
        <f>D912*(12+Henkilöstömenot!$I$29)*(1+(Henkilöstömenot!$I$28/100))</f>
        <v>31042.125</v>
      </c>
    </row>
    <row r="913" spans="1:5" ht="14.25">
      <c r="A913" s="242" t="s">
        <v>927</v>
      </c>
      <c r="B913" s="243">
        <v>15</v>
      </c>
      <c r="C913" s="244">
        <v>2224</v>
      </c>
      <c r="D913" s="245">
        <v>2810</v>
      </c>
      <c r="E913" s="246">
        <f>D913*(12+Henkilöstömenot!$I$29)*(1+(Henkilöstömenot!$I$28/100))</f>
        <v>43203.75</v>
      </c>
    </row>
    <row r="914" spans="1:5" ht="14.25">
      <c r="A914" s="237" t="s">
        <v>928</v>
      </c>
      <c r="B914" s="238">
        <v>766</v>
      </c>
      <c r="C914" s="239">
        <v>3497</v>
      </c>
      <c r="D914" s="240">
        <v>3920</v>
      </c>
      <c r="E914" s="241">
        <f>D914*(12+Henkilöstömenot!$I$29)*(1+(Henkilöstömenot!$I$28/100))</f>
        <v>60270</v>
      </c>
    </row>
    <row r="915" spans="1:5" ht="14.25">
      <c r="A915" s="242" t="s">
        <v>929</v>
      </c>
      <c r="B915" s="243">
        <v>11</v>
      </c>
      <c r="C915" s="244">
        <v>4474</v>
      </c>
      <c r="D915" s="245">
        <v>5006</v>
      </c>
      <c r="E915" s="246">
        <f>D915*(12+Henkilöstömenot!$I$29)*(1+(Henkilöstömenot!$I$28/100))</f>
        <v>76967.25</v>
      </c>
    </row>
    <row r="916" spans="1:5" ht="14.25">
      <c r="A916" s="237" t="s">
        <v>930</v>
      </c>
      <c r="B916" s="238">
        <v>15</v>
      </c>
      <c r="C916" s="239">
        <v>4823</v>
      </c>
      <c r="D916" s="240">
        <v>4870</v>
      </c>
      <c r="E916" s="241">
        <f>D916*(12+Henkilöstömenot!$I$29)*(1+(Henkilöstömenot!$I$28/100))</f>
        <v>74876.25</v>
      </c>
    </row>
    <row r="917" spans="1:5" ht="14.25">
      <c r="A917" s="242" t="s">
        <v>931</v>
      </c>
      <c r="B917" s="243">
        <v>12</v>
      </c>
      <c r="C917" s="244">
        <v>2721</v>
      </c>
      <c r="D917" s="245">
        <v>3082</v>
      </c>
      <c r="E917" s="246">
        <f>D917*(12+Henkilöstömenot!$I$29)*(1+(Henkilöstömenot!$I$28/100))</f>
        <v>47385.75</v>
      </c>
    </row>
    <row r="918" spans="1:5" ht="14.25">
      <c r="A918" s="237" t="s">
        <v>932</v>
      </c>
      <c r="B918" s="238">
        <v>13</v>
      </c>
      <c r="C918" s="239">
        <v>3170</v>
      </c>
      <c r="D918" s="240">
        <v>3478</v>
      </c>
      <c r="E918" s="241">
        <f>D918*(12+Henkilöstömenot!$I$29)*(1+(Henkilöstömenot!$I$28/100))</f>
        <v>53474.25</v>
      </c>
    </row>
    <row r="919" spans="1:5" ht="14.25">
      <c r="A919" s="242" t="s">
        <v>933</v>
      </c>
      <c r="B919" s="243">
        <v>26</v>
      </c>
      <c r="C919" s="244">
        <v>4434</v>
      </c>
      <c r="D919" s="245">
        <v>5059</v>
      </c>
      <c r="E919" s="246">
        <f>D919*(12+Henkilöstömenot!$I$29)*(1+(Henkilöstömenot!$I$28/100))</f>
        <v>77782.125</v>
      </c>
    </row>
    <row r="920" spans="1:5" ht="14.25">
      <c r="A920" s="237" t="s">
        <v>934</v>
      </c>
      <c r="B920" s="238">
        <v>19</v>
      </c>
      <c r="C920" s="239">
        <v>2304</v>
      </c>
      <c r="D920" s="240">
        <v>2542</v>
      </c>
      <c r="E920" s="241">
        <f>D920*(12+Henkilöstömenot!$I$29)*(1+(Henkilöstömenot!$I$28/100))</f>
        <v>39083.25</v>
      </c>
    </row>
    <row r="921" spans="1:5" ht="14.25">
      <c r="A921" s="242" t="s">
        <v>935</v>
      </c>
      <c r="B921" s="243">
        <v>40</v>
      </c>
      <c r="C921" s="244">
        <v>2123</v>
      </c>
      <c r="D921" s="245">
        <v>2334</v>
      </c>
      <c r="E921" s="246">
        <f>D921*(12+Henkilöstömenot!$I$29)*(1+(Henkilöstömenot!$I$28/100))</f>
        <v>35885.25</v>
      </c>
    </row>
    <row r="922" spans="1:5" ht="14.25">
      <c r="A922" s="237" t="s">
        <v>936</v>
      </c>
      <c r="B922" s="238">
        <v>12</v>
      </c>
      <c r="C922" s="239">
        <v>1898</v>
      </c>
      <c r="D922" s="240">
        <v>1966</v>
      </c>
      <c r="E922" s="241">
        <f>D922*(12+Henkilöstömenot!$I$29)*(1+(Henkilöstömenot!$I$28/100))</f>
        <v>30227.25</v>
      </c>
    </row>
    <row r="923" spans="1:5" ht="14.25">
      <c r="A923" s="242" t="s">
        <v>937</v>
      </c>
      <c r="B923" s="243">
        <v>413</v>
      </c>
      <c r="C923" s="244">
        <v>3327</v>
      </c>
      <c r="D923" s="245">
        <v>3930</v>
      </c>
      <c r="E923" s="246">
        <f>D923*(12+Henkilöstömenot!$I$29)*(1+(Henkilöstömenot!$I$28/100))</f>
        <v>60423.75</v>
      </c>
    </row>
    <row r="924" spans="1:5" ht="14.25">
      <c r="A924" s="237" t="s">
        <v>938</v>
      </c>
      <c r="B924" s="238">
        <v>392</v>
      </c>
      <c r="C924" s="239">
        <v>2078</v>
      </c>
      <c r="D924" s="240">
        <v>2311</v>
      </c>
      <c r="E924" s="241">
        <f>D924*(12+Henkilöstömenot!$I$29)*(1+(Henkilöstömenot!$I$28/100))</f>
        <v>35531.625</v>
      </c>
    </row>
    <row r="925" spans="1:5" ht="14.25">
      <c r="A925" s="242" t="s">
        <v>939</v>
      </c>
      <c r="B925" s="243">
        <v>16</v>
      </c>
      <c r="C925" s="244">
        <v>1534</v>
      </c>
      <c r="D925" s="245">
        <v>1534</v>
      </c>
      <c r="E925" s="246">
        <f>D925*(12+Henkilöstömenot!$I$29)*(1+(Henkilöstömenot!$I$28/100))</f>
        <v>23585.25</v>
      </c>
    </row>
    <row r="926" spans="1:5" ht="14.25">
      <c r="A926" s="237" t="s">
        <v>940</v>
      </c>
      <c r="B926" s="238">
        <v>12</v>
      </c>
      <c r="C926" s="239">
        <v>2853</v>
      </c>
      <c r="D926" s="240">
        <v>3045</v>
      </c>
      <c r="E926" s="241">
        <f>D926*(12+Henkilöstömenot!$I$29)*(1+(Henkilöstömenot!$I$28/100))</f>
        <v>46816.875</v>
      </c>
    </row>
    <row r="927" spans="1:5" ht="14.25">
      <c r="A927" s="242" t="s">
        <v>941</v>
      </c>
      <c r="B927" s="243">
        <v>33</v>
      </c>
      <c r="C927" s="244">
        <v>1840</v>
      </c>
      <c r="D927" s="245">
        <v>2095</v>
      </c>
      <c r="E927" s="246">
        <f>D927*(12+Henkilöstömenot!$I$29)*(1+(Henkilöstömenot!$I$28/100))</f>
        <v>32210.625</v>
      </c>
    </row>
    <row r="928" spans="1:5" ht="14.25">
      <c r="A928" s="237" t="s">
        <v>942</v>
      </c>
      <c r="B928" s="238">
        <v>26</v>
      </c>
      <c r="C928" s="239">
        <v>2040</v>
      </c>
      <c r="D928" s="240">
        <v>2342</v>
      </c>
      <c r="E928" s="241">
        <f>D928*(12+Henkilöstömenot!$I$29)*(1+(Henkilöstömenot!$I$28/100))</f>
        <v>36008.25</v>
      </c>
    </row>
    <row r="929" spans="1:5" ht="14.25">
      <c r="A929" s="242" t="s">
        <v>943</v>
      </c>
      <c r="B929" s="243">
        <v>78</v>
      </c>
      <c r="C929" s="244">
        <v>2062</v>
      </c>
      <c r="D929" s="245">
        <v>2291</v>
      </c>
      <c r="E929" s="246">
        <f>D929*(12+Henkilöstömenot!$I$29)*(1+(Henkilöstömenot!$I$28/100))</f>
        <v>35224.125</v>
      </c>
    </row>
    <row r="930" spans="1:5" ht="14.25">
      <c r="A930" s="237" t="s">
        <v>944</v>
      </c>
      <c r="B930" s="238">
        <v>139</v>
      </c>
      <c r="C930" s="239">
        <v>3169</v>
      </c>
      <c r="D930" s="240">
        <v>3716</v>
      </c>
      <c r="E930" s="241">
        <f>D930*(12+Henkilöstömenot!$I$29)*(1+(Henkilöstömenot!$I$28/100))</f>
        <v>57133.5</v>
      </c>
    </row>
    <row r="931" spans="1:5" ht="14.25">
      <c r="A931" s="242" t="s">
        <v>945</v>
      </c>
      <c r="B931" s="243">
        <v>40</v>
      </c>
      <c r="C931" s="244">
        <v>2039</v>
      </c>
      <c r="D931" s="245">
        <v>2305</v>
      </c>
      <c r="E931" s="246">
        <f>D931*(12+Henkilöstömenot!$I$29)*(1+(Henkilöstömenot!$I$28/100))</f>
        <v>35439.375</v>
      </c>
    </row>
    <row r="932" spans="1:5" ht="14.25">
      <c r="A932" s="237" t="s">
        <v>946</v>
      </c>
      <c r="B932" s="238">
        <v>50</v>
      </c>
      <c r="C932" s="239">
        <v>2061</v>
      </c>
      <c r="D932" s="240">
        <v>2230</v>
      </c>
      <c r="E932" s="241">
        <f>D932*(12+Henkilöstömenot!$I$29)*(1+(Henkilöstömenot!$I$28/100))</f>
        <v>34286.25</v>
      </c>
    </row>
    <row r="933" spans="1:5" ht="14.25">
      <c r="A933" s="242" t="s">
        <v>947</v>
      </c>
      <c r="B933" s="243">
        <v>13</v>
      </c>
      <c r="C933" s="244">
        <v>1931</v>
      </c>
      <c r="D933" s="245">
        <v>2057</v>
      </c>
      <c r="E933" s="246">
        <f>D933*(12+Henkilöstömenot!$I$29)*(1+(Henkilöstömenot!$I$28/100))</f>
        <v>31626.375</v>
      </c>
    </row>
    <row r="934" spans="1:5" ht="14.25">
      <c r="A934" s="237" t="s">
        <v>948</v>
      </c>
      <c r="B934" s="238">
        <v>14</v>
      </c>
      <c r="C934" s="239">
        <v>4707</v>
      </c>
      <c r="D934" s="240">
        <v>5141</v>
      </c>
      <c r="E934" s="241">
        <f>D934*(12+Henkilöstömenot!$I$29)*(1+(Henkilöstömenot!$I$28/100))</f>
        <v>79042.875</v>
      </c>
    </row>
    <row r="935" spans="1:5" ht="14.25">
      <c r="A935" s="242" t="s">
        <v>949</v>
      </c>
      <c r="B935" s="243">
        <v>11</v>
      </c>
      <c r="C935" s="244">
        <v>2928</v>
      </c>
      <c r="D935" s="245">
        <v>3318</v>
      </c>
      <c r="E935" s="246">
        <f>D935*(12+Henkilöstömenot!$I$29)*(1+(Henkilöstömenot!$I$28/100))</f>
        <v>51014.25</v>
      </c>
    </row>
    <row r="936" spans="1:5" ht="14.25">
      <c r="A936" s="237" t="s">
        <v>950</v>
      </c>
      <c r="B936" s="238">
        <v>70</v>
      </c>
      <c r="C936" s="239">
        <v>3583</v>
      </c>
      <c r="D936" s="240">
        <v>3583</v>
      </c>
      <c r="E936" s="241">
        <f>D936*(12+Henkilöstömenot!$I$29)*(1+(Henkilöstömenot!$I$28/100))</f>
        <v>55088.625</v>
      </c>
    </row>
    <row r="937" spans="1:5" ht="14.25">
      <c r="A937" s="242" t="s">
        <v>951</v>
      </c>
      <c r="B937" s="243">
        <v>517</v>
      </c>
      <c r="C937" s="244">
        <v>1816</v>
      </c>
      <c r="D937" s="245">
        <v>2323</v>
      </c>
      <c r="E937" s="246">
        <f>D937*(12+Henkilöstömenot!$I$29)*(1+(Henkilöstömenot!$I$28/100))</f>
        <v>35716.125</v>
      </c>
    </row>
    <row r="938" spans="1:5" ht="14.25">
      <c r="A938" s="237" t="s">
        <v>952</v>
      </c>
      <c r="B938" s="238">
        <v>20</v>
      </c>
      <c r="C938" s="239">
        <v>1948</v>
      </c>
      <c r="D938" s="240">
        <v>2131</v>
      </c>
      <c r="E938" s="241">
        <f>D938*(12+Henkilöstömenot!$I$29)*(1+(Henkilöstömenot!$I$28/100))</f>
        <v>32764.125</v>
      </c>
    </row>
    <row r="939" spans="1:5" ht="14.25">
      <c r="A939" s="242" t="s">
        <v>953</v>
      </c>
      <c r="B939" s="243">
        <v>80</v>
      </c>
      <c r="C939" s="244">
        <v>2631</v>
      </c>
      <c r="D939" s="245">
        <v>2834</v>
      </c>
      <c r="E939" s="246">
        <f>D939*(12+Henkilöstömenot!$I$29)*(1+(Henkilöstömenot!$I$28/100))</f>
        <v>43572.75</v>
      </c>
    </row>
    <row r="940" spans="1:5" ht="14.25">
      <c r="A940" s="237" t="s">
        <v>954</v>
      </c>
      <c r="B940" s="238">
        <v>41</v>
      </c>
      <c r="C940" s="239">
        <v>2834</v>
      </c>
      <c r="D940" s="240">
        <v>3360</v>
      </c>
      <c r="E940" s="241">
        <f>D940*(12+Henkilöstömenot!$I$29)*(1+(Henkilöstömenot!$I$28/100))</f>
        <v>51660</v>
      </c>
    </row>
    <row r="941" spans="1:5" ht="14.25">
      <c r="A941" s="242" t="s">
        <v>955</v>
      </c>
      <c r="B941" s="243" t="s">
        <v>956</v>
      </c>
      <c r="C941" s="244">
        <v>2903</v>
      </c>
      <c r="D941" s="245">
        <v>3398</v>
      </c>
      <c r="E941" s="246">
        <f>D941*(12+Henkilöstömenot!$I$29)*(1+(Henkilöstömenot!$I$28/100))</f>
        <v>52244.25</v>
      </c>
    </row>
    <row r="942" spans="1:5" ht="14.25">
      <c r="A942" s="237" t="s">
        <v>957</v>
      </c>
      <c r="B942" s="238">
        <v>91</v>
      </c>
      <c r="C942" s="239">
        <v>2906</v>
      </c>
      <c r="D942" s="240">
        <v>3415</v>
      </c>
      <c r="E942" s="241">
        <f>D942*(12+Henkilöstömenot!$I$29)*(1+(Henkilöstömenot!$I$28/100))</f>
        <v>52505.625</v>
      </c>
    </row>
    <row r="943" spans="1:5" ht="14.25">
      <c r="A943" s="242" t="s">
        <v>958</v>
      </c>
      <c r="B943" s="243">
        <v>93</v>
      </c>
      <c r="C943" s="244">
        <v>2893</v>
      </c>
      <c r="D943" s="245">
        <v>3264</v>
      </c>
      <c r="E943" s="246">
        <f>D943*(12+Henkilöstömenot!$I$29)*(1+(Henkilöstömenot!$I$28/100))</f>
        <v>50184</v>
      </c>
    </row>
    <row r="944" spans="1:5" ht="14.25">
      <c r="A944" s="237" t="s">
        <v>959</v>
      </c>
      <c r="B944" s="238" t="s">
        <v>960</v>
      </c>
      <c r="C944" s="239">
        <v>3076</v>
      </c>
      <c r="D944" s="240">
        <v>3666</v>
      </c>
      <c r="E944" s="241">
        <f>D944*(12+Henkilöstömenot!$I$29)*(1+(Henkilöstömenot!$I$28/100))</f>
        <v>56364.75</v>
      </c>
    </row>
    <row r="945" spans="1:5" ht="14.25">
      <c r="A945" s="242" t="s">
        <v>961</v>
      </c>
      <c r="B945" s="243">
        <v>140</v>
      </c>
      <c r="C945" s="244">
        <v>2823</v>
      </c>
      <c r="D945" s="245">
        <v>3169</v>
      </c>
      <c r="E945" s="246">
        <f>D945*(12+Henkilöstömenot!$I$29)*(1+(Henkilöstömenot!$I$28/100))</f>
        <v>48723.375</v>
      </c>
    </row>
    <row r="946" spans="1:5" ht="14.25">
      <c r="A946" s="237" t="s">
        <v>962</v>
      </c>
      <c r="B946" s="238" t="s">
        <v>963</v>
      </c>
      <c r="C946" s="239">
        <v>5038</v>
      </c>
      <c r="D946" s="240">
        <v>8023</v>
      </c>
      <c r="E946" s="241">
        <f>D946*(12+Henkilöstömenot!$I$29)*(1+(Henkilöstömenot!$I$28/100))</f>
        <v>123353.625</v>
      </c>
    </row>
    <row r="947" spans="1:5" ht="14.25">
      <c r="A947" s="242" t="s">
        <v>964</v>
      </c>
      <c r="B947" s="243" t="s">
        <v>965</v>
      </c>
      <c r="C947" s="244">
        <v>2096</v>
      </c>
      <c r="D947" s="245">
        <v>2415</v>
      </c>
      <c r="E947" s="246">
        <f>D947*(12+Henkilöstömenot!$I$29)*(1+(Henkilöstömenot!$I$28/100))</f>
        <v>37130.625</v>
      </c>
    </row>
    <row r="948" spans="1:5" ht="14.25">
      <c r="A948" s="237" t="s">
        <v>966</v>
      </c>
      <c r="B948" s="238">
        <v>967</v>
      </c>
      <c r="C948" s="239">
        <v>6259</v>
      </c>
      <c r="D948" s="240">
        <v>9619</v>
      </c>
      <c r="E948" s="241">
        <f>D948*(12+Henkilöstömenot!$I$29)*(1+(Henkilöstömenot!$I$28/100))</f>
        <v>147892.125</v>
      </c>
    </row>
    <row r="949" spans="1:5" ht="14.25">
      <c r="A949" s="242" t="s">
        <v>967</v>
      </c>
      <c r="B949" s="243">
        <v>58</v>
      </c>
      <c r="C949" s="244">
        <v>5215</v>
      </c>
      <c r="D949" s="245">
        <v>5528</v>
      </c>
      <c r="E949" s="246">
        <f>D949*(12+Henkilöstömenot!$I$29)*(1+(Henkilöstömenot!$I$28/100))</f>
        <v>84993</v>
      </c>
    </row>
    <row r="950" spans="1:5" ht="14.25">
      <c r="A950" s="237" t="s">
        <v>968</v>
      </c>
      <c r="B950" s="238">
        <v>52</v>
      </c>
      <c r="C950" s="239">
        <v>4714</v>
      </c>
      <c r="D950" s="240">
        <v>5259</v>
      </c>
      <c r="E950" s="241">
        <f>D950*(12+Henkilöstömenot!$I$29)*(1+(Henkilöstömenot!$I$28/100))</f>
        <v>80857.125</v>
      </c>
    </row>
    <row r="951" spans="1:5" ht="14.25">
      <c r="A951" s="242" t="s">
        <v>970</v>
      </c>
      <c r="B951" s="243">
        <v>445</v>
      </c>
      <c r="C951" s="244">
        <v>2108</v>
      </c>
      <c r="D951" s="245">
        <v>2418</v>
      </c>
      <c r="E951" s="246">
        <f>D951*(12+Henkilöstömenot!$I$29)*(1+(Henkilöstömenot!$I$28/100))</f>
        <v>37176.75</v>
      </c>
    </row>
    <row r="952" spans="1:5" ht="14.25">
      <c r="A952" s="237" t="s">
        <v>971</v>
      </c>
      <c r="B952" s="238">
        <v>38</v>
      </c>
      <c r="C952" s="239">
        <v>2433</v>
      </c>
      <c r="D952" s="240">
        <v>2696</v>
      </c>
      <c r="E952" s="241">
        <f>D952*(12+Henkilöstömenot!$I$29)*(1+(Henkilöstömenot!$I$28/100))</f>
        <v>41451</v>
      </c>
    </row>
    <row r="953" spans="1:5" ht="14.25">
      <c r="A953" s="242" t="s">
        <v>972</v>
      </c>
      <c r="B953" s="243">
        <v>14</v>
      </c>
      <c r="C953" s="244">
        <v>2156</v>
      </c>
      <c r="D953" s="245">
        <v>2423</v>
      </c>
      <c r="E953" s="246">
        <f>D953*(12+Henkilöstömenot!$I$29)*(1+(Henkilöstömenot!$I$28/100))</f>
        <v>37253.625</v>
      </c>
    </row>
    <row r="954" spans="1:5" ht="14.25">
      <c r="A954" s="237" t="s">
        <v>973</v>
      </c>
      <c r="B954" s="238">
        <v>12</v>
      </c>
      <c r="C954" s="239">
        <v>2215</v>
      </c>
      <c r="D954" s="240">
        <v>2532</v>
      </c>
      <c r="E954" s="241">
        <f>D954*(12+Henkilöstömenot!$I$29)*(1+(Henkilöstömenot!$I$28/100))</f>
        <v>38929.5</v>
      </c>
    </row>
    <row r="955" spans="1:5" ht="14.25">
      <c r="A955" s="242" t="s">
        <v>974</v>
      </c>
      <c r="B955" s="243"/>
      <c r="C955" s="244"/>
      <c r="D955" s="245"/>
      <c r="E955" s="246">
        <f>D955*(12+Henkilöstömenot!$I$29)*(1+(Henkilöstömenot!$I$28/100))</f>
        <v>0</v>
      </c>
    </row>
    <row r="956" spans="1:5" ht="14.25">
      <c r="A956" s="237" t="s">
        <v>975</v>
      </c>
      <c r="B956" s="238">
        <v>23</v>
      </c>
      <c r="C956" s="239">
        <v>2939</v>
      </c>
      <c r="D956" s="240">
        <v>3393</v>
      </c>
      <c r="E956" s="241">
        <f>D956*(12+Henkilöstömenot!$I$29)*(1+(Henkilöstömenot!$I$28/100))</f>
        <v>52167.375</v>
      </c>
    </row>
    <row r="957" spans="1:5" ht="14.25">
      <c r="A957" s="242" t="s">
        <v>976</v>
      </c>
      <c r="B957" s="243">
        <v>52</v>
      </c>
      <c r="C957" s="244">
        <v>3046</v>
      </c>
      <c r="D957" s="245">
        <v>3515</v>
      </c>
      <c r="E957" s="246">
        <f>D957*(12+Henkilöstömenot!$I$29)*(1+(Henkilöstömenot!$I$28/100))</f>
        <v>54043.125</v>
      </c>
    </row>
    <row r="958" spans="1:5" ht="14.25">
      <c r="A958" s="237" t="s">
        <v>977</v>
      </c>
      <c r="B958" s="238">
        <v>106</v>
      </c>
      <c r="C958" s="239">
        <v>2039</v>
      </c>
      <c r="D958" s="240">
        <v>2361</v>
      </c>
      <c r="E958" s="241">
        <f>D958*(12+Henkilöstömenot!$I$29)*(1+(Henkilöstömenot!$I$28/100))</f>
        <v>36300.375</v>
      </c>
    </row>
    <row r="959" spans="1:5" ht="14.25">
      <c r="A959" s="242" t="s">
        <v>978</v>
      </c>
      <c r="B959" s="243">
        <v>10</v>
      </c>
      <c r="C959" s="244">
        <v>3585</v>
      </c>
      <c r="D959" s="245">
        <v>4317</v>
      </c>
      <c r="E959" s="246">
        <f>D959*(12+Henkilöstömenot!$I$29)*(1+(Henkilöstömenot!$I$28/100))</f>
        <v>66373.875</v>
      </c>
    </row>
    <row r="960" spans="1:5" ht="14.25">
      <c r="A960" s="237" t="s">
        <v>979</v>
      </c>
      <c r="B960" s="238">
        <v>45</v>
      </c>
      <c r="C960" s="239">
        <v>2684</v>
      </c>
      <c r="D960" s="240">
        <v>3074</v>
      </c>
      <c r="E960" s="241">
        <f>D960*(12+Henkilöstömenot!$I$29)*(1+(Henkilöstömenot!$I$28/100))</f>
        <v>47262.75</v>
      </c>
    </row>
    <row r="961" spans="1:5" ht="14.25">
      <c r="A961" s="242" t="s">
        <v>980</v>
      </c>
      <c r="B961" s="243">
        <v>15</v>
      </c>
      <c r="C961" s="244">
        <v>2060</v>
      </c>
      <c r="D961" s="245">
        <v>2183</v>
      </c>
      <c r="E961" s="246">
        <f>D961*(12+Henkilöstömenot!$I$29)*(1+(Henkilöstömenot!$I$28/100))</f>
        <v>33563.625</v>
      </c>
    </row>
    <row r="962" spans="1:5" ht="14.25">
      <c r="A962" s="237" t="s">
        <v>981</v>
      </c>
      <c r="B962" s="238">
        <v>59</v>
      </c>
      <c r="C962" s="239">
        <v>1607</v>
      </c>
      <c r="D962" s="240">
        <v>1607</v>
      </c>
      <c r="E962" s="241">
        <f>D962*(12+Henkilöstömenot!$I$29)*(1+(Henkilöstömenot!$I$28/100))</f>
        <v>24707.625</v>
      </c>
    </row>
    <row r="963" spans="1:5" ht="14.25">
      <c r="A963" s="242" t="s">
        <v>982</v>
      </c>
      <c r="B963" s="243">
        <v>12</v>
      </c>
      <c r="C963" s="244">
        <v>2351</v>
      </c>
      <c r="D963" s="245">
        <v>2594</v>
      </c>
      <c r="E963" s="246">
        <f>D963*(12+Henkilöstömenot!$I$29)*(1+(Henkilöstömenot!$I$28/100))</f>
        <v>39882.75</v>
      </c>
    </row>
    <row r="964" spans="1:5" ht="14.25">
      <c r="A964" s="237" t="s">
        <v>983</v>
      </c>
      <c r="B964" s="238">
        <v>139</v>
      </c>
      <c r="C964" s="239">
        <v>2228</v>
      </c>
      <c r="D964" s="240">
        <v>2520</v>
      </c>
      <c r="E964" s="241">
        <f>D964*(12+Henkilöstömenot!$I$29)*(1+(Henkilöstömenot!$I$28/100))</f>
        <v>38745</v>
      </c>
    </row>
    <row r="965" spans="1:5" ht="14.25">
      <c r="A965" s="242" t="s">
        <v>984</v>
      </c>
      <c r="B965" s="243">
        <v>91</v>
      </c>
      <c r="C965" s="244">
        <v>2207</v>
      </c>
      <c r="D965" s="245">
        <v>2449</v>
      </c>
      <c r="E965" s="246">
        <f>D965*(12+Henkilöstömenot!$I$29)*(1+(Henkilöstömenot!$I$28/100))</f>
        <v>37653.375</v>
      </c>
    </row>
    <row r="966" spans="1:5" ht="14.25">
      <c r="A966" s="237" t="s">
        <v>985</v>
      </c>
      <c r="B966" s="238">
        <v>48</v>
      </c>
      <c r="C966" s="239">
        <v>2038</v>
      </c>
      <c r="D966" s="240">
        <v>2254</v>
      </c>
      <c r="E966" s="241">
        <f>D966*(12+Henkilöstömenot!$I$29)*(1+(Henkilöstömenot!$I$28/100))</f>
        <v>34655.25</v>
      </c>
    </row>
    <row r="967" spans="1:5" ht="14.25">
      <c r="A967" s="242" t="s">
        <v>986</v>
      </c>
      <c r="B967" s="243">
        <v>937</v>
      </c>
      <c r="C967" s="244">
        <v>2204</v>
      </c>
      <c r="D967" s="245">
        <v>2486</v>
      </c>
      <c r="E967" s="246">
        <f>D967*(12+Henkilöstömenot!$I$29)*(1+(Henkilöstömenot!$I$28/100))</f>
        <v>38222.25</v>
      </c>
    </row>
    <row r="968" spans="1:5" ht="14.25">
      <c r="A968" s="237" t="s">
        <v>987</v>
      </c>
      <c r="B968" s="238">
        <v>382</v>
      </c>
      <c r="C968" s="239">
        <v>2318</v>
      </c>
      <c r="D968" s="240">
        <v>3740</v>
      </c>
      <c r="E968" s="241">
        <f>D968*(12+Henkilöstömenot!$I$29)*(1+(Henkilöstömenot!$I$28/100))</f>
        <v>57502.5</v>
      </c>
    </row>
    <row r="969" spans="1:5" ht="14.25">
      <c r="A969" s="242" t="s">
        <v>988</v>
      </c>
      <c r="B969" s="243">
        <v>20</v>
      </c>
      <c r="C969" s="244">
        <v>3377</v>
      </c>
      <c r="D969" s="245">
        <v>4127</v>
      </c>
      <c r="E969" s="246">
        <f>D969*(12+Henkilöstömenot!$I$29)*(1+(Henkilöstömenot!$I$28/100))</f>
        <v>63452.625</v>
      </c>
    </row>
    <row r="970" spans="1:5" ht="14.25">
      <c r="A970" s="237" t="s">
        <v>989</v>
      </c>
      <c r="B970" s="238">
        <v>308</v>
      </c>
      <c r="C970" s="239">
        <v>2862</v>
      </c>
      <c r="D970" s="240">
        <v>4204</v>
      </c>
      <c r="E970" s="241">
        <f>D970*(12+Henkilöstömenot!$I$29)*(1+(Henkilöstömenot!$I$28/100))</f>
        <v>64636.5</v>
      </c>
    </row>
    <row r="971" spans="1:5" ht="14.25">
      <c r="A971" s="242" t="s">
        <v>990</v>
      </c>
      <c r="B971" s="243" t="s">
        <v>991</v>
      </c>
      <c r="C971" s="244">
        <v>1937</v>
      </c>
      <c r="D971" s="245">
        <v>3032</v>
      </c>
      <c r="E971" s="246">
        <f>D971*(12+Henkilöstömenot!$I$29)*(1+(Henkilöstömenot!$I$28/100))</f>
        <v>46617</v>
      </c>
    </row>
    <row r="972" spans="1:5" ht="14.25">
      <c r="A972" s="237" t="s">
        <v>992</v>
      </c>
      <c r="B972" s="238">
        <v>22</v>
      </c>
      <c r="C972" s="239">
        <v>2305</v>
      </c>
      <c r="D972" s="240">
        <v>3446</v>
      </c>
      <c r="E972" s="241">
        <f>D972*(12+Henkilöstömenot!$I$29)*(1+(Henkilöstömenot!$I$28/100))</f>
        <v>52982.25</v>
      </c>
    </row>
    <row r="973" spans="1:5" ht="14.25">
      <c r="A973" s="242" t="s">
        <v>993</v>
      </c>
      <c r="B973" s="243">
        <v>13</v>
      </c>
      <c r="C973" s="244">
        <v>1973</v>
      </c>
      <c r="D973" s="245">
        <v>2818</v>
      </c>
      <c r="E973" s="246">
        <f>D973*(12+Henkilöstömenot!$I$29)*(1+(Henkilöstömenot!$I$28/100))</f>
        <v>43326.75</v>
      </c>
    </row>
    <row r="974" spans="1:5" ht="14.25">
      <c r="A974" s="237" t="s">
        <v>994</v>
      </c>
      <c r="B974" s="238">
        <v>105</v>
      </c>
      <c r="C974" s="239">
        <v>2004</v>
      </c>
      <c r="D974" s="240">
        <v>3045</v>
      </c>
      <c r="E974" s="241">
        <f>D974*(12+Henkilöstömenot!$I$29)*(1+(Henkilöstömenot!$I$28/100))</f>
        <v>46816.875</v>
      </c>
    </row>
    <row r="975" spans="1:5" ht="14.25">
      <c r="A975" s="242" t="s">
        <v>995</v>
      </c>
      <c r="B975" s="243">
        <v>93</v>
      </c>
      <c r="C975" s="244">
        <v>3291</v>
      </c>
      <c r="D975" s="245">
        <v>4335</v>
      </c>
      <c r="E975" s="246">
        <f>D975*(12+Henkilöstömenot!$I$29)*(1+(Henkilöstömenot!$I$28/100))</f>
        <v>66650.625</v>
      </c>
    </row>
    <row r="976" spans="1:5" ht="14.25">
      <c r="A976" s="237" t="s">
        <v>996</v>
      </c>
      <c r="B976" s="238">
        <v>217</v>
      </c>
      <c r="C976" s="239">
        <v>2780</v>
      </c>
      <c r="D976" s="240">
        <v>3311</v>
      </c>
      <c r="E976" s="241">
        <f>D976*(12+Henkilöstömenot!$I$29)*(1+(Henkilöstömenot!$I$28/100))</f>
        <v>50906.625</v>
      </c>
    </row>
    <row r="977" spans="1:5" ht="14.25">
      <c r="A977" s="242" t="s">
        <v>997</v>
      </c>
      <c r="B977" s="243">
        <v>15</v>
      </c>
      <c r="C977" s="244">
        <v>3232</v>
      </c>
      <c r="D977" s="245">
        <v>3711</v>
      </c>
      <c r="E977" s="246">
        <f>D977*(12+Henkilöstömenot!$I$29)*(1+(Henkilöstömenot!$I$28/100))</f>
        <v>57056.625</v>
      </c>
    </row>
    <row r="978" spans="1:5" ht="14.25">
      <c r="A978" s="237" t="s">
        <v>998</v>
      </c>
      <c r="B978" s="238">
        <v>76</v>
      </c>
      <c r="C978" s="239">
        <v>2184</v>
      </c>
      <c r="D978" s="240">
        <v>2508</v>
      </c>
      <c r="E978" s="241">
        <f>D978*(12+Henkilöstömenot!$I$29)*(1+(Henkilöstömenot!$I$28/100))</f>
        <v>38560.5</v>
      </c>
    </row>
    <row r="979" spans="1:5" ht="14.25">
      <c r="A979" s="242" t="s">
        <v>999</v>
      </c>
      <c r="B979" s="243">
        <v>10</v>
      </c>
      <c r="C979" s="244">
        <v>2076</v>
      </c>
      <c r="D979" s="245">
        <v>2272</v>
      </c>
      <c r="E979" s="246">
        <f>D979*(12+Henkilöstömenot!$I$29)*(1+(Henkilöstömenot!$I$28/100))</f>
        <v>34932</v>
      </c>
    </row>
    <row r="980" spans="1:5" ht="14.25">
      <c r="A980" s="237" t="s">
        <v>1000</v>
      </c>
      <c r="B980" s="238">
        <v>19</v>
      </c>
      <c r="C980" s="239">
        <v>1799</v>
      </c>
      <c r="D980" s="240">
        <v>1934</v>
      </c>
      <c r="E980" s="241">
        <f>D980*(12+Henkilöstömenot!$I$29)*(1+(Henkilöstömenot!$I$28/100))</f>
        <v>29735.25</v>
      </c>
    </row>
    <row r="981" spans="1:5" ht="14.25">
      <c r="A981" s="242" t="s">
        <v>1001</v>
      </c>
      <c r="B981" s="243">
        <v>484</v>
      </c>
      <c r="C981" s="244">
        <v>2787</v>
      </c>
      <c r="D981" s="245">
        <v>3193</v>
      </c>
      <c r="E981" s="246">
        <f>D981*(12+Henkilöstömenot!$I$29)*(1+(Henkilöstömenot!$I$28/100))</f>
        <v>49092.375</v>
      </c>
    </row>
    <row r="982" spans="1:5" ht="14.25">
      <c r="A982" s="237" t="s">
        <v>1002</v>
      </c>
      <c r="B982" s="238">
        <v>86</v>
      </c>
      <c r="C982" s="239">
        <v>4734</v>
      </c>
      <c r="D982" s="240">
        <v>5204</v>
      </c>
      <c r="E982" s="241">
        <f>D982*(12+Henkilöstömenot!$I$29)*(1+(Henkilöstömenot!$I$28/100))</f>
        <v>80011.5</v>
      </c>
    </row>
    <row r="983" spans="1:5" ht="14.25">
      <c r="A983" s="242" t="s">
        <v>1003</v>
      </c>
      <c r="B983" s="243">
        <v>18</v>
      </c>
      <c r="C983" s="244">
        <v>3590</v>
      </c>
      <c r="D983" s="245">
        <v>3956</v>
      </c>
      <c r="E983" s="246">
        <f>D983*(12+Henkilöstömenot!$I$29)*(1+(Henkilöstömenot!$I$28/100))</f>
        <v>60823.5</v>
      </c>
    </row>
    <row r="984" spans="1:5" ht="14.25">
      <c r="A984" s="237" t="s">
        <v>1004</v>
      </c>
      <c r="B984" s="238">
        <v>19</v>
      </c>
      <c r="C984" s="239">
        <v>1899</v>
      </c>
      <c r="D984" s="240">
        <v>2211</v>
      </c>
      <c r="E984" s="241">
        <f>D984*(12+Henkilöstömenot!$I$29)*(1+(Henkilöstömenot!$I$28/100))</f>
        <v>33994.125</v>
      </c>
    </row>
    <row r="985" spans="1:5" ht="14.25">
      <c r="A985" s="242" t="s">
        <v>1005</v>
      </c>
      <c r="B985" s="243">
        <v>10</v>
      </c>
      <c r="C985" s="244">
        <v>2867</v>
      </c>
      <c r="D985" s="245">
        <v>3576</v>
      </c>
      <c r="E985" s="246">
        <f>D985*(12+Henkilöstömenot!$I$29)*(1+(Henkilöstömenot!$I$28/100))</f>
        <v>54981</v>
      </c>
    </row>
    <row r="986" spans="1:5" ht="14.25">
      <c r="A986" s="237" t="s">
        <v>1006</v>
      </c>
      <c r="B986" s="238">
        <v>53</v>
      </c>
      <c r="C986" s="239">
        <v>2711</v>
      </c>
      <c r="D986" s="240">
        <v>3078</v>
      </c>
      <c r="E986" s="241">
        <f>D986*(12+Henkilöstömenot!$I$29)*(1+(Henkilöstömenot!$I$28/100))</f>
        <v>47324.25</v>
      </c>
    </row>
    <row r="987" spans="1:5" ht="14.25">
      <c r="A987" s="242" t="s">
        <v>1007</v>
      </c>
      <c r="B987" s="243">
        <v>344</v>
      </c>
      <c r="C987" s="244">
        <v>2121</v>
      </c>
      <c r="D987" s="245">
        <v>2394</v>
      </c>
      <c r="E987" s="246">
        <f>D987*(12+Henkilöstömenot!$I$29)*(1+(Henkilöstömenot!$I$28/100))</f>
        <v>36807.75</v>
      </c>
    </row>
    <row r="988" spans="1:5" ht="14.25">
      <c r="A988" s="237" t="s">
        <v>1008</v>
      </c>
      <c r="B988" s="238">
        <v>539</v>
      </c>
      <c r="C988" s="239">
        <v>2397</v>
      </c>
      <c r="D988" s="240">
        <v>2651</v>
      </c>
      <c r="E988" s="241">
        <f>D988*(12+Henkilöstömenot!$I$29)*(1+(Henkilöstömenot!$I$28/100))</f>
        <v>40759.125</v>
      </c>
    </row>
    <row r="989" spans="1:5" ht="14.25">
      <c r="A989" s="242" t="s">
        <v>1009</v>
      </c>
      <c r="B989" s="243">
        <v>465</v>
      </c>
      <c r="C989" s="244">
        <v>3504</v>
      </c>
      <c r="D989" s="245">
        <v>3993</v>
      </c>
      <c r="E989" s="246">
        <f>D989*(12+Henkilöstömenot!$I$29)*(1+(Henkilöstömenot!$I$28/100))</f>
        <v>61392.375</v>
      </c>
    </row>
    <row r="990" spans="1:5" ht="14.25">
      <c r="A990" s="237" t="s">
        <v>1010</v>
      </c>
      <c r="B990" s="238" t="s">
        <v>956</v>
      </c>
      <c r="C990" s="239">
        <v>2073</v>
      </c>
      <c r="D990" s="240">
        <v>2318</v>
      </c>
      <c r="E990" s="241">
        <f>D990*(12+Henkilöstömenot!$I$29)*(1+(Henkilöstömenot!$I$28/100))</f>
        <v>35639.25</v>
      </c>
    </row>
    <row r="991" spans="1:5" ht="14.25">
      <c r="A991" s="242" t="s">
        <v>1011</v>
      </c>
      <c r="B991" s="243">
        <v>30</v>
      </c>
      <c r="C991" s="244">
        <v>2824</v>
      </c>
      <c r="D991" s="245">
        <v>3140</v>
      </c>
      <c r="E991" s="246">
        <f>D991*(12+Henkilöstömenot!$I$29)*(1+(Henkilöstömenot!$I$28/100))</f>
        <v>48277.5</v>
      </c>
    </row>
    <row r="992" spans="1:5" ht="14.25">
      <c r="A992" s="237" t="s">
        <v>1012</v>
      </c>
      <c r="B992" s="238">
        <v>28</v>
      </c>
      <c r="C992" s="239">
        <v>4171</v>
      </c>
      <c r="D992" s="240">
        <v>4709</v>
      </c>
      <c r="E992" s="241">
        <f>D992*(12+Henkilöstömenot!$I$29)*(1+(Henkilöstömenot!$I$28/100))</f>
        <v>72400.875</v>
      </c>
    </row>
    <row r="993" spans="1:5" ht="14.25">
      <c r="A993" s="242" t="s">
        <v>1013</v>
      </c>
      <c r="B993" s="243">
        <v>32</v>
      </c>
      <c r="C993" s="244">
        <v>2272</v>
      </c>
      <c r="D993" s="245">
        <v>2630</v>
      </c>
      <c r="E993" s="246">
        <f>D993*(12+Henkilöstömenot!$I$29)*(1+(Henkilöstömenot!$I$28/100))</f>
        <v>40436.25</v>
      </c>
    </row>
    <row r="994" spans="1:5" ht="14.25">
      <c r="A994" s="237" t="s">
        <v>1014</v>
      </c>
      <c r="B994" s="238">
        <v>37</v>
      </c>
      <c r="C994" s="239">
        <v>2724</v>
      </c>
      <c r="D994" s="240">
        <v>3033</v>
      </c>
      <c r="E994" s="241">
        <f>D994*(12+Henkilöstömenot!$I$29)*(1+(Henkilöstömenot!$I$28/100))</f>
        <v>46632.375</v>
      </c>
    </row>
    <row r="995" spans="1:5" ht="14.25">
      <c r="A995" s="242" t="s">
        <v>1015</v>
      </c>
      <c r="B995" s="243">
        <v>12</v>
      </c>
      <c r="C995" s="244">
        <v>3313</v>
      </c>
      <c r="D995" s="245">
        <v>3766</v>
      </c>
      <c r="E995" s="246">
        <f>D995*(12+Henkilöstömenot!$I$29)*(1+(Henkilöstömenot!$I$28/100))</f>
        <v>57902.25</v>
      </c>
    </row>
    <row r="996" spans="1:5" ht="14.25">
      <c r="A996" s="237" t="s">
        <v>1016</v>
      </c>
      <c r="B996" s="238">
        <v>678</v>
      </c>
      <c r="C996" s="239">
        <v>1772</v>
      </c>
      <c r="D996" s="240">
        <v>1991</v>
      </c>
      <c r="E996" s="241">
        <f>D996*(12+Henkilöstömenot!$I$29)*(1+(Henkilöstömenot!$I$28/100))</f>
        <v>30611.625</v>
      </c>
    </row>
    <row r="997" spans="1:5" ht="14.25">
      <c r="A997" s="242" t="s">
        <v>1017</v>
      </c>
      <c r="B997" s="243">
        <v>564</v>
      </c>
      <c r="C997" s="244">
        <v>2126</v>
      </c>
      <c r="D997" s="245">
        <v>2438</v>
      </c>
      <c r="E997" s="246">
        <f>D997*(12+Henkilöstömenot!$I$29)*(1+(Henkilöstömenot!$I$28/100))</f>
        <v>37484.25</v>
      </c>
    </row>
    <row r="998" spans="1:5" ht="14.25">
      <c r="A998" s="237" t="s">
        <v>1018</v>
      </c>
      <c r="B998" s="238">
        <v>36</v>
      </c>
      <c r="C998" s="239">
        <v>1928</v>
      </c>
      <c r="D998" s="240">
        <v>2207</v>
      </c>
      <c r="E998" s="241">
        <f>D998*(12+Henkilöstömenot!$I$29)*(1+(Henkilöstömenot!$I$28/100))</f>
        <v>33932.625</v>
      </c>
    </row>
    <row r="999" spans="1:5" ht="14.25">
      <c r="A999" s="242" t="s">
        <v>1019</v>
      </c>
      <c r="B999" s="243">
        <v>25</v>
      </c>
      <c r="C999" s="244">
        <v>3132</v>
      </c>
      <c r="D999" s="245">
        <v>3488</v>
      </c>
      <c r="E999" s="246">
        <f>D999*(12+Henkilöstömenot!$I$29)*(1+(Henkilöstömenot!$I$28/100))</f>
        <v>53628</v>
      </c>
    </row>
    <row r="1000" spans="1:5" ht="14.25">
      <c r="A1000" s="237" t="s">
        <v>1020</v>
      </c>
      <c r="B1000" s="238">
        <v>21</v>
      </c>
      <c r="C1000" s="239">
        <v>2705</v>
      </c>
      <c r="D1000" s="240">
        <v>3023</v>
      </c>
      <c r="E1000" s="241">
        <f>D1000*(12+Henkilöstömenot!$I$29)*(1+(Henkilöstömenot!$I$28/100))</f>
        <v>46478.625</v>
      </c>
    </row>
    <row r="1001" spans="1:5" ht="14.25">
      <c r="A1001" s="242" t="s">
        <v>1021</v>
      </c>
      <c r="B1001" s="243">
        <v>22</v>
      </c>
      <c r="C1001" s="244">
        <v>5691</v>
      </c>
      <c r="D1001" s="245">
        <v>6463</v>
      </c>
      <c r="E1001" s="246">
        <f>D1001*(12+Henkilöstömenot!$I$29)*(1+(Henkilöstömenot!$I$28/100))</f>
        <v>99368.625</v>
      </c>
    </row>
    <row r="1002" spans="1:5" ht="14.25">
      <c r="A1002" s="237" t="s">
        <v>1022</v>
      </c>
      <c r="B1002" s="238">
        <v>37</v>
      </c>
      <c r="C1002" s="239">
        <v>4272</v>
      </c>
      <c r="D1002" s="240">
        <v>5633</v>
      </c>
      <c r="E1002" s="241">
        <f>D1002*(12+Henkilöstömenot!$I$29)*(1+(Henkilöstömenot!$I$28/100))</f>
        <v>86607.375</v>
      </c>
    </row>
    <row r="1003" spans="1:5" ht="14.25">
      <c r="A1003" s="242" t="s">
        <v>1023</v>
      </c>
      <c r="B1003" s="243">
        <v>52</v>
      </c>
      <c r="C1003" s="244">
        <v>3056</v>
      </c>
      <c r="D1003" s="245">
        <v>3363</v>
      </c>
      <c r="E1003" s="246">
        <f>D1003*(12+Henkilöstömenot!$I$29)*(1+(Henkilöstömenot!$I$28/100))</f>
        <v>51706.125</v>
      </c>
    </row>
    <row r="1004" spans="1:5" ht="14.25">
      <c r="A1004" s="237" t="s">
        <v>1024</v>
      </c>
      <c r="B1004" s="238">
        <v>216</v>
      </c>
      <c r="C1004" s="239">
        <v>2302</v>
      </c>
      <c r="D1004" s="240">
        <v>2479</v>
      </c>
      <c r="E1004" s="241">
        <f>D1004*(12+Henkilöstömenot!$I$29)*(1+(Henkilöstömenot!$I$28/100))</f>
        <v>38114.625</v>
      </c>
    </row>
    <row r="1005" spans="1:5" ht="14.25">
      <c r="A1005" s="242" t="s">
        <v>1025</v>
      </c>
      <c r="B1005" s="243">
        <v>151</v>
      </c>
      <c r="C1005" s="244">
        <v>2752</v>
      </c>
      <c r="D1005" s="245">
        <v>3086</v>
      </c>
      <c r="E1005" s="246">
        <f>D1005*(12+Henkilöstömenot!$I$29)*(1+(Henkilöstömenot!$I$28/100))</f>
        <v>47447.25</v>
      </c>
    </row>
    <row r="1006" spans="1:5" ht="14.25">
      <c r="A1006" s="237" t="s">
        <v>1026</v>
      </c>
      <c r="B1006" s="238">
        <v>87</v>
      </c>
      <c r="C1006" s="239">
        <v>1797</v>
      </c>
      <c r="D1006" s="240">
        <v>1954</v>
      </c>
      <c r="E1006" s="241">
        <f>D1006*(12+Henkilöstömenot!$I$29)*(1+(Henkilöstömenot!$I$28/100))</f>
        <v>30042.75</v>
      </c>
    </row>
    <row r="1007" spans="1:5" ht="14.25">
      <c r="A1007" s="242" t="s">
        <v>1026</v>
      </c>
      <c r="B1007" s="243" t="s">
        <v>1027</v>
      </c>
      <c r="C1007" s="244">
        <v>1732</v>
      </c>
      <c r="D1007" s="245">
        <v>1933</v>
      </c>
      <c r="E1007" s="246">
        <f>D1007*(12+Henkilöstömenot!$I$29)*(1+(Henkilöstömenot!$I$28/100))</f>
        <v>29719.875</v>
      </c>
    </row>
    <row r="1008" spans="1:5" ht="14.25">
      <c r="A1008" s="237" t="s">
        <v>1028</v>
      </c>
      <c r="B1008" s="238">
        <v>12</v>
      </c>
      <c r="C1008" s="239">
        <v>1781</v>
      </c>
      <c r="D1008" s="240">
        <v>1956</v>
      </c>
      <c r="E1008" s="241">
        <f>D1008*(12+Henkilöstömenot!$I$29)*(1+(Henkilöstömenot!$I$28/100))</f>
        <v>30073.5</v>
      </c>
    </row>
    <row r="1009" spans="1:5" ht="14.25">
      <c r="A1009" s="242" t="s">
        <v>1029</v>
      </c>
      <c r="B1009" s="243">
        <v>24</v>
      </c>
      <c r="C1009" s="244">
        <v>2925</v>
      </c>
      <c r="D1009" s="245">
        <v>3293</v>
      </c>
      <c r="E1009" s="246">
        <f>D1009*(12+Henkilöstömenot!$I$29)*(1+(Henkilöstömenot!$I$28/100))</f>
        <v>50629.875</v>
      </c>
    </row>
    <row r="1010" spans="1:5" ht="14.25">
      <c r="A1010" s="237" t="s">
        <v>1030</v>
      </c>
      <c r="B1010" s="238">
        <v>12</v>
      </c>
      <c r="C1010" s="239">
        <v>3218</v>
      </c>
      <c r="D1010" s="240">
        <v>3622</v>
      </c>
      <c r="E1010" s="241">
        <f>D1010*(12+Henkilöstömenot!$I$29)*(1+(Henkilöstömenot!$I$28/100))</f>
        <v>55688.25</v>
      </c>
    </row>
    <row r="1011" spans="1:5" ht="14.25">
      <c r="A1011" s="242" t="s">
        <v>1031</v>
      </c>
      <c r="B1011" s="243">
        <v>10</v>
      </c>
      <c r="C1011" s="244">
        <v>2247</v>
      </c>
      <c r="D1011" s="245">
        <v>2902</v>
      </c>
      <c r="E1011" s="246">
        <f>D1011*(12+Henkilöstömenot!$I$29)*(1+(Henkilöstömenot!$I$28/100))</f>
        <v>44618.25</v>
      </c>
    </row>
    <row r="1012" spans="1:5" ht="14.25">
      <c r="A1012" s="237" t="s">
        <v>1032</v>
      </c>
      <c r="B1012" s="238">
        <v>25</v>
      </c>
      <c r="C1012" s="239">
        <v>2388</v>
      </c>
      <c r="D1012" s="240">
        <v>2606</v>
      </c>
      <c r="E1012" s="241">
        <f>D1012*(12+Henkilöstömenot!$I$29)*(1+(Henkilöstömenot!$I$28/100))</f>
        <v>40067.25</v>
      </c>
    </row>
    <row r="1013" spans="1:5" ht="14.25">
      <c r="A1013" s="242" t="s">
        <v>1033</v>
      </c>
      <c r="B1013" s="243">
        <v>815</v>
      </c>
      <c r="C1013" s="244">
        <v>2160</v>
      </c>
      <c r="D1013" s="245">
        <v>2348</v>
      </c>
      <c r="E1013" s="246">
        <f>D1013*(12+Henkilöstömenot!$I$29)*(1+(Henkilöstömenot!$I$28/100))</f>
        <v>36100.5</v>
      </c>
    </row>
    <row r="1014" spans="1:5" ht="14.25">
      <c r="A1014" s="237" t="s">
        <v>1034</v>
      </c>
      <c r="B1014" s="238">
        <v>27</v>
      </c>
      <c r="C1014" s="239">
        <v>2093</v>
      </c>
      <c r="D1014" s="240">
        <v>2279</v>
      </c>
      <c r="E1014" s="241">
        <f>D1014*(12+Henkilöstömenot!$I$29)*(1+(Henkilöstömenot!$I$28/100))</f>
        <v>35039.625</v>
      </c>
    </row>
    <row r="1015" spans="1:5" ht="14.25">
      <c r="A1015" s="242" t="s">
        <v>1035</v>
      </c>
      <c r="B1015" s="243" t="s">
        <v>1036</v>
      </c>
      <c r="C1015" s="244">
        <v>2080</v>
      </c>
      <c r="D1015" s="245">
        <v>2835</v>
      </c>
      <c r="E1015" s="246">
        <f>D1015*(12+Henkilöstömenot!$I$29)*(1+(Henkilöstömenot!$I$28/100))</f>
        <v>43588.125</v>
      </c>
    </row>
    <row r="1016" spans="1:5" ht="14.25">
      <c r="A1016" s="237" t="s">
        <v>1037</v>
      </c>
      <c r="B1016" s="238">
        <v>11</v>
      </c>
      <c r="C1016" s="239">
        <v>2124</v>
      </c>
      <c r="D1016" s="240">
        <v>3592</v>
      </c>
      <c r="E1016" s="241">
        <f>D1016*(12+Henkilöstömenot!$I$29)*(1+(Henkilöstömenot!$I$28/100))</f>
        <v>55227</v>
      </c>
    </row>
    <row r="1017" spans="1:5" ht="14.25">
      <c r="A1017" s="242" t="s">
        <v>1038</v>
      </c>
      <c r="B1017" s="243">
        <v>28</v>
      </c>
      <c r="C1017" s="244">
        <v>2775</v>
      </c>
      <c r="D1017" s="245">
        <v>3923</v>
      </c>
      <c r="E1017" s="246">
        <f>D1017*(12+Henkilöstömenot!$I$29)*(1+(Henkilöstömenot!$I$28/100))</f>
        <v>60316.125</v>
      </c>
    </row>
    <row r="1018" spans="1:5" ht="14.25">
      <c r="A1018" s="237" t="s">
        <v>1039</v>
      </c>
      <c r="B1018" s="238">
        <v>78</v>
      </c>
      <c r="C1018" s="239">
        <v>2779</v>
      </c>
      <c r="D1018" s="240">
        <v>3787</v>
      </c>
      <c r="E1018" s="241">
        <f>D1018*(12+Henkilöstömenot!$I$29)*(1+(Henkilöstömenot!$I$28/100))</f>
        <v>58225.125</v>
      </c>
    </row>
    <row r="1019" spans="1:5" ht="14.25">
      <c r="A1019" s="242" t="s">
        <v>1040</v>
      </c>
      <c r="B1019" s="243">
        <v>46</v>
      </c>
      <c r="C1019" s="244">
        <v>3200</v>
      </c>
      <c r="D1019" s="245">
        <v>4650</v>
      </c>
      <c r="E1019" s="246">
        <f>D1019*(12+Henkilöstömenot!$I$29)*(1+(Henkilöstömenot!$I$28/100))</f>
        <v>71493.75</v>
      </c>
    </row>
    <row r="1020" spans="1:5" ht="14.25">
      <c r="A1020" s="237" t="s">
        <v>1041</v>
      </c>
      <c r="B1020" s="238">
        <v>11</v>
      </c>
      <c r="C1020" s="239">
        <v>2682</v>
      </c>
      <c r="D1020" s="240">
        <v>3315</v>
      </c>
      <c r="E1020" s="241">
        <f>D1020*(12+Henkilöstömenot!$I$29)*(1+(Henkilöstömenot!$I$28/100))</f>
        <v>50968.125</v>
      </c>
    </row>
    <row r="1021" spans="1:5" ht="14.25">
      <c r="A1021" s="242" t="s">
        <v>1042</v>
      </c>
      <c r="B1021" s="243">
        <v>97</v>
      </c>
      <c r="C1021" s="244">
        <v>4090</v>
      </c>
      <c r="D1021" s="245">
        <v>4939</v>
      </c>
      <c r="E1021" s="246">
        <f>D1021*(12+Henkilöstömenot!$I$29)*(1+(Henkilöstömenot!$I$28/100))</f>
        <v>75937.125</v>
      </c>
    </row>
    <row r="1022" spans="1:5" ht="14.25">
      <c r="A1022" s="237" t="s">
        <v>1043</v>
      </c>
      <c r="B1022" s="238">
        <v>320</v>
      </c>
      <c r="C1022" s="239">
        <v>2839</v>
      </c>
      <c r="D1022" s="240">
        <v>3917</v>
      </c>
      <c r="E1022" s="241">
        <f>D1022*(12+Henkilöstömenot!$I$29)*(1+(Henkilöstömenot!$I$28/100))</f>
        <v>60223.875</v>
      </c>
    </row>
    <row r="1023" spans="1:5" ht="14.25">
      <c r="A1023" s="242" t="s">
        <v>1044</v>
      </c>
      <c r="B1023" s="243">
        <v>35</v>
      </c>
      <c r="C1023" s="244">
        <v>3229</v>
      </c>
      <c r="D1023" s="245">
        <v>4683</v>
      </c>
      <c r="E1023" s="246">
        <f>D1023*(12+Henkilöstömenot!$I$29)*(1+(Henkilöstömenot!$I$28/100))</f>
        <v>72001.125</v>
      </c>
    </row>
    <row r="1024" spans="1:5" ht="14.25">
      <c r="A1024" s="237" t="s">
        <v>1045</v>
      </c>
      <c r="B1024" s="238">
        <v>74</v>
      </c>
      <c r="C1024" s="239">
        <v>3166</v>
      </c>
      <c r="D1024" s="240">
        <v>4576</v>
      </c>
      <c r="E1024" s="241">
        <f>D1024*(12+Henkilöstömenot!$I$29)*(1+(Henkilöstömenot!$I$28/100))</f>
        <v>70356</v>
      </c>
    </row>
    <row r="1025" spans="1:5" ht="14.25">
      <c r="A1025" s="242" t="s">
        <v>1046</v>
      </c>
      <c r="B1025" s="243" t="s">
        <v>582</v>
      </c>
      <c r="C1025" s="244">
        <v>2794</v>
      </c>
      <c r="D1025" s="245">
        <v>3856</v>
      </c>
      <c r="E1025" s="246">
        <f>D1025*(12+Henkilöstömenot!$I$29)*(1+(Henkilöstömenot!$I$28/100))</f>
        <v>59286</v>
      </c>
    </row>
    <row r="1026" spans="1:5" ht="14.25">
      <c r="A1026" s="237" t="s">
        <v>1047</v>
      </c>
      <c r="B1026" s="238" t="s">
        <v>1048</v>
      </c>
      <c r="C1026" s="239">
        <v>2620</v>
      </c>
      <c r="D1026" s="240">
        <v>3430</v>
      </c>
      <c r="E1026" s="241">
        <f>D1026*(12+Henkilöstömenot!$I$29)*(1+(Henkilöstömenot!$I$28/100))</f>
        <v>52736.25</v>
      </c>
    </row>
    <row r="1027" spans="1:5" ht="14.25">
      <c r="A1027" s="242" t="s">
        <v>1049</v>
      </c>
      <c r="B1027" s="243">
        <v>49</v>
      </c>
      <c r="C1027" s="244">
        <v>2750</v>
      </c>
      <c r="D1027" s="245">
        <v>3568</v>
      </c>
      <c r="E1027" s="246">
        <f>D1027*(12+Henkilöstömenot!$I$29)*(1+(Henkilöstömenot!$I$28/100))</f>
        <v>54858</v>
      </c>
    </row>
    <row r="1028" spans="1:5" ht="14.25">
      <c r="A1028" s="237" t="s">
        <v>1050</v>
      </c>
      <c r="B1028" s="238">
        <v>210</v>
      </c>
      <c r="C1028" s="239">
        <v>4382</v>
      </c>
      <c r="D1028" s="240">
        <v>5170</v>
      </c>
      <c r="E1028" s="241">
        <f>D1028*(12+Henkilöstömenot!$I$29)*(1+(Henkilöstömenot!$I$28/100))</f>
        <v>79488.75</v>
      </c>
    </row>
    <row r="1029" spans="1:5" ht="14.25">
      <c r="A1029" s="242" t="s">
        <v>1051</v>
      </c>
      <c r="B1029" s="243">
        <v>87</v>
      </c>
      <c r="C1029" s="244">
        <v>4618</v>
      </c>
      <c r="D1029" s="245">
        <v>5500</v>
      </c>
      <c r="E1029" s="246">
        <f>D1029*(12+Henkilöstömenot!$I$29)*(1+(Henkilöstömenot!$I$28/100))</f>
        <v>84562.5</v>
      </c>
    </row>
    <row r="1030" spans="1:5" ht="14.25">
      <c r="A1030" s="237" t="s">
        <v>1052</v>
      </c>
      <c r="B1030" s="238">
        <v>293</v>
      </c>
      <c r="C1030" s="239">
        <v>2822</v>
      </c>
      <c r="D1030" s="240">
        <v>3904</v>
      </c>
      <c r="E1030" s="241">
        <f>D1030*(12+Henkilöstömenot!$I$29)*(1+(Henkilöstömenot!$I$28/100))</f>
        <v>60024</v>
      </c>
    </row>
    <row r="1031" spans="1:5" ht="14.25">
      <c r="A1031" s="242" t="s">
        <v>1053</v>
      </c>
      <c r="B1031" s="243">
        <v>198</v>
      </c>
      <c r="C1031" s="244">
        <v>2888</v>
      </c>
      <c r="D1031" s="245">
        <v>3650</v>
      </c>
      <c r="E1031" s="246">
        <f>D1031*(12+Henkilöstömenot!$I$29)*(1+(Henkilöstömenot!$I$28/100))</f>
        <v>56118.75</v>
      </c>
    </row>
    <row r="1032" spans="1:5" ht="14.25">
      <c r="A1032" s="237" t="s">
        <v>1054</v>
      </c>
      <c r="B1032" s="238">
        <v>239</v>
      </c>
      <c r="C1032" s="239">
        <v>2800</v>
      </c>
      <c r="D1032" s="240">
        <v>3919</v>
      </c>
      <c r="E1032" s="241">
        <f>D1032*(12+Henkilöstömenot!$I$29)*(1+(Henkilöstömenot!$I$28/100))</f>
        <v>60254.625</v>
      </c>
    </row>
    <row r="1033" spans="1:5" ht="14.25">
      <c r="A1033" s="242" t="s">
        <v>1055</v>
      </c>
      <c r="B1033" s="243" t="s">
        <v>37</v>
      </c>
      <c r="C1033" s="244">
        <v>2818</v>
      </c>
      <c r="D1033" s="245">
        <v>3849</v>
      </c>
      <c r="E1033" s="246">
        <f>D1033*(12+Henkilöstömenot!$I$29)*(1+(Henkilöstömenot!$I$28/100))</f>
        <v>59178.375</v>
      </c>
    </row>
    <row r="1034" spans="1:5" ht="14.25">
      <c r="A1034" s="237" t="s">
        <v>1056</v>
      </c>
      <c r="B1034" s="238">
        <v>17</v>
      </c>
      <c r="C1034" s="239">
        <v>2836</v>
      </c>
      <c r="D1034" s="240">
        <v>4122</v>
      </c>
      <c r="E1034" s="241">
        <f>D1034*(12+Henkilöstömenot!$I$29)*(1+(Henkilöstömenot!$I$28/100))</f>
        <v>63375.75</v>
      </c>
    </row>
    <row r="1035" spans="1:5" ht="14.25">
      <c r="A1035" s="242" t="s">
        <v>1057</v>
      </c>
      <c r="B1035" s="243" t="s">
        <v>479</v>
      </c>
      <c r="C1035" s="244">
        <v>2698</v>
      </c>
      <c r="D1035" s="245">
        <v>3554</v>
      </c>
      <c r="E1035" s="246">
        <f>D1035*(12+Henkilöstömenot!$I$29)*(1+(Henkilöstömenot!$I$28/100))</f>
        <v>54642.75</v>
      </c>
    </row>
    <row r="1036" spans="1:5" ht="14.25">
      <c r="A1036" s="237" t="s">
        <v>1058</v>
      </c>
      <c r="B1036" s="238">
        <v>18</v>
      </c>
      <c r="C1036" s="239">
        <v>2671</v>
      </c>
      <c r="D1036" s="240">
        <v>3193</v>
      </c>
      <c r="E1036" s="241">
        <f>D1036*(12+Henkilöstömenot!$I$29)*(1+(Henkilöstömenot!$I$28/100))</f>
        <v>49092.375</v>
      </c>
    </row>
    <row r="1037" spans="1:5" ht="14.25">
      <c r="A1037" s="242" t="s">
        <v>1059</v>
      </c>
      <c r="B1037" s="243">
        <v>205</v>
      </c>
      <c r="C1037" s="244">
        <v>4441</v>
      </c>
      <c r="D1037" s="245">
        <v>5257</v>
      </c>
      <c r="E1037" s="246">
        <f>D1037*(12+Henkilöstömenot!$I$29)*(1+(Henkilöstömenot!$I$28/100))</f>
        <v>80826.375</v>
      </c>
    </row>
    <row r="1038" spans="1:5" ht="14.25">
      <c r="A1038" s="237" t="s">
        <v>1060</v>
      </c>
      <c r="B1038" s="238">
        <v>77</v>
      </c>
      <c r="C1038" s="239">
        <v>4940</v>
      </c>
      <c r="D1038" s="240">
        <v>5330</v>
      </c>
      <c r="E1038" s="241">
        <f>D1038*(12+Henkilöstömenot!$I$29)*(1+(Henkilöstömenot!$I$28/100))</f>
        <v>81948.75</v>
      </c>
    </row>
    <row r="1039" spans="1:5" ht="14.25">
      <c r="A1039" s="242" t="s">
        <v>1061</v>
      </c>
      <c r="B1039" s="243">
        <v>30</v>
      </c>
      <c r="C1039" s="244">
        <v>1744</v>
      </c>
      <c r="D1039" s="245">
        <v>1905</v>
      </c>
      <c r="E1039" s="246">
        <f>D1039*(12+Henkilöstömenot!$I$29)*(1+(Henkilöstömenot!$I$28/100))</f>
        <v>29289.375</v>
      </c>
    </row>
    <row r="1040" spans="1:5" ht="14.25">
      <c r="A1040" s="237" t="s">
        <v>1062</v>
      </c>
      <c r="B1040" s="238">
        <v>10</v>
      </c>
      <c r="C1040" s="239">
        <v>1936</v>
      </c>
      <c r="D1040" s="240">
        <v>2162</v>
      </c>
      <c r="E1040" s="241">
        <f>D1040*(12+Henkilöstömenot!$I$29)*(1+(Henkilöstömenot!$I$28/100))</f>
        <v>33240.75</v>
      </c>
    </row>
    <row r="1041" spans="1:5" ht="14.25">
      <c r="A1041" s="242" t="s">
        <v>1063</v>
      </c>
      <c r="B1041" s="243">
        <v>21</v>
      </c>
      <c r="C1041" s="244">
        <v>1803</v>
      </c>
      <c r="D1041" s="245">
        <v>1953</v>
      </c>
      <c r="E1041" s="246">
        <f>D1041*(12+Henkilöstömenot!$I$29)*(1+(Henkilöstömenot!$I$28/100))</f>
        <v>30027.375</v>
      </c>
    </row>
    <row r="1042" spans="1:5" ht="14.25">
      <c r="A1042" s="237" t="s">
        <v>1064</v>
      </c>
      <c r="B1042" s="238">
        <v>19</v>
      </c>
      <c r="C1042" s="239">
        <v>2426</v>
      </c>
      <c r="D1042" s="240">
        <v>3270</v>
      </c>
      <c r="E1042" s="241">
        <f>D1042*(12+Henkilöstömenot!$I$29)*(1+(Henkilöstömenot!$I$28/100))</f>
        <v>50276.25</v>
      </c>
    </row>
    <row r="1043" spans="1:5" ht="14.25">
      <c r="A1043" s="242" t="s">
        <v>1065</v>
      </c>
      <c r="B1043" s="243">
        <v>64</v>
      </c>
      <c r="C1043" s="244">
        <v>2388</v>
      </c>
      <c r="D1043" s="245">
        <v>3013</v>
      </c>
      <c r="E1043" s="246">
        <f>D1043*(12+Henkilöstömenot!$I$29)*(1+(Henkilöstömenot!$I$28/100))</f>
        <v>46324.875</v>
      </c>
    </row>
    <row r="1044" spans="1:5" ht="14.25">
      <c r="A1044" s="237" t="s">
        <v>1066</v>
      </c>
      <c r="B1044" s="238">
        <v>13</v>
      </c>
      <c r="C1044" s="239">
        <v>1857</v>
      </c>
      <c r="D1044" s="240">
        <v>2045</v>
      </c>
      <c r="E1044" s="241">
        <f>D1044*(12+Henkilöstömenot!$I$29)*(1+(Henkilöstömenot!$I$28/100))</f>
        <v>31441.875</v>
      </c>
    </row>
    <row r="1045" spans="1:5" ht="14.25">
      <c r="A1045" s="242" t="s">
        <v>1067</v>
      </c>
      <c r="B1045" s="243">
        <v>12</v>
      </c>
      <c r="C1045" s="244">
        <v>2471</v>
      </c>
      <c r="D1045" s="245">
        <v>2867</v>
      </c>
      <c r="E1045" s="246">
        <f>D1045*(12+Henkilöstömenot!$I$29)*(1+(Henkilöstömenot!$I$28/100))</f>
        <v>44080.125</v>
      </c>
    </row>
    <row r="1046" spans="1:5" ht="14.25">
      <c r="A1046" s="237" t="s">
        <v>1068</v>
      </c>
      <c r="B1046" s="238">
        <v>47</v>
      </c>
      <c r="C1046" s="239">
        <v>1978</v>
      </c>
      <c r="D1046" s="240">
        <v>2340</v>
      </c>
      <c r="E1046" s="241">
        <f>D1046*(12+Henkilöstömenot!$I$29)*(1+(Henkilöstömenot!$I$28/100))</f>
        <v>35977.5</v>
      </c>
    </row>
    <row r="1047" spans="1:5" ht="14.25">
      <c r="A1047" s="242" t="s">
        <v>1069</v>
      </c>
      <c r="B1047" s="243">
        <v>28</v>
      </c>
      <c r="C1047" s="244">
        <v>3275</v>
      </c>
      <c r="D1047" s="245">
        <v>3611</v>
      </c>
      <c r="E1047" s="246">
        <f>D1047*(12+Henkilöstömenot!$I$29)*(1+(Henkilöstömenot!$I$28/100))</f>
        <v>55519.125</v>
      </c>
    </row>
    <row r="1048" spans="1:5" ht="14.25">
      <c r="A1048" s="237" t="s">
        <v>1070</v>
      </c>
      <c r="B1048" s="238">
        <v>54</v>
      </c>
      <c r="C1048" s="239">
        <v>1935</v>
      </c>
      <c r="D1048" s="240">
        <v>2303</v>
      </c>
      <c r="E1048" s="241">
        <f>D1048*(12+Henkilöstömenot!$I$29)*(1+(Henkilöstömenot!$I$28/100))</f>
        <v>35408.625</v>
      </c>
    </row>
    <row r="1049" spans="1:5" ht="14.25">
      <c r="A1049" s="242" t="s">
        <v>1071</v>
      </c>
      <c r="B1049" s="243">
        <v>21</v>
      </c>
      <c r="C1049" s="244">
        <v>2224</v>
      </c>
      <c r="D1049" s="245">
        <v>2678</v>
      </c>
      <c r="E1049" s="246">
        <f>D1049*(12+Henkilöstömenot!$I$29)*(1+(Henkilöstömenot!$I$28/100))</f>
        <v>41174.25</v>
      </c>
    </row>
    <row r="1050" spans="1:5" ht="14.25">
      <c r="A1050" s="237" t="s">
        <v>1072</v>
      </c>
      <c r="B1050" s="238">
        <v>19</v>
      </c>
      <c r="C1050" s="239">
        <v>3636</v>
      </c>
      <c r="D1050" s="240">
        <v>4480</v>
      </c>
      <c r="E1050" s="241">
        <f>D1050*(12+Henkilöstömenot!$I$29)*(1+(Henkilöstömenot!$I$28/100))</f>
        <v>68880</v>
      </c>
    </row>
    <row r="1051" spans="1:5" ht="14.25">
      <c r="A1051" s="242" t="s">
        <v>1073</v>
      </c>
      <c r="B1051" s="243">
        <v>35</v>
      </c>
      <c r="C1051" s="244">
        <v>3159</v>
      </c>
      <c r="D1051" s="245">
        <v>3300</v>
      </c>
      <c r="E1051" s="246">
        <f>D1051*(12+Henkilöstömenot!$I$29)*(1+(Henkilöstömenot!$I$28/100))</f>
        <v>50737.5</v>
      </c>
    </row>
    <row r="1052" spans="1:5" ht="14.25">
      <c r="A1052" s="237" t="s">
        <v>1074</v>
      </c>
      <c r="B1052" s="238">
        <v>62</v>
      </c>
      <c r="C1052" s="239">
        <v>2267</v>
      </c>
      <c r="D1052" s="240">
        <v>2377</v>
      </c>
      <c r="E1052" s="241">
        <f>D1052*(12+Henkilöstömenot!$I$29)*(1+(Henkilöstömenot!$I$28/100))</f>
        <v>36546.375</v>
      </c>
    </row>
    <row r="1053" spans="1:5" ht="14.25">
      <c r="A1053" s="242" t="s">
        <v>1075</v>
      </c>
      <c r="B1053" s="243">
        <v>178</v>
      </c>
      <c r="C1053" s="244">
        <v>2974</v>
      </c>
      <c r="D1053" s="245">
        <v>3276</v>
      </c>
      <c r="E1053" s="246">
        <f>D1053*(12+Henkilöstömenot!$I$29)*(1+(Henkilöstömenot!$I$28/100))</f>
        <v>50368.5</v>
      </c>
    </row>
    <row r="1054" spans="1:5" ht="14.25">
      <c r="A1054" s="237" t="s">
        <v>1076</v>
      </c>
      <c r="B1054" s="238">
        <v>44</v>
      </c>
      <c r="C1054" s="239">
        <v>4136</v>
      </c>
      <c r="D1054" s="240">
        <v>4386</v>
      </c>
      <c r="E1054" s="241">
        <f>D1054*(12+Henkilöstömenot!$I$29)*(1+(Henkilöstömenot!$I$28/100))</f>
        <v>67434.75</v>
      </c>
    </row>
    <row r="1055" spans="1:5" ht="14.25">
      <c r="A1055" s="242" t="s">
        <v>1077</v>
      </c>
      <c r="B1055" s="243">
        <v>240</v>
      </c>
      <c r="C1055" s="244">
        <v>2982</v>
      </c>
      <c r="D1055" s="245">
        <v>3138</v>
      </c>
      <c r="E1055" s="246">
        <f>D1055*(12+Henkilöstömenot!$I$29)*(1+(Henkilöstömenot!$I$28/100))</f>
        <v>48246.75</v>
      </c>
    </row>
    <row r="1056" spans="1:5" ht="14.25">
      <c r="A1056" s="237" t="s">
        <v>1078</v>
      </c>
      <c r="B1056" s="238">
        <v>74</v>
      </c>
      <c r="C1056" s="239">
        <v>4043</v>
      </c>
      <c r="D1056" s="240">
        <v>4719</v>
      </c>
      <c r="E1056" s="241">
        <f>D1056*(12+Henkilöstömenot!$I$29)*(1+(Henkilöstömenot!$I$28/100))</f>
        <v>72554.625</v>
      </c>
    </row>
    <row r="1057" spans="1:5" ht="14.25">
      <c r="A1057" s="242" t="s">
        <v>1079</v>
      </c>
      <c r="B1057" s="243">
        <v>967</v>
      </c>
      <c r="C1057" s="244">
        <v>3486</v>
      </c>
      <c r="D1057" s="245">
        <v>3835</v>
      </c>
      <c r="E1057" s="246">
        <f>D1057*(12+Henkilöstömenot!$I$29)*(1+(Henkilöstömenot!$I$28/100))</f>
        <v>58963.125</v>
      </c>
    </row>
    <row r="1058" spans="1:5" ht="14.25">
      <c r="A1058" s="237" t="s">
        <v>1080</v>
      </c>
      <c r="B1058" s="238">
        <v>160</v>
      </c>
      <c r="C1058" s="239">
        <v>2314</v>
      </c>
      <c r="D1058" s="240">
        <v>2510</v>
      </c>
      <c r="E1058" s="241">
        <f>D1058*(12+Henkilöstömenot!$I$29)*(1+(Henkilöstömenot!$I$28/100))</f>
        <v>38591.25</v>
      </c>
    </row>
    <row r="1059" spans="1:5" ht="14.25">
      <c r="A1059" s="242" t="s">
        <v>1081</v>
      </c>
      <c r="B1059" s="243">
        <v>301</v>
      </c>
      <c r="C1059" s="244">
        <v>2857</v>
      </c>
      <c r="D1059" s="245">
        <v>3046</v>
      </c>
      <c r="E1059" s="246">
        <f>D1059*(12+Henkilöstömenot!$I$29)*(1+(Henkilöstömenot!$I$28/100))</f>
        <v>46832.25</v>
      </c>
    </row>
    <row r="1060" spans="1:5" ht="14.25">
      <c r="A1060" s="237" t="s">
        <v>1082</v>
      </c>
      <c r="B1060" s="238">
        <v>31</v>
      </c>
      <c r="C1060" s="239">
        <v>2758</v>
      </c>
      <c r="D1060" s="240">
        <v>2877</v>
      </c>
      <c r="E1060" s="241">
        <f>D1060*(12+Henkilöstömenot!$I$29)*(1+(Henkilöstömenot!$I$28/100))</f>
        <v>44233.875</v>
      </c>
    </row>
    <row r="1061" spans="1:5" ht="14.25">
      <c r="A1061" s="242" t="s">
        <v>1083</v>
      </c>
      <c r="B1061" s="243">
        <v>516</v>
      </c>
      <c r="C1061" s="244">
        <v>2445</v>
      </c>
      <c r="D1061" s="245">
        <v>2560</v>
      </c>
      <c r="E1061" s="246">
        <f>D1061*(12+Henkilöstömenot!$I$29)*(1+(Henkilöstömenot!$I$28/100))</f>
        <v>39360</v>
      </c>
    </row>
    <row r="1062" spans="1:5" ht="14.25">
      <c r="A1062" s="237" t="s">
        <v>1084</v>
      </c>
      <c r="B1062" s="238">
        <v>24</v>
      </c>
      <c r="C1062" s="239">
        <v>3016</v>
      </c>
      <c r="D1062" s="240">
        <v>3171</v>
      </c>
      <c r="E1062" s="241">
        <f>D1062*(12+Henkilöstömenot!$I$29)*(1+(Henkilöstömenot!$I$28/100))</f>
        <v>48754.125</v>
      </c>
    </row>
    <row r="1063" spans="1:5" ht="14.25">
      <c r="A1063" s="242" t="s">
        <v>1085</v>
      </c>
      <c r="B1063" s="243">
        <v>22</v>
      </c>
      <c r="C1063" s="244">
        <v>1949</v>
      </c>
      <c r="D1063" s="245">
        <v>2943</v>
      </c>
      <c r="E1063" s="246">
        <f>D1063*(12+Henkilöstömenot!$I$29)*(1+(Henkilöstömenot!$I$28/100))</f>
        <v>45248.625</v>
      </c>
    </row>
    <row r="1064" spans="1:5" ht="14.25">
      <c r="A1064" s="237" t="s">
        <v>1086</v>
      </c>
      <c r="B1064" s="238">
        <v>86</v>
      </c>
      <c r="C1064" s="239">
        <v>3848</v>
      </c>
      <c r="D1064" s="240">
        <v>4304</v>
      </c>
      <c r="E1064" s="241">
        <f>D1064*(12+Henkilöstömenot!$I$29)*(1+(Henkilöstömenot!$I$28/100))</f>
        <v>66174</v>
      </c>
    </row>
    <row r="1065" spans="1:5" ht="14.25">
      <c r="A1065" s="242" t="s">
        <v>1087</v>
      </c>
      <c r="B1065" s="243">
        <v>12</v>
      </c>
      <c r="C1065" s="244">
        <v>6244</v>
      </c>
      <c r="D1065" s="245">
        <v>7261</v>
      </c>
      <c r="E1065" s="246">
        <f>D1065*(12+Henkilöstömenot!$I$29)*(1+(Henkilöstömenot!$I$28/100))</f>
        <v>111637.875</v>
      </c>
    </row>
    <row r="1066" spans="1:5" ht="14.25">
      <c r="A1066" s="237" t="s">
        <v>1088</v>
      </c>
      <c r="B1066" s="238">
        <v>16</v>
      </c>
      <c r="C1066" s="239">
        <v>2437</v>
      </c>
      <c r="D1066" s="240">
        <v>2656</v>
      </c>
      <c r="E1066" s="241">
        <f>D1066*(12+Henkilöstömenot!$I$29)*(1+(Henkilöstömenot!$I$28/100))</f>
        <v>40836</v>
      </c>
    </row>
    <row r="1067" spans="1:5" ht="14.25">
      <c r="A1067" s="242" t="s">
        <v>1089</v>
      </c>
      <c r="B1067" s="243">
        <v>147</v>
      </c>
      <c r="C1067" s="244">
        <v>2449</v>
      </c>
      <c r="D1067" s="245">
        <v>2711</v>
      </c>
      <c r="E1067" s="246">
        <f>D1067*(12+Henkilöstömenot!$I$29)*(1+(Henkilöstömenot!$I$28/100))</f>
        <v>41681.625</v>
      </c>
    </row>
    <row r="1068" spans="1:5" ht="14.25">
      <c r="A1068" s="237" t="s">
        <v>1090</v>
      </c>
      <c r="B1068" s="238" t="s">
        <v>868</v>
      </c>
      <c r="C1068" s="239">
        <v>3323</v>
      </c>
      <c r="D1068" s="240">
        <v>3578</v>
      </c>
      <c r="E1068" s="241">
        <f>D1068*(12+Henkilöstömenot!$I$29)*(1+(Henkilöstömenot!$I$28/100))</f>
        <v>55011.75</v>
      </c>
    </row>
    <row r="1069" spans="1:5" ht="14.25">
      <c r="A1069" s="242" t="s">
        <v>1091</v>
      </c>
      <c r="B1069" s="243">
        <v>47</v>
      </c>
      <c r="C1069" s="244">
        <v>3259</v>
      </c>
      <c r="D1069" s="245">
        <v>3614</v>
      </c>
      <c r="E1069" s="246">
        <f>D1069*(12+Henkilöstömenot!$I$29)*(1+(Henkilöstömenot!$I$28/100))</f>
        <v>55565.25</v>
      </c>
    </row>
    <row r="1070" spans="1:5" ht="14.25">
      <c r="A1070" s="237" t="s">
        <v>1092</v>
      </c>
      <c r="B1070" s="238">
        <v>35</v>
      </c>
      <c r="C1070" s="239">
        <v>2086</v>
      </c>
      <c r="D1070" s="240">
        <v>2943</v>
      </c>
      <c r="E1070" s="241">
        <f>D1070*(12+Henkilöstömenot!$I$29)*(1+(Henkilöstömenot!$I$28/100))</f>
        <v>45248.625</v>
      </c>
    </row>
    <row r="1071" spans="1:5" ht="14.25">
      <c r="A1071" s="242" t="s">
        <v>1093</v>
      </c>
      <c r="B1071" s="243">
        <v>13</v>
      </c>
      <c r="C1071" s="244">
        <v>2244</v>
      </c>
      <c r="D1071" s="245">
        <v>3066</v>
      </c>
      <c r="E1071" s="246">
        <f>D1071*(12+Henkilöstömenot!$I$29)*(1+(Henkilöstömenot!$I$28/100))</f>
        <v>47139.75</v>
      </c>
    </row>
    <row r="1072" spans="1:5" ht="14.25">
      <c r="A1072" s="237" t="s">
        <v>1094</v>
      </c>
      <c r="B1072" s="238">
        <v>25</v>
      </c>
      <c r="C1072" s="239">
        <v>1882</v>
      </c>
      <c r="D1072" s="240">
        <v>2106</v>
      </c>
      <c r="E1072" s="241">
        <f>D1072*(12+Henkilöstömenot!$I$29)*(1+(Henkilöstömenot!$I$28/100))</f>
        <v>32379.75</v>
      </c>
    </row>
    <row r="1073" spans="1:5" ht="14.25">
      <c r="A1073" s="242" t="s">
        <v>1095</v>
      </c>
      <c r="B1073" s="243">
        <v>14</v>
      </c>
      <c r="C1073" s="244">
        <v>1874</v>
      </c>
      <c r="D1073" s="245">
        <v>2070</v>
      </c>
      <c r="E1073" s="246">
        <f>D1073*(12+Henkilöstömenot!$I$29)*(1+(Henkilöstömenot!$I$28/100))</f>
        <v>31826.25</v>
      </c>
    </row>
    <row r="1074" spans="1:5" ht="14.25">
      <c r="A1074" s="237" t="s">
        <v>1096</v>
      </c>
      <c r="B1074" s="238">
        <v>21</v>
      </c>
      <c r="C1074" s="239">
        <v>1978</v>
      </c>
      <c r="D1074" s="240">
        <v>2190</v>
      </c>
      <c r="E1074" s="241">
        <f>D1074*(12+Henkilöstömenot!$I$29)*(1+(Henkilöstömenot!$I$28/100))</f>
        <v>33671.25</v>
      </c>
    </row>
    <row r="1075" spans="1:5" ht="14.25">
      <c r="A1075" s="242" t="s">
        <v>1097</v>
      </c>
      <c r="B1075" s="243">
        <v>172</v>
      </c>
      <c r="C1075" s="244">
        <v>1956</v>
      </c>
      <c r="D1075" s="245">
        <v>2358</v>
      </c>
      <c r="E1075" s="246">
        <f>D1075*(12+Henkilöstömenot!$I$29)*(1+(Henkilöstömenot!$I$28/100))</f>
        <v>36254.25</v>
      </c>
    </row>
    <row r="1076" spans="1:5" ht="14.25">
      <c r="A1076" s="237" t="s">
        <v>1098</v>
      </c>
      <c r="B1076" s="238">
        <v>22</v>
      </c>
      <c r="C1076" s="239">
        <v>1961</v>
      </c>
      <c r="D1076" s="240">
        <v>2128</v>
      </c>
      <c r="E1076" s="241">
        <f>D1076*(12+Henkilöstömenot!$I$29)*(1+(Henkilöstömenot!$I$28/100))</f>
        <v>32718</v>
      </c>
    </row>
    <row r="1077" spans="1:5" ht="14.25">
      <c r="A1077" s="242" t="s">
        <v>1099</v>
      </c>
      <c r="B1077" s="243">
        <v>617</v>
      </c>
      <c r="C1077" s="244">
        <v>3064</v>
      </c>
      <c r="D1077" s="245">
        <v>3317</v>
      </c>
      <c r="E1077" s="246">
        <f>D1077*(12+Henkilöstömenot!$I$29)*(1+(Henkilöstömenot!$I$28/100))</f>
        <v>50998.875</v>
      </c>
    </row>
    <row r="1078" spans="1:5" ht="14.25">
      <c r="A1078" s="237" t="s">
        <v>1100</v>
      </c>
      <c r="B1078" s="238">
        <v>11</v>
      </c>
      <c r="C1078" s="239">
        <v>2388</v>
      </c>
      <c r="D1078" s="240">
        <v>2661</v>
      </c>
      <c r="E1078" s="241">
        <f>D1078*(12+Henkilöstömenot!$I$29)*(1+(Henkilöstömenot!$I$28/100))</f>
        <v>40912.875</v>
      </c>
    </row>
    <row r="1079" spans="1:5" ht="14.25">
      <c r="A1079" s="242" t="s">
        <v>1101</v>
      </c>
      <c r="B1079" s="243">
        <v>51</v>
      </c>
      <c r="C1079" s="244">
        <v>1786</v>
      </c>
      <c r="D1079" s="245">
        <v>1958</v>
      </c>
      <c r="E1079" s="246">
        <f>D1079*(12+Henkilöstömenot!$I$29)*(1+(Henkilöstömenot!$I$28/100))</f>
        <v>30104.25</v>
      </c>
    </row>
    <row r="1080" spans="1:5" ht="14.25">
      <c r="A1080" s="237" t="s">
        <v>1102</v>
      </c>
      <c r="B1080" s="238">
        <v>10</v>
      </c>
      <c r="C1080" s="239">
        <v>2463</v>
      </c>
      <c r="D1080" s="240">
        <v>2839</v>
      </c>
      <c r="E1080" s="241">
        <f>D1080*(12+Henkilöstömenot!$I$29)*(1+(Henkilöstömenot!$I$28/100))</f>
        <v>43649.625</v>
      </c>
    </row>
    <row r="1081" spans="1:5" ht="14.25">
      <c r="A1081" s="242" t="s">
        <v>1103</v>
      </c>
      <c r="B1081" s="243">
        <v>10</v>
      </c>
      <c r="C1081" s="244">
        <v>2047</v>
      </c>
      <c r="D1081" s="245">
        <v>2241</v>
      </c>
      <c r="E1081" s="246">
        <f>D1081*(12+Henkilöstömenot!$I$29)*(1+(Henkilöstömenot!$I$28/100))</f>
        <v>34455.375</v>
      </c>
    </row>
    <row r="1082" spans="1:5" ht="14.25">
      <c r="A1082" s="237" t="s">
        <v>1104</v>
      </c>
      <c r="B1082" s="238">
        <v>34</v>
      </c>
      <c r="C1082" s="239">
        <v>1780</v>
      </c>
      <c r="D1082" s="240">
        <v>1859</v>
      </c>
      <c r="E1082" s="241">
        <f>D1082*(12+Henkilöstömenot!$I$29)*(1+(Henkilöstömenot!$I$28/100))</f>
        <v>28582.125</v>
      </c>
    </row>
    <row r="1083" spans="1:5" ht="14.25">
      <c r="A1083" s="242" t="s">
        <v>1105</v>
      </c>
      <c r="B1083" s="243">
        <v>13</v>
      </c>
      <c r="C1083" s="244">
        <v>2583</v>
      </c>
      <c r="D1083" s="245">
        <v>2931</v>
      </c>
      <c r="E1083" s="246">
        <f>D1083*(12+Henkilöstömenot!$I$29)*(1+(Henkilöstömenot!$I$28/100))</f>
        <v>45064.125</v>
      </c>
    </row>
    <row r="1084" spans="1:5" ht="14.25">
      <c r="A1084" s="237" t="s">
        <v>1106</v>
      </c>
      <c r="B1084" s="238">
        <v>18</v>
      </c>
      <c r="C1084" s="239">
        <v>2184</v>
      </c>
      <c r="D1084" s="240">
        <v>2497</v>
      </c>
      <c r="E1084" s="241">
        <f>D1084*(12+Henkilöstömenot!$I$29)*(1+(Henkilöstömenot!$I$28/100))</f>
        <v>38391.375</v>
      </c>
    </row>
    <row r="1085" spans="1:5" ht="14.25">
      <c r="A1085" s="242" t="s">
        <v>1107</v>
      </c>
      <c r="B1085" s="243">
        <v>27</v>
      </c>
      <c r="C1085" s="244">
        <v>2300</v>
      </c>
      <c r="D1085" s="245">
        <v>2664</v>
      </c>
      <c r="E1085" s="246">
        <f>D1085*(12+Henkilöstömenot!$I$29)*(1+(Henkilöstömenot!$I$28/100))</f>
        <v>40959</v>
      </c>
    </row>
    <row r="1086" spans="1:5" ht="14.25">
      <c r="A1086" s="237" t="s">
        <v>1108</v>
      </c>
      <c r="B1086" s="238">
        <v>136</v>
      </c>
      <c r="C1086" s="239">
        <v>1712</v>
      </c>
      <c r="D1086" s="240">
        <v>1849</v>
      </c>
      <c r="E1086" s="241">
        <f>D1086*(12+Henkilöstömenot!$I$29)*(1+(Henkilöstömenot!$I$28/100))</f>
        <v>28428.375</v>
      </c>
    </row>
    <row r="1087" spans="1:5" ht="14.25">
      <c r="A1087" s="242" t="s">
        <v>1109</v>
      </c>
      <c r="B1087" s="243">
        <v>46</v>
      </c>
      <c r="C1087" s="244">
        <v>2010</v>
      </c>
      <c r="D1087" s="245">
        <v>2718</v>
      </c>
      <c r="E1087" s="246">
        <f>D1087*(12+Henkilöstömenot!$I$29)*(1+(Henkilöstömenot!$I$28/100))</f>
        <v>41789.25</v>
      </c>
    </row>
    <row r="1088" spans="1:5" ht="14.25">
      <c r="A1088" s="237" t="s">
        <v>1110</v>
      </c>
      <c r="B1088" s="238">
        <v>13</v>
      </c>
      <c r="C1088" s="239">
        <v>2522</v>
      </c>
      <c r="D1088" s="240">
        <v>3099</v>
      </c>
      <c r="E1088" s="241">
        <f>D1088*(12+Henkilöstömenot!$I$29)*(1+(Henkilöstömenot!$I$28/100))</f>
        <v>47647.125</v>
      </c>
    </row>
    <row r="1089" spans="1:5" ht="14.25">
      <c r="A1089" s="242" t="s">
        <v>1111</v>
      </c>
      <c r="B1089" s="243">
        <v>44</v>
      </c>
      <c r="C1089" s="244">
        <v>2872</v>
      </c>
      <c r="D1089" s="245">
        <v>4391</v>
      </c>
      <c r="E1089" s="246">
        <f>D1089*(12+Henkilöstömenot!$I$29)*(1+(Henkilöstömenot!$I$28/100))</f>
        <v>67511.625</v>
      </c>
    </row>
    <row r="1090" spans="1:5" ht="14.25">
      <c r="A1090" s="237" t="s">
        <v>1112</v>
      </c>
      <c r="B1090" s="238">
        <v>31</v>
      </c>
      <c r="C1090" s="239">
        <v>1917</v>
      </c>
      <c r="D1090" s="240">
        <v>2286</v>
      </c>
      <c r="E1090" s="241">
        <f>D1090*(12+Henkilöstömenot!$I$29)*(1+(Henkilöstömenot!$I$28/100))</f>
        <v>35147.25</v>
      </c>
    </row>
    <row r="1091" spans="1:5" ht="14.25">
      <c r="A1091" s="242" t="s">
        <v>1113</v>
      </c>
      <c r="B1091" s="243">
        <v>92</v>
      </c>
      <c r="C1091" s="244">
        <v>2161</v>
      </c>
      <c r="D1091" s="245">
        <v>2492</v>
      </c>
      <c r="E1091" s="246">
        <f>D1091*(12+Henkilöstömenot!$I$29)*(1+(Henkilöstömenot!$I$28/100))</f>
        <v>38314.5</v>
      </c>
    </row>
    <row r="1092" spans="1:5" ht="14.25">
      <c r="A1092" s="237" t="s">
        <v>1114</v>
      </c>
      <c r="B1092" s="238">
        <v>206</v>
      </c>
      <c r="C1092" s="239">
        <v>1916</v>
      </c>
      <c r="D1092" s="240">
        <v>2214</v>
      </c>
      <c r="E1092" s="241">
        <f>D1092*(12+Henkilöstömenot!$I$29)*(1+(Henkilöstömenot!$I$28/100))</f>
        <v>34040.25</v>
      </c>
    </row>
    <row r="1093" spans="1:5" ht="14.25">
      <c r="A1093" s="242" t="s">
        <v>1115</v>
      </c>
      <c r="B1093" s="243">
        <v>11</v>
      </c>
      <c r="C1093" s="244">
        <v>2029</v>
      </c>
      <c r="D1093" s="245">
        <v>2217</v>
      </c>
      <c r="E1093" s="246">
        <f>D1093*(12+Henkilöstömenot!$I$29)*(1+(Henkilöstömenot!$I$28/100))</f>
        <v>34086.375</v>
      </c>
    </row>
    <row r="1094" spans="1:5" ht="14.25">
      <c r="A1094" s="237" t="s">
        <v>1116</v>
      </c>
      <c r="B1094" s="238">
        <v>35</v>
      </c>
      <c r="C1094" s="239">
        <v>2055</v>
      </c>
      <c r="D1094" s="240">
        <v>3063</v>
      </c>
      <c r="E1094" s="241">
        <f>D1094*(12+Henkilöstömenot!$I$29)*(1+(Henkilöstömenot!$I$28/100))</f>
        <v>47093.625</v>
      </c>
    </row>
    <row r="1095" spans="1:5" ht="14.25">
      <c r="A1095" s="242" t="s">
        <v>1117</v>
      </c>
      <c r="B1095" s="243">
        <v>22</v>
      </c>
      <c r="C1095" s="244">
        <v>2447</v>
      </c>
      <c r="D1095" s="245">
        <v>2737</v>
      </c>
      <c r="E1095" s="246">
        <f>D1095*(12+Henkilöstömenot!$I$29)*(1+(Henkilöstömenot!$I$28/100))</f>
        <v>42081.375</v>
      </c>
    </row>
    <row r="1096" spans="1:5" ht="14.25">
      <c r="A1096" s="237" t="s">
        <v>1118</v>
      </c>
      <c r="B1096" s="238">
        <v>19</v>
      </c>
      <c r="C1096" s="239">
        <v>1944</v>
      </c>
      <c r="D1096" s="240">
        <v>2777</v>
      </c>
      <c r="E1096" s="241">
        <f>D1096*(12+Henkilöstömenot!$I$29)*(1+(Henkilöstömenot!$I$28/100))</f>
        <v>42696.375</v>
      </c>
    </row>
    <row r="1097" spans="1:5" ht="14.25">
      <c r="A1097" s="242" t="s">
        <v>1119</v>
      </c>
      <c r="B1097" s="243">
        <v>18</v>
      </c>
      <c r="C1097" s="244">
        <v>2632</v>
      </c>
      <c r="D1097" s="245">
        <v>3700</v>
      </c>
      <c r="E1097" s="246">
        <f>D1097*(12+Henkilöstömenot!$I$29)*(1+(Henkilöstömenot!$I$28/100))</f>
        <v>56887.5</v>
      </c>
    </row>
    <row r="1098" spans="1:5" ht="14.25">
      <c r="A1098" s="237" t="s">
        <v>1120</v>
      </c>
      <c r="B1098" s="238">
        <v>28</v>
      </c>
      <c r="C1098" s="239">
        <v>3020</v>
      </c>
      <c r="D1098" s="240">
        <v>3371</v>
      </c>
      <c r="E1098" s="241">
        <f>D1098*(12+Henkilöstömenot!$I$29)*(1+(Henkilöstömenot!$I$28/100))</f>
        <v>51829.125</v>
      </c>
    </row>
    <row r="1099" spans="1:5" ht="14.25">
      <c r="A1099" s="242" t="s">
        <v>1121</v>
      </c>
      <c r="B1099" s="243">
        <v>13</v>
      </c>
      <c r="C1099" s="244">
        <v>2890</v>
      </c>
      <c r="D1099" s="245">
        <v>3238</v>
      </c>
      <c r="E1099" s="246">
        <f>D1099*(12+Henkilöstömenot!$I$29)*(1+(Henkilöstömenot!$I$28/100))</f>
        <v>49784.25</v>
      </c>
    </row>
    <row r="1100" spans="1:5" ht="14.25">
      <c r="A1100" s="237" t="s">
        <v>1122</v>
      </c>
      <c r="B1100" s="238">
        <v>59</v>
      </c>
      <c r="C1100" s="239">
        <v>1813</v>
      </c>
      <c r="D1100" s="240">
        <v>2015</v>
      </c>
      <c r="E1100" s="241">
        <f>D1100*(12+Henkilöstömenot!$I$29)*(1+(Henkilöstömenot!$I$28/100))</f>
        <v>30980.625</v>
      </c>
    </row>
    <row r="1101" spans="1:5" ht="14.25">
      <c r="A1101" s="242" t="s">
        <v>1123</v>
      </c>
      <c r="B1101" s="243">
        <v>48</v>
      </c>
      <c r="C1101" s="244">
        <v>3076</v>
      </c>
      <c r="D1101" s="245">
        <v>3515</v>
      </c>
      <c r="E1101" s="246">
        <f>D1101*(12+Henkilöstömenot!$I$29)*(1+(Henkilöstömenot!$I$28/100))</f>
        <v>54043.125</v>
      </c>
    </row>
    <row r="1102" spans="1:5" ht="14.25">
      <c r="A1102" s="237" t="s">
        <v>1124</v>
      </c>
      <c r="B1102" s="238">
        <v>95</v>
      </c>
      <c r="C1102" s="239">
        <v>2753</v>
      </c>
      <c r="D1102" s="240">
        <v>3092</v>
      </c>
      <c r="E1102" s="241">
        <f>D1102*(12+Henkilöstömenot!$I$29)*(1+(Henkilöstömenot!$I$28/100))</f>
        <v>47539.5</v>
      </c>
    </row>
    <row r="1103" spans="1:5" ht="14.25">
      <c r="A1103" s="242" t="s">
        <v>1125</v>
      </c>
      <c r="B1103" s="243" t="s">
        <v>449</v>
      </c>
      <c r="C1103" s="244">
        <v>2022</v>
      </c>
      <c r="D1103" s="245">
        <v>2248</v>
      </c>
      <c r="E1103" s="246">
        <f>D1103*(12+Henkilöstömenot!$I$29)*(1+(Henkilöstömenot!$I$28/100))</f>
        <v>34563</v>
      </c>
    </row>
    <row r="1104" spans="1:5" ht="14.25">
      <c r="A1104" s="237" t="s">
        <v>1126</v>
      </c>
      <c r="B1104" s="238">
        <v>30</v>
      </c>
      <c r="C1104" s="239">
        <v>1802</v>
      </c>
      <c r="D1104" s="240">
        <v>1891</v>
      </c>
      <c r="E1104" s="241">
        <f>D1104*(12+Henkilöstömenot!$I$29)*(1+(Henkilöstömenot!$I$28/100))</f>
        <v>29074.125</v>
      </c>
    </row>
    <row r="1105" spans="1:5" ht="14.25">
      <c r="A1105" s="242" t="s">
        <v>1127</v>
      </c>
      <c r="B1105" s="243">
        <v>181</v>
      </c>
      <c r="C1105" s="244">
        <v>1800</v>
      </c>
      <c r="D1105" s="245">
        <v>1958</v>
      </c>
      <c r="E1105" s="246">
        <f>D1105*(12+Henkilöstömenot!$I$29)*(1+(Henkilöstömenot!$I$28/100))</f>
        <v>30104.25</v>
      </c>
    </row>
    <row r="1106" spans="1:5" ht="14.25">
      <c r="A1106" s="237" t="s">
        <v>1129</v>
      </c>
      <c r="B1106" s="238">
        <v>143</v>
      </c>
      <c r="C1106" s="239">
        <v>1808</v>
      </c>
      <c r="D1106" s="240">
        <v>1983</v>
      </c>
      <c r="E1106" s="241">
        <f>D1106*(12+Henkilöstömenot!$I$29)*(1+(Henkilöstömenot!$I$28/100))</f>
        <v>30488.625</v>
      </c>
    </row>
    <row r="1107" spans="1:5" ht="14.25">
      <c r="A1107" s="242" t="s">
        <v>1130</v>
      </c>
      <c r="B1107" s="243">
        <v>18</v>
      </c>
      <c r="C1107" s="244">
        <v>2143</v>
      </c>
      <c r="D1107" s="245">
        <v>2334</v>
      </c>
      <c r="E1107" s="246">
        <f>D1107*(12+Henkilöstömenot!$I$29)*(1+(Henkilöstömenot!$I$28/100))</f>
        <v>35885.25</v>
      </c>
    </row>
    <row r="1108" spans="1:5" ht="14.25">
      <c r="A1108" s="237" t="s">
        <v>1131</v>
      </c>
      <c r="B1108" s="238">
        <v>19</v>
      </c>
      <c r="C1108" s="239">
        <v>2055</v>
      </c>
      <c r="D1108" s="240">
        <v>2251</v>
      </c>
      <c r="E1108" s="241">
        <f>D1108*(12+Henkilöstömenot!$I$29)*(1+(Henkilöstömenot!$I$28/100))</f>
        <v>34609.125</v>
      </c>
    </row>
    <row r="1109" spans="1:5" ht="14.25">
      <c r="A1109" s="242" t="s">
        <v>1132</v>
      </c>
      <c r="B1109" s="243">
        <v>12</v>
      </c>
      <c r="C1109" s="244">
        <v>1812</v>
      </c>
      <c r="D1109" s="245">
        <v>1928</v>
      </c>
      <c r="E1109" s="246">
        <f>D1109*(12+Henkilöstömenot!$I$29)*(1+(Henkilöstömenot!$I$28/100))</f>
        <v>29643</v>
      </c>
    </row>
    <row r="1110" spans="1:5" ht="14.25">
      <c r="A1110" s="237" t="s">
        <v>1133</v>
      </c>
      <c r="B1110" s="238">
        <v>10</v>
      </c>
      <c r="C1110" s="239">
        <v>2576</v>
      </c>
      <c r="D1110" s="240">
        <v>2895</v>
      </c>
      <c r="E1110" s="241">
        <f>D1110*(12+Henkilöstömenot!$I$29)*(1+(Henkilöstömenot!$I$28/100))</f>
        <v>44510.625</v>
      </c>
    </row>
    <row r="1111" spans="1:5" ht="14.25">
      <c r="A1111" s="242" t="s">
        <v>1134</v>
      </c>
      <c r="B1111" s="243" t="s">
        <v>1135</v>
      </c>
      <c r="C1111" s="244">
        <v>2838</v>
      </c>
      <c r="D1111" s="245">
        <v>3231</v>
      </c>
      <c r="E1111" s="246">
        <f>D1111*(12+Henkilöstömenot!$I$29)*(1+(Henkilöstömenot!$I$28/100))</f>
        <v>49676.625</v>
      </c>
    </row>
    <row r="1112" spans="1:5" ht="14.25">
      <c r="A1112" s="237" t="s">
        <v>1136</v>
      </c>
      <c r="B1112" s="238">
        <v>12</v>
      </c>
      <c r="C1112" s="239">
        <v>2477</v>
      </c>
      <c r="D1112" s="240">
        <v>2824</v>
      </c>
      <c r="E1112" s="241">
        <f>D1112*(12+Henkilöstömenot!$I$29)*(1+(Henkilöstömenot!$I$28/100))</f>
        <v>43419</v>
      </c>
    </row>
    <row r="1113" spans="1:5" ht="14.25">
      <c r="A1113" s="242" t="s">
        <v>1137</v>
      </c>
      <c r="B1113" s="243">
        <v>97</v>
      </c>
      <c r="C1113" s="244">
        <v>2014</v>
      </c>
      <c r="D1113" s="245">
        <v>2233</v>
      </c>
      <c r="E1113" s="246">
        <f>D1113*(12+Henkilöstömenot!$I$29)*(1+(Henkilöstömenot!$I$28/100))</f>
        <v>34332.375</v>
      </c>
    </row>
    <row r="1114" spans="1:5" ht="14.25">
      <c r="A1114" s="237" t="s">
        <v>1138</v>
      </c>
      <c r="B1114" s="238">
        <v>506</v>
      </c>
      <c r="C1114" s="239">
        <v>2292</v>
      </c>
      <c r="D1114" s="240">
        <v>2483</v>
      </c>
      <c r="E1114" s="241">
        <f>D1114*(12+Henkilöstömenot!$I$29)*(1+(Henkilöstömenot!$I$28/100))</f>
        <v>38176.125</v>
      </c>
    </row>
    <row r="1115" spans="1:5" ht="14.25">
      <c r="A1115" s="242" t="s">
        <v>1139</v>
      </c>
      <c r="B1115" s="243" t="s">
        <v>1140</v>
      </c>
      <c r="C1115" s="244">
        <v>1791</v>
      </c>
      <c r="D1115" s="245">
        <v>1977</v>
      </c>
      <c r="E1115" s="246">
        <f>D1115*(12+Henkilöstömenot!$I$29)*(1+(Henkilöstömenot!$I$28/100))</f>
        <v>30396.375</v>
      </c>
    </row>
    <row r="1116" spans="1:5" ht="14.25">
      <c r="A1116" s="237" t="s">
        <v>1141</v>
      </c>
      <c r="B1116" s="238">
        <v>178</v>
      </c>
      <c r="C1116" s="239">
        <v>1806</v>
      </c>
      <c r="D1116" s="240">
        <v>1954</v>
      </c>
      <c r="E1116" s="241">
        <f>D1116*(12+Henkilöstömenot!$I$29)*(1+(Henkilöstömenot!$I$28/100))</f>
        <v>30042.75</v>
      </c>
    </row>
    <row r="1117" spans="1:5" ht="14.25">
      <c r="A1117" s="242" t="s">
        <v>1142</v>
      </c>
      <c r="B1117" s="243">
        <v>72</v>
      </c>
      <c r="C1117" s="244">
        <v>1843</v>
      </c>
      <c r="D1117" s="245">
        <v>1977</v>
      </c>
      <c r="E1117" s="246">
        <f>D1117*(12+Henkilöstömenot!$I$29)*(1+(Henkilöstömenot!$I$28/100))</f>
        <v>30396.375</v>
      </c>
    </row>
    <row r="1118" spans="1:5" ht="14.25">
      <c r="A1118" s="237" t="s">
        <v>1143</v>
      </c>
      <c r="B1118" s="238">
        <v>104</v>
      </c>
      <c r="C1118" s="239">
        <v>1798</v>
      </c>
      <c r="D1118" s="240">
        <v>2039</v>
      </c>
      <c r="E1118" s="241">
        <f>D1118*(12+Henkilöstömenot!$I$29)*(1+(Henkilöstömenot!$I$28/100))</f>
        <v>31349.625</v>
      </c>
    </row>
    <row r="1119" spans="1:5" ht="14.25">
      <c r="A1119" s="242" t="s">
        <v>1144</v>
      </c>
      <c r="B1119" s="243">
        <v>34</v>
      </c>
      <c r="C1119" s="244">
        <v>2164</v>
      </c>
      <c r="D1119" s="245">
        <v>2413</v>
      </c>
      <c r="E1119" s="246">
        <f>D1119*(12+Henkilöstömenot!$I$29)*(1+(Henkilöstömenot!$I$28/100))</f>
        <v>37099.875</v>
      </c>
    </row>
    <row r="1120" spans="1:5" ht="14.25">
      <c r="A1120" s="237" t="s">
        <v>1145</v>
      </c>
      <c r="B1120" s="238">
        <v>13</v>
      </c>
      <c r="C1120" s="239">
        <v>2255</v>
      </c>
      <c r="D1120" s="240">
        <v>2546</v>
      </c>
      <c r="E1120" s="241">
        <f>D1120*(12+Henkilöstömenot!$I$29)*(1+(Henkilöstömenot!$I$28/100))</f>
        <v>39144.75</v>
      </c>
    </row>
    <row r="1121" spans="1:5" ht="14.25">
      <c r="A1121" s="242" t="s">
        <v>1146</v>
      </c>
      <c r="B1121" s="243">
        <v>160</v>
      </c>
      <c r="C1121" s="244">
        <v>2506</v>
      </c>
      <c r="D1121" s="245">
        <v>2867</v>
      </c>
      <c r="E1121" s="246">
        <f>D1121*(12+Henkilöstömenot!$I$29)*(1+(Henkilöstömenot!$I$28/100))</f>
        <v>44080.125</v>
      </c>
    </row>
    <row r="1122" spans="1:5" ht="14.25">
      <c r="A1122" s="237" t="s">
        <v>1147</v>
      </c>
      <c r="B1122" s="238">
        <v>21</v>
      </c>
      <c r="C1122" s="239">
        <v>2728</v>
      </c>
      <c r="D1122" s="240">
        <v>3021</v>
      </c>
      <c r="E1122" s="241">
        <f>D1122*(12+Henkilöstömenot!$I$29)*(1+(Henkilöstömenot!$I$28/100))</f>
        <v>46447.875</v>
      </c>
    </row>
    <row r="1123" spans="1:5" ht="14.25">
      <c r="A1123" s="242" t="s">
        <v>1148</v>
      </c>
      <c r="B1123" s="243">
        <v>27</v>
      </c>
      <c r="C1123" s="244">
        <v>3797</v>
      </c>
      <c r="D1123" s="245">
        <v>4222</v>
      </c>
      <c r="E1123" s="246">
        <f>D1123*(12+Henkilöstömenot!$I$29)*(1+(Henkilöstömenot!$I$28/100))</f>
        <v>64913.25</v>
      </c>
    </row>
    <row r="1124" spans="1:5" ht="14.25">
      <c r="A1124" s="237" t="s">
        <v>1149</v>
      </c>
      <c r="B1124" s="238">
        <v>73</v>
      </c>
      <c r="C1124" s="239">
        <v>2627</v>
      </c>
      <c r="D1124" s="240">
        <v>3474</v>
      </c>
      <c r="E1124" s="241">
        <f>D1124*(12+Henkilöstömenot!$I$29)*(1+(Henkilöstömenot!$I$28/100))</f>
        <v>53412.75</v>
      </c>
    </row>
    <row r="1125" spans="1:5" ht="14.25">
      <c r="A1125" s="242" t="s">
        <v>1150</v>
      </c>
      <c r="B1125" s="243">
        <v>19</v>
      </c>
      <c r="C1125" s="244">
        <v>2683</v>
      </c>
      <c r="D1125" s="245">
        <v>3265</v>
      </c>
      <c r="E1125" s="246">
        <f>D1125*(12+Henkilöstömenot!$I$29)*(1+(Henkilöstömenot!$I$28/100))</f>
        <v>50199.375</v>
      </c>
    </row>
    <row r="1126" spans="1:5" ht="14.25">
      <c r="A1126" s="237" t="s">
        <v>1151</v>
      </c>
      <c r="B1126" s="238">
        <v>29</v>
      </c>
      <c r="C1126" s="239">
        <v>3477</v>
      </c>
      <c r="D1126" s="240">
        <v>3970</v>
      </c>
      <c r="E1126" s="241">
        <f>D1126*(12+Henkilöstömenot!$I$29)*(1+(Henkilöstömenot!$I$28/100))</f>
        <v>61038.75</v>
      </c>
    </row>
    <row r="1127" spans="1:5" ht="14.25">
      <c r="A1127" s="242" t="s">
        <v>1152</v>
      </c>
      <c r="B1127" s="243"/>
      <c r="C1127" s="244"/>
      <c r="D1127" s="245"/>
      <c r="E1127" s="246">
        <f>D1127*(12+Henkilöstömenot!$I$29)*(1+(Henkilöstömenot!$I$28/100))</f>
        <v>0</v>
      </c>
    </row>
    <row r="1128" spans="1:5" ht="14.25">
      <c r="A1128" s="237" t="s">
        <v>1153</v>
      </c>
      <c r="B1128" s="238">
        <v>11</v>
      </c>
      <c r="C1128" s="239">
        <v>4533</v>
      </c>
      <c r="D1128" s="240">
        <v>4997</v>
      </c>
      <c r="E1128" s="241">
        <f>D1128*(12+Henkilöstömenot!$I$29)*(1+(Henkilöstömenot!$I$28/100))</f>
        <v>76828.875</v>
      </c>
    </row>
    <row r="1129" spans="1:5" ht="14.25">
      <c r="A1129" s="242" t="s">
        <v>1154</v>
      </c>
      <c r="B1129" s="243">
        <v>25</v>
      </c>
      <c r="C1129" s="244">
        <v>2372</v>
      </c>
      <c r="D1129" s="245">
        <v>2739</v>
      </c>
      <c r="E1129" s="246">
        <f>D1129*(12+Henkilöstömenot!$I$29)*(1+(Henkilöstömenot!$I$28/100))</f>
        <v>42112.125</v>
      </c>
    </row>
    <row r="1130" spans="1:5" ht="14.25">
      <c r="A1130" s="237" t="s">
        <v>1155</v>
      </c>
      <c r="B1130" s="238">
        <v>11</v>
      </c>
      <c r="C1130" s="239">
        <v>2971</v>
      </c>
      <c r="D1130" s="240">
        <v>3345</v>
      </c>
      <c r="E1130" s="241">
        <f>D1130*(12+Henkilöstömenot!$I$29)*(1+(Henkilöstömenot!$I$28/100))</f>
        <v>51429.375</v>
      </c>
    </row>
    <row r="1131" spans="1:5" ht="14.25">
      <c r="A1131" s="242" t="s">
        <v>1156</v>
      </c>
      <c r="B1131" s="243">
        <v>333</v>
      </c>
      <c r="C1131" s="244">
        <v>2036</v>
      </c>
      <c r="D1131" s="245">
        <v>2938</v>
      </c>
      <c r="E1131" s="246">
        <f>D1131*(12+Henkilöstömenot!$I$29)*(1+(Henkilöstömenot!$I$28/100))</f>
        <v>45171.75</v>
      </c>
    </row>
    <row r="1132" spans="1:5" ht="14.25">
      <c r="A1132" s="237" t="s">
        <v>1157</v>
      </c>
      <c r="B1132" s="238">
        <v>10</v>
      </c>
      <c r="C1132" s="239">
        <v>3442</v>
      </c>
      <c r="D1132" s="240">
        <v>3886</v>
      </c>
      <c r="E1132" s="241">
        <f>D1132*(12+Henkilöstömenot!$I$29)*(1+(Henkilöstömenot!$I$28/100))</f>
        <v>59747.25</v>
      </c>
    </row>
    <row r="1133" spans="1:5" ht="14.25">
      <c r="A1133" s="242" t="s">
        <v>1158</v>
      </c>
      <c r="B1133" s="243">
        <v>11</v>
      </c>
      <c r="C1133" s="244">
        <v>1951</v>
      </c>
      <c r="D1133" s="245">
        <v>2247</v>
      </c>
      <c r="E1133" s="246">
        <f>D1133*(12+Henkilöstömenot!$I$29)*(1+(Henkilöstömenot!$I$28/100))</f>
        <v>34547.625</v>
      </c>
    </row>
    <row r="1134" spans="1:5" ht="14.25">
      <c r="A1134" s="237" t="s">
        <v>1159</v>
      </c>
      <c r="B1134" s="238">
        <v>11</v>
      </c>
      <c r="C1134" s="239">
        <v>2211</v>
      </c>
      <c r="D1134" s="240">
        <v>2637</v>
      </c>
      <c r="E1134" s="241">
        <f>D1134*(12+Henkilöstömenot!$I$29)*(1+(Henkilöstömenot!$I$28/100))</f>
        <v>40543.875</v>
      </c>
    </row>
    <row r="1135" spans="1:5" ht="14.25">
      <c r="A1135" s="242" t="s">
        <v>1160</v>
      </c>
      <c r="B1135" s="243">
        <v>13</v>
      </c>
      <c r="C1135" s="244">
        <v>3304</v>
      </c>
      <c r="D1135" s="245">
        <v>3880</v>
      </c>
      <c r="E1135" s="246">
        <f>D1135*(12+Henkilöstömenot!$I$29)*(1+(Henkilöstömenot!$I$28/100))</f>
        <v>59655</v>
      </c>
    </row>
    <row r="1136" spans="1:5" ht="14.25">
      <c r="A1136" s="237" t="s">
        <v>1161</v>
      </c>
      <c r="B1136" s="238">
        <v>30</v>
      </c>
      <c r="C1136" s="239">
        <v>3068</v>
      </c>
      <c r="D1136" s="240">
        <v>3428</v>
      </c>
      <c r="E1136" s="241">
        <f>D1136*(12+Henkilöstömenot!$I$29)*(1+(Henkilöstömenot!$I$28/100))</f>
        <v>52705.5</v>
      </c>
    </row>
    <row r="1137" spans="1:5" ht="14.25">
      <c r="A1137" s="242" t="s">
        <v>1162</v>
      </c>
      <c r="B1137" s="243">
        <v>262</v>
      </c>
      <c r="C1137" s="244">
        <v>2813</v>
      </c>
      <c r="D1137" s="245">
        <v>3328</v>
      </c>
      <c r="E1137" s="246">
        <f>D1137*(12+Henkilöstömenot!$I$29)*(1+(Henkilöstömenot!$I$28/100))</f>
        <v>51168</v>
      </c>
    </row>
    <row r="1138" spans="1:5" ht="14.25">
      <c r="A1138" s="237" t="s">
        <v>1163</v>
      </c>
      <c r="B1138" s="238">
        <v>10</v>
      </c>
      <c r="C1138" s="239">
        <v>2111</v>
      </c>
      <c r="D1138" s="240">
        <v>2441</v>
      </c>
      <c r="E1138" s="241">
        <f>D1138*(12+Henkilöstömenot!$I$29)*(1+(Henkilöstömenot!$I$28/100))</f>
        <v>37530.375</v>
      </c>
    </row>
    <row r="1139" spans="1:5" ht="14.25">
      <c r="A1139" s="242" t="s">
        <v>1164</v>
      </c>
      <c r="B1139" s="243">
        <v>40</v>
      </c>
      <c r="C1139" s="244">
        <v>3897</v>
      </c>
      <c r="D1139" s="245">
        <v>4696</v>
      </c>
      <c r="E1139" s="246">
        <f>D1139*(12+Henkilöstömenot!$I$29)*(1+(Henkilöstömenot!$I$28/100))</f>
        <v>72201</v>
      </c>
    </row>
    <row r="1140" spans="1:5" ht="14.25">
      <c r="A1140" s="237" t="s">
        <v>1165</v>
      </c>
      <c r="B1140" s="238">
        <v>316</v>
      </c>
      <c r="C1140" s="239">
        <v>3162</v>
      </c>
      <c r="D1140" s="240">
        <v>3651</v>
      </c>
      <c r="E1140" s="241">
        <f>D1140*(12+Henkilöstömenot!$I$29)*(1+(Henkilöstömenot!$I$28/100))</f>
        <v>56134.125</v>
      </c>
    </row>
    <row r="1141" spans="1:5" ht="14.25">
      <c r="A1141" s="242" t="s">
        <v>1167</v>
      </c>
      <c r="B1141" s="243">
        <v>30</v>
      </c>
      <c r="C1141" s="244">
        <v>1911</v>
      </c>
      <c r="D1141" s="245">
        <v>2021</v>
      </c>
      <c r="E1141" s="246">
        <f>D1141*(12+Henkilöstömenot!$I$29)*(1+(Henkilöstömenot!$I$28/100))</f>
        <v>31072.875</v>
      </c>
    </row>
    <row r="1142" spans="1:5" ht="14.25">
      <c r="A1142" s="237" t="s">
        <v>1168</v>
      </c>
      <c r="B1142" s="238">
        <v>28</v>
      </c>
      <c r="C1142" s="239">
        <v>2945</v>
      </c>
      <c r="D1142" s="240">
        <v>3485</v>
      </c>
      <c r="E1142" s="241">
        <f>D1142*(12+Henkilöstömenot!$I$29)*(1+(Henkilöstömenot!$I$28/100))</f>
        <v>53581.875</v>
      </c>
    </row>
    <row r="1143" spans="1:5" ht="14.25">
      <c r="A1143" s="242" t="s">
        <v>1169</v>
      </c>
      <c r="B1143" s="243">
        <v>27</v>
      </c>
      <c r="C1143" s="244">
        <v>3145</v>
      </c>
      <c r="D1143" s="245">
        <v>3564</v>
      </c>
      <c r="E1143" s="246">
        <f>D1143*(12+Henkilöstömenot!$I$29)*(1+(Henkilöstömenot!$I$28/100))</f>
        <v>54796.5</v>
      </c>
    </row>
    <row r="1144" spans="1:5" ht="14.25">
      <c r="A1144" s="237" t="s">
        <v>1170</v>
      </c>
      <c r="B1144" s="238">
        <v>127</v>
      </c>
      <c r="C1144" s="239">
        <v>3343</v>
      </c>
      <c r="D1144" s="240">
        <v>3955</v>
      </c>
      <c r="E1144" s="241">
        <f>D1144*(12+Henkilöstömenot!$I$29)*(1+(Henkilöstömenot!$I$28/100))</f>
        <v>60808.125</v>
      </c>
    </row>
    <row r="1145" spans="1:5" ht="14.25">
      <c r="A1145" s="242" t="s">
        <v>1171</v>
      </c>
      <c r="B1145" s="243">
        <v>36</v>
      </c>
      <c r="C1145" s="244">
        <v>4111</v>
      </c>
      <c r="D1145" s="245">
        <v>4795</v>
      </c>
      <c r="E1145" s="246">
        <f>D1145*(12+Henkilöstömenot!$I$29)*(1+(Henkilöstömenot!$I$28/100))</f>
        <v>73723.125</v>
      </c>
    </row>
    <row r="1146" spans="1:5" ht="14.25">
      <c r="A1146" s="237" t="s">
        <v>1172</v>
      </c>
      <c r="B1146" s="238">
        <v>11</v>
      </c>
      <c r="C1146" s="239">
        <v>2902</v>
      </c>
      <c r="D1146" s="240">
        <v>3448</v>
      </c>
      <c r="E1146" s="241">
        <f>D1146*(12+Henkilöstömenot!$I$29)*(1+(Henkilöstömenot!$I$28/100))</f>
        <v>53013</v>
      </c>
    </row>
    <row r="1147" spans="1:5" ht="14.25">
      <c r="A1147" s="242" t="s">
        <v>1173</v>
      </c>
      <c r="B1147" s="243">
        <v>16</v>
      </c>
      <c r="C1147" s="244">
        <v>3884</v>
      </c>
      <c r="D1147" s="245">
        <v>4307</v>
      </c>
      <c r="E1147" s="246">
        <f>D1147*(12+Henkilöstömenot!$I$29)*(1+(Henkilöstömenot!$I$28/100))</f>
        <v>66220.125</v>
      </c>
    </row>
    <row r="1148" spans="1:5" ht="14.25">
      <c r="A1148" s="237" t="s">
        <v>1174</v>
      </c>
      <c r="B1148" s="238">
        <v>66</v>
      </c>
      <c r="C1148" s="239">
        <v>2612</v>
      </c>
      <c r="D1148" s="240">
        <v>3020</v>
      </c>
      <c r="E1148" s="241">
        <f>D1148*(12+Henkilöstömenot!$I$29)*(1+(Henkilöstömenot!$I$28/100))</f>
        <v>46432.5</v>
      </c>
    </row>
    <row r="1149" spans="1:5" ht="14.25">
      <c r="A1149" s="242" t="s">
        <v>1175</v>
      </c>
      <c r="B1149" s="243">
        <v>47</v>
      </c>
      <c r="C1149" s="244">
        <v>1784</v>
      </c>
      <c r="D1149" s="245">
        <v>1953</v>
      </c>
      <c r="E1149" s="246">
        <f>D1149*(12+Henkilöstömenot!$I$29)*(1+(Henkilöstömenot!$I$28/100))</f>
        <v>30027.375</v>
      </c>
    </row>
    <row r="1150" spans="1:5" ht="14.25">
      <c r="A1150" s="237" t="s">
        <v>1176</v>
      </c>
      <c r="B1150" s="238">
        <v>19</v>
      </c>
      <c r="C1150" s="239">
        <v>2185</v>
      </c>
      <c r="D1150" s="240">
        <v>2748</v>
      </c>
      <c r="E1150" s="241">
        <f>D1150*(12+Henkilöstömenot!$I$29)*(1+(Henkilöstömenot!$I$28/100))</f>
        <v>42250.5</v>
      </c>
    </row>
    <row r="1151" spans="1:5" ht="14.25">
      <c r="A1151" s="242" t="s">
        <v>1177</v>
      </c>
      <c r="B1151" s="243">
        <v>124</v>
      </c>
      <c r="C1151" s="244">
        <v>1834</v>
      </c>
      <c r="D1151" s="245">
        <v>2240</v>
      </c>
      <c r="E1151" s="246">
        <f>D1151*(12+Henkilöstömenot!$I$29)*(1+(Henkilöstömenot!$I$28/100))</f>
        <v>34440</v>
      </c>
    </row>
    <row r="1152" spans="1:5" ht="14.25">
      <c r="A1152" s="237" t="s">
        <v>1178</v>
      </c>
      <c r="B1152" s="238">
        <v>31</v>
      </c>
      <c r="C1152" s="239">
        <v>2218</v>
      </c>
      <c r="D1152" s="240">
        <v>2532</v>
      </c>
      <c r="E1152" s="241">
        <f>D1152*(12+Henkilöstömenot!$I$29)*(1+(Henkilöstömenot!$I$28/100))</f>
        <v>38929.5</v>
      </c>
    </row>
    <row r="1153" spans="1:5" ht="14.25">
      <c r="A1153" s="242" t="s">
        <v>1179</v>
      </c>
      <c r="B1153" s="243">
        <v>12</v>
      </c>
      <c r="C1153" s="244">
        <v>1842</v>
      </c>
      <c r="D1153" s="245">
        <v>2193</v>
      </c>
      <c r="E1153" s="246">
        <f>D1153*(12+Henkilöstömenot!$I$29)*(1+(Henkilöstömenot!$I$28/100))</f>
        <v>33717.375</v>
      </c>
    </row>
    <row r="1154" spans="1:5" ht="14.25">
      <c r="A1154" s="237" t="s">
        <v>1180</v>
      </c>
      <c r="B1154" s="238">
        <v>139</v>
      </c>
      <c r="C1154" s="239">
        <v>2436</v>
      </c>
      <c r="D1154" s="240">
        <v>2859</v>
      </c>
      <c r="E1154" s="241">
        <f>D1154*(12+Henkilöstömenot!$I$29)*(1+(Henkilöstömenot!$I$28/100))</f>
        <v>43957.125</v>
      </c>
    </row>
    <row r="1155" spans="1:5" ht="14.25">
      <c r="A1155" s="242" t="s">
        <v>1181</v>
      </c>
      <c r="B1155" s="243">
        <v>194</v>
      </c>
      <c r="C1155" s="244">
        <v>2207</v>
      </c>
      <c r="D1155" s="245">
        <v>2643</v>
      </c>
      <c r="E1155" s="246">
        <f>D1155*(12+Henkilöstömenot!$I$29)*(1+(Henkilöstömenot!$I$28/100))</f>
        <v>40636.125</v>
      </c>
    </row>
    <row r="1156" spans="1:5" ht="14.25">
      <c r="A1156" s="237" t="s">
        <v>1182</v>
      </c>
      <c r="B1156" s="238" t="s">
        <v>226</v>
      </c>
      <c r="C1156" s="239">
        <v>1829</v>
      </c>
      <c r="D1156" s="240">
        <v>2206</v>
      </c>
      <c r="E1156" s="241">
        <f>D1156*(12+Henkilöstömenot!$I$29)*(1+(Henkilöstömenot!$I$28/100))</f>
        <v>33917.25</v>
      </c>
    </row>
    <row r="1157" spans="1:5" ht="14.25">
      <c r="A1157" s="242" t="s">
        <v>1183</v>
      </c>
      <c r="B1157" s="243">
        <v>66</v>
      </c>
      <c r="C1157" s="244">
        <v>1821</v>
      </c>
      <c r="D1157" s="245">
        <v>2042</v>
      </c>
      <c r="E1157" s="246">
        <f>D1157*(12+Henkilöstömenot!$I$29)*(1+(Henkilöstömenot!$I$28/100))</f>
        <v>31395.75</v>
      </c>
    </row>
    <row r="1158" spans="1:5" ht="14.25">
      <c r="A1158" s="237" t="s">
        <v>1184</v>
      </c>
      <c r="B1158" s="238">
        <v>12</v>
      </c>
      <c r="C1158" s="239">
        <v>1812</v>
      </c>
      <c r="D1158" s="240">
        <v>1997</v>
      </c>
      <c r="E1158" s="241">
        <f>D1158*(12+Henkilöstömenot!$I$29)*(1+(Henkilöstömenot!$I$28/100))</f>
        <v>30703.875</v>
      </c>
    </row>
    <row r="1159" spans="1:5" ht="14.25">
      <c r="A1159" s="242" t="s">
        <v>1185</v>
      </c>
      <c r="B1159" s="243">
        <v>15</v>
      </c>
      <c r="C1159" s="244">
        <v>2076</v>
      </c>
      <c r="D1159" s="245">
        <v>2351</v>
      </c>
      <c r="E1159" s="246">
        <f>D1159*(12+Henkilöstömenot!$I$29)*(1+(Henkilöstömenot!$I$28/100))</f>
        <v>36146.625</v>
      </c>
    </row>
    <row r="1160" spans="1:5" ht="14.25">
      <c r="A1160" s="237" t="s">
        <v>1186</v>
      </c>
      <c r="B1160" s="238">
        <v>10</v>
      </c>
      <c r="C1160" s="239">
        <v>2457</v>
      </c>
      <c r="D1160" s="240">
        <v>2918</v>
      </c>
      <c r="E1160" s="241">
        <f>D1160*(12+Henkilöstömenot!$I$29)*(1+(Henkilöstömenot!$I$28/100))</f>
        <v>44864.25</v>
      </c>
    </row>
    <row r="1161" spans="1:5" ht="14.25">
      <c r="A1161" s="242" t="s">
        <v>1187</v>
      </c>
      <c r="B1161" s="243">
        <v>26</v>
      </c>
      <c r="C1161" s="244">
        <v>3039</v>
      </c>
      <c r="D1161" s="245">
        <v>3361</v>
      </c>
      <c r="E1161" s="246">
        <f>D1161*(12+Henkilöstömenot!$I$29)*(1+(Henkilöstömenot!$I$28/100))</f>
        <v>51675.375</v>
      </c>
    </row>
    <row r="1162" spans="1:5" ht="14.25">
      <c r="A1162" s="237" t="s">
        <v>1188</v>
      </c>
      <c r="B1162" s="238">
        <v>139</v>
      </c>
      <c r="C1162" s="239">
        <v>3045</v>
      </c>
      <c r="D1162" s="240">
        <v>3279</v>
      </c>
      <c r="E1162" s="241">
        <f>D1162*(12+Henkilöstömenot!$I$29)*(1+(Henkilöstömenot!$I$28/100))</f>
        <v>50414.625</v>
      </c>
    </row>
    <row r="1163" spans="1:5" ht="14.25">
      <c r="A1163" s="242" t="s">
        <v>1189</v>
      </c>
      <c r="B1163" s="243">
        <v>10</v>
      </c>
      <c r="C1163" s="244">
        <v>2119</v>
      </c>
      <c r="D1163" s="245">
        <v>2466</v>
      </c>
      <c r="E1163" s="246">
        <f>D1163*(12+Henkilöstömenot!$I$29)*(1+(Henkilöstömenot!$I$28/100))</f>
        <v>37914.75</v>
      </c>
    </row>
    <row r="1164" spans="1:5" ht="14.25">
      <c r="A1164" s="237" t="s">
        <v>1190</v>
      </c>
      <c r="B1164" s="238">
        <v>177</v>
      </c>
      <c r="C1164" s="239">
        <v>1818</v>
      </c>
      <c r="D1164" s="240">
        <v>2099</v>
      </c>
      <c r="E1164" s="241">
        <f>D1164*(12+Henkilöstömenot!$I$29)*(1+(Henkilöstömenot!$I$28/100))</f>
        <v>32272.125</v>
      </c>
    </row>
    <row r="1165" spans="1:5" ht="14.25">
      <c r="A1165" s="242" t="s">
        <v>1191</v>
      </c>
      <c r="B1165" s="243">
        <v>600</v>
      </c>
      <c r="C1165" s="244">
        <v>4462</v>
      </c>
      <c r="D1165" s="245">
        <v>5335</v>
      </c>
      <c r="E1165" s="246">
        <f>D1165*(12+Henkilöstömenot!$I$29)*(1+(Henkilöstömenot!$I$28/100))</f>
        <v>82025.625</v>
      </c>
    </row>
    <row r="1166" spans="1:5" ht="14.25">
      <c r="A1166" s="237" t="s">
        <v>1192</v>
      </c>
      <c r="B1166" s="238">
        <v>43</v>
      </c>
      <c r="C1166" s="239">
        <v>2598</v>
      </c>
      <c r="D1166" s="240">
        <v>2858</v>
      </c>
      <c r="E1166" s="241">
        <f>D1166*(12+Henkilöstömenot!$I$29)*(1+(Henkilöstömenot!$I$28/100))</f>
        <v>43941.75</v>
      </c>
    </row>
    <row r="1167" spans="1:5" ht="14.25">
      <c r="A1167" s="242" t="s">
        <v>1193</v>
      </c>
      <c r="B1167" s="243">
        <v>24</v>
      </c>
      <c r="C1167" s="244">
        <v>2725</v>
      </c>
      <c r="D1167" s="245">
        <v>3009</v>
      </c>
      <c r="E1167" s="246">
        <f>D1167*(12+Henkilöstömenot!$I$29)*(1+(Henkilöstömenot!$I$28/100))</f>
        <v>46263.375</v>
      </c>
    </row>
    <row r="1168" spans="1:5" ht="14.25">
      <c r="A1168" s="237" t="s">
        <v>1194</v>
      </c>
      <c r="B1168" s="238">
        <v>11</v>
      </c>
      <c r="C1168" s="239">
        <v>2189</v>
      </c>
      <c r="D1168" s="240">
        <v>2441</v>
      </c>
      <c r="E1168" s="241">
        <f>D1168*(12+Henkilöstömenot!$I$29)*(1+(Henkilöstömenot!$I$28/100))</f>
        <v>37530.375</v>
      </c>
    </row>
    <row r="1169" spans="1:5" ht="14.25">
      <c r="A1169" s="242" t="s">
        <v>1195</v>
      </c>
      <c r="B1169" s="243">
        <v>14</v>
      </c>
      <c r="C1169" s="244">
        <v>3917</v>
      </c>
      <c r="D1169" s="245">
        <v>4312</v>
      </c>
      <c r="E1169" s="246">
        <f>D1169*(12+Henkilöstömenot!$I$29)*(1+(Henkilöstömenot!$I$28/100))</f>
        <v>66297</v>
      </c>
    </row>
    <row r="1170" spans="1:5" ht="14.25">
      <c r="A1170" s="237" t="s">
        <v>1196</v>
      </c>
      <c r="B1170" s="238">
        <v>17</v>
      </c>
      <c r="C1170" s="239">
        <v>2225</v>
      </c>
      <c r="D1170" s="240">
        <v>2453</v>
      </c>
      <c r="E1170" s="241">
        <f>D1170*(12+Henkilöstömenot!$I$29)*(1+(Henkilöstömenot!$I$28/100))</f>
        <v>37714.875</v>
      </c>
    </row>
    <row r="1171" spans="1:5" ht="14.25">
      <c r="A1171" s="242" t="s">
        <v>1197</v>
      </c>
      <c r="B1171" s="243">
        <v>14</v>
      </c>
      <c r="C1171" s="244">
        <v>2145</v>
      </c>
      <c r="D1171" s="245">
        <v>2309</v>
      </c>
      <c r="E1171" s="246">
        <f>D1171*(12+Henkilöstömenot!$I$29)*(1+(Henkilöstömenot!$I$28/100))</f>
        <v>35500.875</v>
      </c>
    </row>
    <row r="1172" spans="1:5" ht="14.25">
      <c r="A1172" s="237" t="s">
        <v>1198</v>
      </c>
      <c r="B1172" s="238">
        <v>45</v>
      </c>
      <c r="C1172" s="239">
        <v>2119</v>
      </c>
      <c r="D1172" s="240">
        <v>2372</v>
      </c>
      <c r="E1172" s="241">
        <f>D1172*(12+Henkilöstömenot!$I$29)*(1+(Henkilöstömenot!$I$28/100))</f>
        <v>36469.5</v>
      </c>
    </row>
    <row r="1173" spans="1:5" ht="14.25">
      <c r="A1173" s="242" t="s">
        <v>1199</v>
      </c>
      <c r="B1173" s="243">
        <v>23</v>
      </c>
      <c r="C1173" s="244">
        <v>3910</v>
      </c>
      <c r="D1173" s="245">
        <v>4490</v>
      </c>
      <c r="E1173" s="246">
        <f>D1173*(12+Henkilöstömenot!$I$29)*(1+(Henkilöstömenot!$I$28/100))</f>
        <v>69033.75</v>
      </c>
    </row>
    <row r="1174" spans="1:5" ht="14.25">
      <c r="A1174" s="237" t="s">
        <v>1200</v>
      </c>
      <c r="B1174" s="238">
        <v>37</v>
      </c>
      <c r="C1174" s="239">
        <v>2409</v>
      </c>
      <c r="D1174" s="240">
        <v>4037</v>
      </c>
      <c r="E1174" s="241">
        <f>D1174*(12+Henkilöstömenot!$I$29)*(1+(Henkilöstömenot!$I$28/100))</f>
        <v>62068.875</v>
      </c>
    </row>
    <row r="1175" spans="1:5" ht="14.25">
      <c r="A1175" s="242" t="s">
        <v>1201</v>
      </c>
      <c r="B1175" s="243">
        <v>36</v>
      </c>
      <c r="C1175" s="244">
        <v>1796</v>
      </c>
      <c r="D1175" s="245">
        <v>2045</v>
      </c>
      <c r="E1175" s="246">
        <f>D1175*(12+Henkilöstömenot!$I$29)*(1+(Henkilöstömenot!$I$28/100))</f>
        <v>31441.875</v>
      </c>
    </row>
    <row r="1176" spans="1:5" ht="14.25">
      <c r="A1176" s="237" t="s">
        <v>1202</v>
      </c>
      <c r="B1176" s="238">
        <v>37</v>
      </c>
      <c r="C1176" s="239">
        <v>1775</v>
      </c>
      <c r="D1176" s="240">
        <v>1976</v>
      </c>
      <c r="E1176" s="241">
        <f>D1176*(12+Henkilöstömenot!$I$29)*(1+(Henkilöstömenot!$I$28/100))</f>
        <v>30381</v>
      </c>
    </row>
    <row r="1177" spans="1:5" ht="14.25">
      <c r="A1177" s="242" t="s">
        <v>1203</v>
      </c>
      <c r="B1177" s="243">
        <v>143</v>
      </c>
      <c r="C1177" s="244">
        <v>1771</v>
      </c>
      <c r="D1177" s="245">
        <v>1944</v>
      </c>
      <c r="E1177" s="246">
        <f>D1177*(12+Henkilöstömenot!$I$29)*(1+(Henkilöstömenot!$I$28/100))</f>
        <v>29889</v>
      </c>
    </row>
    <row r="1178" spans="1:5" ht="14.25">
      <c r="A1178" s="237" t="s">
        <v>1204</v>
      </c>
      <c r="B1178" s="238">
        <v>11</v>
      </c>
      <c r="C1178" s="239">
        <v>2858</v>
      </c>
      <c r="D1178" s="240">
        <v>3242</v>
      </c>
      <c r="E1178" s="241">
        <f>D1178*(12+Henkilöstömenot!$I$29)*(1+(Henkilöstömenot!$I$28/100))</f>
        <v>49845.75</v>
      </c>
    </row>
    <row r="1179" spans="1:5" ht="14.25">
      <c r="A1179" s="242" t="s">
        <v>1205</v>
      </c>
      <c r="B1179" s="243">
        <v>11</v>
      </c>
      <c r="C1179" s="244">
        <v>1812</v>
      </c>
      <c r="D1179" s="245">
        <v>1985</v>
      </c>
      <c r="E1179" s="246">
        <f>D1179*(12+Henkilöstömenot!$I$29)*(1+(Henkilöstömenot!$I$28/100))</f>
        <v>30519.375</v>
      </c>
    </row>
    <row r="1180" spans="1:5" ht="14.25">
      <c r="A1180" s="237" t="s">
        <v>1206</v>
      </c>
      <c r="B1180" s="238">
        <v>26</v>
      </c>
      <c r="C1180" s="239">
        <v>2517</v>
      </c>
      <c r="D1180" s="240">
        <v>2950</v>
      </c>
      <c r="E1180" s="241">
        <f>D1180*(12+Henkilöstömenot!$I$29)*(1+(Henkilöstömenot!$I$28/100))</f>
        <v>45356.25</v>
      </c>
    </row>
    <row r="1181" spans="1:5" ht="14.25">
      <c r="A1181" s="242" t="s">
        <v>1207</v>
      </c>
      <c r="B1181" s="243">
        <v>552</v>
      </c>
      <c r="C1181" s="244">
        <v>2129</v>
      </c>
      <c r="D1181" s="245">
        <v>2460</v>
      </c>
      <c r="E1181" s="246">
        <f>D1181*(12+Henkilöstömenot!$I$29)*(1+(Henkilöstömenot!$I$28/100))</f>
        <v>37822.5</v>
      </c>
    </row>
    <row r="1182" spans="1:5" ht="14.25">
      <c r="A1182" s="237" t="s">
        <v>1208</v>
      </c>
      <c r="B1182" s="238">
        <v>10</v>
      </c>
      <c r="C1182" s="239">
        <v>4028</v>
      </c>
      <c r="D1182" s="240">
        <v>4484</v>
      </c>
      <c r="E1182" s="241">
        <f>D1182*(12+Henkilöstömenot!$I$29)*(1+(Henkilöstömenot!$I$28/100))</f>
        <v>68941.5</v>
      </c>
    </row>
    <row r="1183" spans="1:5" ht="14.25">
      <c r="A1183" s="242" t="s">
        <v>1209</v>
      </c>
      <c r="B1183" s="243">
        <v>24</v>
      </c>
      <c r="C1183" s="244">
        <v>1897</v>
      </c>
      <c r="D1183" s="245">
        <v>2225</v>
      </c>
      <c r="E1183" s="246">
        <f>D1183*(12+Henkilöstömenot!$I$29)*(1+(Henkilöstömenot!$I$28/100))</f>
        <v>34209.375</v>
      </c>
    </row>
    <row r="1184" spans="1:5" ht="14.25">
      <c r="A1184" s="237" t="s">
        <v>1210</v>
      </c>
      <c r="B1184" s="238">
        <v>22</v>
      </c>
      <c r="C1184" s="239">
        <v>2512</v>
      </c>
      <c r="D1184" s="240">
        <v>2885</v>
      </c>
      <c r="E1184" s="241">
        <f>D1184*(12+Henkilöstömenot!$I$29)*(1+(Henkilöstömenot!$I$28/100))</f>
        <v>44356.875</v>
      </c>
    </row>
    <row r="1185" spans="1:5" ht="14.25">
      <c r="A1185" s="242" t="s">
        <v>1211</v>
      </c>
      <c r="B1185" s="243">
        <v>15</v>
      </c>
      <c r="C1185" s="244">
        <v>1805</v>
      </c>
      <c r="D1185" s="245">
        <v>1992</v>
      </c>
      <c r="E1185" s="246">
        <f>D1185*(12+Henkilöstömenot!$I$29)*(1+(Henkilöstömenot!$I$28/100))</f>
        <v>30627</v>
      </c>
    </row>
    <row r="1186" spans="1:5" ht="14.25">
      <c r="A1186" s="237" t="s">
        <v>1212</v>
      </c>
      <c r="B1186" s="238">
        <v>104</v>
      </c>
      <c r="C1186" s="239">
        <v>2874</v>
      </c>
      <c r="D1186" s="240">
        <v>3257</v>
      </c>
      <c r="E1186" s="241">
        <f>D1186*(12+Henkilöstömenot!$I$29)*(1+(Henkilöstömenot!$I$28/100))</f>
        <v>50076.375</v>
      </c>
    </row>
    <row r="1187" spans="1:5" ht="14.25">
      <c r="A1187" s="242" t="s">
        <v>1213</v>
      </c>
      <c r="B1187" s="243">
        <v>19</v>
      </c>
      <c r="C1187" s="244">
        <v>2061</v>
      </c>
      <c r="D1187" s="245">
        <v>2375</v>
      </c>
      <c r="E1187" s="246">
        <f>D1187*(12+Henkilöstömenot!$I$29)*(1+(Henkilöstömenot!$I$28/100))</f>
        <v>36515.625</v>
      </c>
    </row>
    <row r="1188" spans="1:5" ht="14.25">
      <c r="A1188" s="237" t="s">
        <v>1214</v>
      </c>
      <c r="B1188" s="238" t="s">
        <v>1215</v>
      </c>
      <c r="C1188" s="239">
        <v>1789</v>
      </c>
      <c r="D1188" s="240">
        <v>2072</v>
      </c>
      <c r="E1188" s="241">
        <f>D1188*(12+Henkilöstömenot!$I$29)*(1+(Henkilöstömenot!$I$28/100))</f>
        <v>31857</v>
      </c>
    </row>
    <row r="1189" spans="1:5" ht="14.25">
      <c r="A1189" s="242" t="s">
        <v>1216</v>
      </c>
      <c r="B1189" s="243">
        <v>29</v>
      </c>
      <c r="C1189" s="244">
        <v>1781</v>
      </c>
      <c r="D1189" s="245">
        <v>1982</v>
      </c>
      <c r="E1189" s="246">
        <f>D1189*(12+Henkilöstömenot!$I$29)*(1+(Henkilöstömenot!$I$28/100))</f>
        <v>30473.25</v>
      </c>
    </row>
    <row r="1190" spans="1:5" ht="14.25">
      <c r="A1190" s="237" t="s">
        <v>1217</v>
      </c>
      <c r="B1190" s="238">
        <v>954</v>
      </c>
      <c r="C1190" s="239">
        <v>1870</v>
      </c>
      <c r="D1190" s="240">
        <v>2103</v>
      </c>
      <c r="E1190" s="241">
        <f>D1190*(12+Henkilöstömenot!$I$29)*(1+(Henkilöstömenot!$I$28/100))</f>
        <v>32333.625</v>
      </c>
    </row>
    <row r="1191" spans="1:5" ht="14.25">
      <c r="A1191" s="242" t="s">
        <v>1218</v>
      </c>
      <c r="B1191" s="243">
        <v>11</v>
      </c>
      <c r="C1191" s="244">
        <v>1901</v>
      </c>
      <c r="D1191" s="245">
        <v>2128</v>
      </c>
      <c r="E1191" s="246">
        <f>D1191*(12+Henkilöstömenot!$I$29)*(1+(Henkilöstömenot!$I$28/100))</f>
        <v>32718</v>
      </c>
    </row>
    <row r="1192" spans="1:5" ht="14.25">
      <c r="A1192" s="237" t="s">
        <v>1219</v>
      </c>
      <c r="B1192" s="238">
        <v>33</v>
      </c>
      <c r="C1192" s="239">
        <v>2913</v>
      </c>
      <c r="D1192" s="240">
        <v>3810</v>
      </c>
      <c r="E1192" s="241">
        <f>D1192*(12+Henkilöstömenot!$I$29)*(1+(Henkilöstömenot!$I$28/100))</f>
        <v>58578.75</v>
      </c>
    </row>
    <row r="1193" spans="1:5" ht="14.25">
      <c r="A1193" s="242" t="s">
        <v>1220</v>
      </c>
      <c r="B1193" s="243">
        <v>26</v>
      </c>
      <c r="C1193" s="244">
        <v>2913</v>
      </c>
      <c r="D1193" s="245">
        <v>4090</v>
      </c>
      <c r="E1193" s="246">
        <f>D1193*(12+Henkilöstömenot!$I$29)*(1+(Henkilöstömenot!$I$28/100))</f>
        <v>62883.75</v>
      </c>
    </row>
    <row r="1194" spans="1:5" ht="14.25">
      <c r="A1194" s="237" t="s">
        <v>1221</v>
      </c>
      <c r="B1194" s="238">
        <v>26</v>
      </c>
      <c r="C1194" s="239">
        <v>2818</v>
      </c>
      <c r="D1194" s="240">
        <v>4050</v>
      </c>
      <c r="E1194" s="241">
        <f>D1194*(12+Henkilöstömenot!$I$29)*(1+(Henkilöstömenot!$I$28/100))</f>
        <v>62268.75</v>
      </c>
    </row>
    <row r="1195" spans="1:5" ht="14.25">
      <c r="A1195" s="242" t="s">
        <v>1222</v>
      </c>
      <c r="B1195" s="243">
        <v>30</v>
      </c>
      <c r="C1195" s="244">
        <v>1801</v>
      </c>
      <c r="D1195" s="245">
        <v>1931</v>
      </c>
      <c r="E1195" s="246">
        <f>D1195*(12+Henkilöstömenot!$I$29)*(1+(Henkilöstömenot!$I$28/100))</f>
        <v>29689.125</v>
      </c>
    </row>
    <row r="1196" spans="1:5" ht="14.25">
      <c r="A1196" s="237" t="s">
        <v>1223</v>
      </c>
      <c r="B1196" s="238">
        <v>740</v>
      </c>
      <c r="C1196" s="239">
        <v>1830</v>
      </c>
      <c r="D1196" s="240">
        <v>1986</v>
      </c>
      <c r="E1196" s="241">
        <f>D1196*(12+Henkilöstömenot!$I$29)*(1+(Henkilöstömenot!$I$28/100))</f>
        <v>30534.75</v>
      </c>
    </row>
    <row r="1197" spans="1:5" ht="14.25">
      <c r="A1197" s="242" t="s">
        <v>1224</v>
      </c>
      <c r="B1197" s="243">
        <v>20</v>
      </c>
      <c r="C1197" s="244">
        <v>2442</v>
      </c>
      <c r="D1197" s="245">
        <v>3193</v>
      </c>
      <c r="E1197" s="246">
        <f>D1197*(12+Henkilöstömenot!$I$29)*(1+(Henkilöstömenot!$I$28/100))</f>
        <v>49092.375</v>
      </c>
    </row>
    <row r="1198" spans="1:5" ht="14.25">
      <c r="A1198" s="237" t="s">
        <v>1225</v>
      </c>
      <c r="B1198" s="238" t="s">
        <v>1226</v>
      </c>
      <c r="C1198" s="239">
        <v>1832</v>
      </c>
      <c r="D1198" s="240">
        <v>2043</v>
      </c>
      <c r="E1198" s="241">
        <f>D1198*(12+Henkilöstömenot!$I$29)*(1+(Henkilöstömenot!$I$28/100))</f>
        <v>31411.125</v>
      </c>
    </row>
    <row r="1199" spans="1:5" ht="14.25">
      <c r="A1199" s="242" t="s">
        <v>1227</v>
      </c>
      <c r="B1199" s="243">
        <v>37</v>
      </c>
      <c r="C1199" s="244">
        <v>3886</v>
      </c>
      <c r="D1199" s="245">
        <v>4709</v>
      </c>
      <c r="E1199" s="246">
        <f>D1199*(12+Henkilöstömenot!$I$29)*(1+(Henkilöstömenot!$I$28/100))</f>
        <v>72400.875</v>
      </c>
    </row>
    <row r="1200" spans="1:5" ht="14.25">
      <c r="A1200" s="237" t="s">
        <v>1228</v>
      </c>
      <c r="B1200" s="238" t="s">
        <v>104</v>
      </c>
      <c r="C1200" s="239">
        <v>2454</v>
      </c>
      <c r="D1200" s="240">
        <v>3099</v>
      </c>
      <c r="E1200" s="241">
        <f>D1200*(12+Henkilöstömenot!$I$29)*(1+(Henkilöstömenot!$I$28/100))</f>
        <v>47647.125</v>
      </c>
    </row>
    <row r="1201" spans="1:5" ht="14.25">
      <c r="A1201" s="242" t="s">
        <v>1229</v>
      </c>
      <c r="B1201" s="243"/>
      <c r="C1201" s="244"/>
      <c r="D1201" s="245"/>
      <c r="E1201" s="246">
        <f>D1201*(12+Henkilöstömenot!$I$29)*(1+(Henkilöstömenot!$I$28/100))</f>
        <v>0</v>
      </c>
    </row>
    <row r="1202" spans="1:5" ht="14.25">
      <c r="A1202" s="237" t="s">
        <v>1230</v>
      </c>
      <c r="B1202" s="238">
        <v>219</v>
      </c>
      <c r="C1202" s="239">
        <v>1763</v>
      </c>
      <c r="D1202" s="240">
        <v>2210</v>
      </c>
      <c r="E1202" s="241">
        <f>D1202*(12+Henkilöstömenot!$I$29)*(1+(Henkilöstömenot!$I$28/100))</f>
        <v>33978.75</v>
      </c>
    </row>
    <row r="1203" spans="1:5" ht="14.25">
      <c r="A1203" s="242" t="s">
        <v>1231</v>
      </c>
      <c r="B1203" s="243">
        <v>20</v>
      </c>
      <c r="C1203" s="244">
        <v>4353</v>
      </c>
      <c r="D1203" s="245">
        <v>5097</v>
      </c>
      <c r="E1203" s="246">
        <f>D1203*(12+Henkilöstömenot!$I$29)*(1+(Henkilöstömenot!$I$28/100))</f>
        <v>78366.375</v>
      </c>
    </row>
    <row r="1204" spans="1:5" ht="14.25">
      <c r="A1204" s="237" t="s">
        <v>1232</v>
      </c>
      <c r="B1204" s="238">
        <v>16</v>
      </c>
      <c r="C1204" s="239">
        <v>4396</v>
      </c>
      <c r="D1204" s="240">
        <v>4854</v>
      </c>
      <c r="E1204" s="241">
        <f>D1204*(12+Henkilöstömenot!$I$29)*(1+(Henkilöstömenot!$I$28/100))</f>
        <v>74630.25</v>
      </c>
    </row>
    <row r="1205" spans="1:5" ht="14.25">
      <c r="A1205" s="242" t="s">
        <v>1233</v>
      </c>
      <c r="B1205" s="243" t="s">
        <v>1234</v>
      </c>
      <c r="C1205" s="244">
        <v>1805</v>
      </c>
      <c r="D1205" s="245">
        <v>2250</v>
      </c>
      <c r="E1205" s="246">
        <f>D1205*(12+Henkilöstömenot!$I$29)*(1+(Henkilöstömenot!$I$28/100))</f>
        <v>34593.75</v>
      </c>
    </row>
    <row r="1206" spans="1:5" ht="14.25">
      <c r="A1206" s="237" t="s">
        <v>1235</v>
      </c>
      <c r="B1206" s="238">
        <v>79</v>
      </c>
      <c r="C1206" s="239">
        <v>3824</v>
      </c>
      <c r="D1206" s="240">
        <v>4591</v>
      </c>
      <c r="E1206" s="241">
        <f>D1206*(12+Henkilöstömenot!$I$29)*(1+(Henkilöstömenot!$I$28/100))</f>
        <v>70586.625</v>
      </c>
    </row>
    <row r="1207" spans="1:5" ht="14.25">
      <c r="A1207" s="242" t="s">
        <v>1236</v>
      </c>
      <c r="B1207" s="243">
        <v>20</v>
      </c>
      <c r="C1207" s="244">
        <v>4563</v>
      </c>
      <c r="D1207" s="245">
        <v>5334</v>
      </c>
      <c r="E1207" s="246">
        <f>D1207*(12+Henkilöstömenot!$I$29)*(1+(Henkilöstömenot!$I$28/100))</f>
        <v>82010.25</v>
      </c>
    </row>
    <row r="1208" spans="1:5" ht="14.25">
      <c r="A1208" s="237" t="s">
        <v>1237</v>
      </c>
      <c r="B1208" s="238">
        <v>12</v>
      </c>
      <c r="C1208" s="239">
        <v>2230</v>
      </c>
      <c r="D1208" s="240">
        <v>2442</v>
      </c>
      <c r="E1208" s="241">
        <f>D1208*(12+Henkilöstömenot!$I$29)*(1+(Henkilöstömenot!$I$28/100))</f>
        <v>37545.75</v>
      </c>
    </row>
    <row r="1209" spans="1:5" ht="14.25">
      <c r="A1209" s="242" t="s">
        <v>1238</v>
      </c>
      <c r="B1209" s="243">
        <v>35</v>
      </c>
      <c r="C1209" s="244">
        <v>4037</v>
      </c>
      <c r="D1209" s="245">
        <v>5555</v>
      </c>
      <c r="E1209" s="246">
        <f>D1209*(12+Henkilöstömenot!$I$29)*(1+(Henkilöstömenot!$I$28/100))</f>
        <v>85408.125</v>
      </c>
    </row>
    <row r="1210" spans="1:5" ht="14.25">
      <c r="A1210" s="237" t="s">
        <v>1239</v>
      </c>
      <c r="B1210" s="238">
        <v>12</v>
      </c>
      <c r="C1210" s="239">
        <v>4369</v>
      </c>
      <c r="D1210" s="240">
        <v>4789</v>
      </c>
      <c r="E1210" s="241">
        <f>D1210*(12+Henkilöstömenot!$I$29)*(1+(Henkilöstömenot!$I$28/100))</f>
        <v>73630.875</v>
      </c>
    </row>
    <row r="1211" spans="1:5" ht="14.25">
      <c r="A1211" s="242" t="s">
        <v>1240</v>
      </c>
      <c r="B1211" s="243">
        <v>11</v>
      </c>
      <c r="C1211" s="244">
        <v>4231</v>
      </c>
      <c r="D1211" s="245">
        <v>4937</v>
      </c>
      <c r="E1211" s="246">
        <f>D1211*(12+Henkilöstömenot!$I$29)*(1+(Henkilöstömenot!$I$28/100))</f>
        <v>75906.375</v>
      </c>
    </row>
    <row r="1212" spans="1:5" ht="14.25">
      <c r="A1212" s="237" t="s">
        <v>1241</v>
      </c>
      <c r="B1212" s="238" t="s">
        <v>1242</v>
      </c>
      <c r="C1212" s="239">
        <v>2402</v>
      </c>
      <c r="D1212" s="240">
        <v>3127</v>
      </c>
      <c r="E1212" s="241">
        <f>D1212*(12+Henkilöstömenot!$I$29)*(1+(Henkilöstömenot!$I$28/100))</f>
        <v>48077.625</v>
      </c>
    </row>
    <row r="1213" spans="1:5" ht="14.25">
      <c r="A1213" s="242" t="s">
        <v>1243</v>
      </c>
      <c r="B1213" s="243">
        <v>68</v>
      </c>
      <c r="C1213" s="244">
        <v>2436</v>
      </c>
      <c r="D1213" s="245">
        <v>2827</v>
      </c>
      <c r="E1213" s="246">
        <f>D1213*(12+Henkilöstömenot!$I$29)*(1+(Henkilöstömenot!$I$28/100))</f>
        <v>43465.125</v>
      </c>
    </row>
    <row r="1214" spans="1:5" ht="14.25">
      <c r="A1214" s="237" t="s">
        <v>1244</v>
      </c>
      <c r="B1214" s="238">
        <v>10</v>
      </c>
      <c r="C1214" s="239">
        <v>10186</v>
      </c>
      <c r="D1214" s="240">
        <v>10708</v>
      </c>
      <c r="E1214" s="241">
        <f>D1214*(12+Henkilöstömenot!$I$29)*(1+(Henkilöstömenot!$I$28/100))</f>
        <v>164635.5</v>
      </c>
    </row>
    <row r="1215" spans="1:5" ht="14.25">
      <c r="A1215" s="242" t="s">
        <v>1245</v>
      </c>
      <c r="B1215" s="243">
        <v>33</v>
      </c>
      <c r="C1215" s="244">
        <v>2199</v>
      </c>
      <c r="D1215" s="245">
        <v>2995</v>
      </c>
      <c r="E1215" s="246">
        <f>D1215*(12+Henkilöstömenot!$I$29)*(1+(Henkilöstömenot!$I$28/100))</f>
        <v>46048.125</v>
      </c>
    </row>
    <row r="1216" spans="1:5" ht="14.25">
      <c r="A1216" s="237" t="s">
        <v>1245</v>
      </c>
      <c r="B1216" s="238">
        <v>285</v>
      </c>
      <c r="C1216" s="239">
        <v>2138</v>
      </c>
      <c r="D1216" s="240">
        <v>2967</v>
      </c>
      <c r="E1216" s="241">
        <f>D1216*(12+Henkilöstömenot!$I$29)*(1+(Henkilöstömenot!$I$28/100))</f>
        <v>45617.625</v>
      </c>
    </row>
    <row r="1217" spans="1:5" ht="14.25">
      <c r="A1217" s="242" t="s">
        <v>1246</v>
      </c>
      <c r="B1217" s="243">
        <v>13</v>
      </c>
      <c r="C1217" s="244">
        <v>5360</v>
      </c>
      <c r="D1217" s="245">
        <v>6402</v>
      </c>
      <c r="E1217" s="246">
        <f>D1217*(12+Henkilöstömenot!$I$29)*(1+(Henkilöstömenot!$I$28/100))</f>
        <v>98430.75</v>
      </c>
    </row>
    <row r="1218" spans="1:5" ht="14.25">
      <c r="A1218" s="237" t="s">
        <v>1247</v>
      </c>
      <c r="B1218" s="238">
        <v>70</v>
      </c>
      <c r="C1218" s="239">
        <v>1939</v>
      </c>
      <c r="D1218" s="240">
        <v>3332</v>
      </c>
      <c r="E1218" s="241">
        <f>D1218*(12+Henkilöstömenot!$I$29)*(1+(Henkilöstömenot!$I$28/100))</f>
        <v>51229.5</v>
      </c>
    </row>
    <row r="1219" spans="1:5" ht="14.25">
      <c r="A1219" s="242" t="s">
        <v>1248</v>
      </c>
      <c r="B1219" s="243">
        <v>10</v>
      </c>
      <c r="C1219" s="244">
        <v>1800</v>
      </c>
      <c r="D1219" s="245">
        <v>4689</v>
      </c>
      <c r="E1219" s="246">
        <f>D1219*(12+Henkilöstömenot!$I$29)*(1+(Henkilöstömenot!$I$28/100))</f>
        <v>72093.375</v>
      </c>
    </row>
    <row r="1220" spans="1:5" ht="14.25">
      <c r="A1220" s="237" t="s">
        <v>1249</v>
      </c>
      <c r="B1220" s="238">
        <v>19</v>
      </c>
      <c r="C1220" s="239">
        <v>1626</v>
      </c>
      <c r="D1220" s="240">
        <v>1643</v>
      </c>
      <c r="E1220" s="241">
        <f>D1220*(12+Henkilöstömenot!$I$29)*(1+(Henkilöstömenot!$I$28/100))</f>
        <v>25261.125</v>
      </c>
    </row>
    <row r="1221" spans="1:5" ht="14.25">
      <c r="A1221" s="242" t="s">
        <v>1250</v>
      </c>
      <c r="B1221" s="243">
        <v>223</v>
      </c>
      <c r="C1221" s="244">
        <v>2242</v>
      </c>
      <c r="D1221" s="245">
        <v>2540</v>
      </c>
      <c r="E1221" s="246">
        <f>D1221*(12+Henkilöstömenot!$I$29)*(1+(Henkilöstömenot!$I$28/100))</f>
        <v>39052.5</v>
      </c>
    </row>
    <row r="1222" spans="1:5" ht="14.25">
      <c r="A1222" s="237" t="s">
        <v>1251</v>
      </c>
      <c r="B1222" s="238">
        <v>141</v>
      </c>
      <c r="C1222" s="239">
        <v>1783</v>
      </c>
      <c r="D1222" s="240">
        <v>1964</v>
      </c>
      <c r="E1222" s="241">
        <f>D1222*(12+Henkilöstömenot!$I$29)*(1+(Henkilöstömenot!$I$28/100))</f>
        <v>30196.5</v>
      </c>
    </row>
    <row r="1223" spans="1:5" ht="14.25">
      <c r="A1223" s="242" t="s">
        <v>1252</v>
      </c>
      <c r="B1223" s="243" t="s">
        <v>650</v>
      </c>
      <c r="C1223" s="244">
        <v>1778</v>
      </c>
      <c r="D1223" s="245">
        <v>1963</v>
      </c>
      <c r="E1223" s="246">
        <f>D1223*(12+Henkilöstömenot!$I$29)*(1+(Henkilöstömenot!$I$28/100))</f>
        <v>30181.125</v>
      </c>
    </row>
    <row r="1224" spans="1:5" ht="14.25">
      <c r="A1224" s="237" t="s">
        <v>1253</v>
      </c>
      <c r="B1224" s="238">
        <v>43</v>
      </c>
      <c r="C1224" s="239">
        <v>1809</v>
      </c>
      <c r="D1224" s="240">
        <v>1991</v>
      </c>
      <c r="E1224" s="241">
        <f>D1224*(12+Henkilöstömenot!$I$29)*(1+(Henkilöstömenot!$I$28/100))</f>
        <v>30611.625</v>
      </c>
    </row>
    <row r="1225" spans="1:5" ht="14.25">
      <c r="A1225" s="242" t="s">
        <v>1254</v>
      </c>
      <c r="B1225" s="243">
        <v>10</v>
      </c>
      <c r="C1225" s="244">
        <v>1792</v>
      </c>
      <c r="D1225" s="245">
        <v>1981</v>
      </c>
      <c r="E1225" s="246">
        <f>D1225*(12+Henkilöstömenot!$I$29)*(1+(Henkilöstömenot!$I$28/100))</f>
        <v>30457.875</v>
      </c>
    </row>
    <row r="1226" spans="1:5" ht="14.25">
      <c r="A1226" s="237" t="s">
        <v>1255</v>
      </c>
      <c r="B1226" s="238">
        <v>35</v>
      </c>
      <c r="C1226" s="239">
        <v>1800</v>
      </c>
      <c r="D1226" s="240">
        <v>1993</v>
      </c>
      <c r="E1226" s="241">
        <f>D1226*(12+Henkilöstömenot!$I$29)*(1+(Henkilöstömenot!$I$28/100))</f>
        <v>30642.375</v>
      </c>
    </row>
    <row r="1227" spans="1:5" ht="14.25">
      <c r="A1227" s="242" t="s">
        <v>1256</v>
      </c>
      <c r="B1227" s="243">
        <v>21</v>
      </c>
      <c r="C1227" s="244">
        <v>1791</v>
      </c>
      <c r="D1227" s="245">
        <v>1986</v>
      </c>
      <c r="E1227" s="246">
        <f>D1227*(12+Henkilöstömenot!$I$29)*(1+(Henkilöstömenot!$I$28/100))</f>
        <v>30534.75</v>
      </c>
    </row>
    <row r="1228" spans="1:5" ht="14.25">
      <c r="A1228" s="237" t="s">
        <v>1257</v>
      </c>
      <c r="B1228" s="238">
        <v>16</v>
      </c>
      <c r="C1228" s="239">
        <v>1739</v>
      </c>
      <c r="D1228" s="240">
        <v>2024</v>
      </c>
      <c r="E1228" s="241">
        <f>D1228*(12+Henkilöstömenot!$I$29)*(1+(Henkilöstömenot!$I$28/100))</f>
        <v>31119</v>
      </c>
    </row>
    <row r="1229" spans="1:5" ht="14.25">
      <c r="A1229" s="242" t="s">
        <v>1258</v>
      </c>
      <c r="B1229" s="243">
        <v>21</v>
      </c>
      <c r="C1229" s="244">
        <v>1760</v>
      </c>
      <c r="D1229" s="245">
        <v>2070</v>
      </c>
      <c r="E1229" s="246">
        <f>D1229*(12+Henkilöstömenot!$I$29)*(1+(Henkilöstömenot!$I$28/100))</f>
        <v>31826.25</v>
      </c>
    </row>
    <row r="1230" spans="1:5" ht="14.25">
      <c r="A1230" s="237" t="s">
        <v>1259</v>
      </c>
      <c r="B1230" s="238">
        <v>20</v>
      </c>
      <c r="C1230" s="239">
        <v>2343</v>
      </c>
      <c r="D1230" s="240">
        <v>2595</v>
      </c>
      <c r="E1230" s="241">
        <f>D1230*(12+Henkilöstömenot!$I$29)*(1+(Henkilöstömenot!$I$28/100))</f>
        <v>39898.125</v>
      </c>
    </row>
    <row r="1231" spans="1:5" ht="14.25">
      <c r="A1231" s="242" t="s">
        <v>1260</v>
      </c>
      <c r="B1231" s="243">
        <v>37</v>
      </c>
      <c r="C1231" s="244">
        <v>2937</v>
      </c>
      <c r="D1231" s="245">
        <v>3358</v>
      </c>
      <c r="E1231" s="246">
        <f>D1231*(12+Henkilöstömenot!$I$29)*(1+(Henkilöstömenot!$I$28/100))</f>
        <v>51629.25</v>
      </c>
    </row>
    <row r="1232" spans="1:5" ht="14.25">
      <c r="A1232" s="237" t="s">
        <v>1261</v>
      </c>
      <c r="B1232" s="238">
        <v>151</v>
      </c>
      <c r="C1232" s="239">
        <v>2379</v>
      </c>
      <c r="D1232" s="240">
        <v>2780</v>
      </c>
      <c r="E1232" s="241">
        <f>D1232*(12+Henkilöstömenot!$I$29)*(1+(Henkilöstömenot!$I$28/100))</f>
        <v>42742.5</v>
      </c>
    </row>
    <row r="1233" spans="1:5" ht="14.25">
      <c r="A1233" s="242" t="s">
        <v>1262</v>
      </c>
      <c r="B1233" s="243">
        <v>60</v>
      </c>
      <c r="C1233" s="244">
        <v>2088</v>
      </c>
      <c r="D1233" s="245">
        <v>2342</v>
      </c>
      <c r="E1233" s="246">
        <f>D1233*(12+Henkilöstömenot!$I$29)*(1+(Henkilöstömenot!$I$28/100))</f>
        <v>36008.25</v>
      </c>
    </row>
    <row r="1234" spans="1:5" ht="14.25">
      <c r="A1234" s="237" t="s">
        <v>1263</v>
      </c>
      <c r="B1234" s="238">
        <v>10</v>
      </c>
      <c r="C1234" s="239">
        <v>1818</v>
      </c>
      <c r="D1234" s="240">
        <v>1898</v>
      </c>
      <c r="E1234" s="241">
        <f>D1234*(12+Henkilöstömenot!$I$29)*(1+(Henkilöstömenot!$I$28/100))</f>
        <v>29181.75</v>
      </c>
    </row>
    <row r="1235" spans="1:5" ht="14.25">
      <c r="A1235" s="242" t="s">
        <v>1264</v>
      </c>
      <c r="B1235" s="243">
        <v>53</v>
      </c>
      <c r="C1235" s="244">
        <v>3818</v>
      </c>
      <c r="D1235" s="245">
        <v>4265</v>
      </c>
      <c r="E1235" s="246">
        <f>D1235*(12+Henkilöstömenot!$I$29)*(1+(Henkilöstömenot!$I$28/100))</f>
        <v>65574.375</v>
      </c>
    </row>
    <row r="1236" spans="1:5" ht="14.25">
      <c r="A1236" s="237" t="s">
        <v>1265</v>
      </c>
      <c r="B1236" s="238">
        <v>67</v>
      </c>
      <c r="C1236" s="239">
        <v>4999</v>
      </c>
      <c r="D1236" s="240">
        <v>5406</v>
      </c>
      <c r="E1236" s="241">
        <f>D1236*(12+Henkilöstömenot!$I$29)*(1+(Henkilöstömenot!$I$28/100))</f>
        <v>83117.25</v>
      </c>
    </row>
    <row r="1237" spans="1:5" ht="14.25">
      <c r="A1237" s="242" t="s">
        <v>1266</v>
      </c>
      <c r="B1237" s="243">
        <v>26</v>
      </c>
      <c r="C1237" s="244">
        <v>5025</v>
      </c>
      <c r="D1237" s="245">
        <v>5409</v>
      </c>
      <c r="E1237" s="246">
        <f>D1237*(12+Henkilöstömenot!$I$29)*(1+(Henkilöstömenot!$I$28/100))</f>
        <v>83163.375</v>
      </c>
    </row>
    <row r="1238" spans="1:5" ht="14.25">
      <c r="A1238" s="237" t="s">
        <v>1267</v>
      </c>
      <c r="B1238" s="238">
        <v>51</v>
      </c>
      <c r="C1238" s="239">
        <v>5068</v>
      </c>
      <c r="D1238" s="240">
        <v>5516</v>
      </c>
      <c r="E1238" s="241">
        <f>D1238*(12+Henkilöstömenot!$I$29)*(1+(Henkilöstömenot!$I$28/100))</f>
        <v>84808.5</v>
      </c>
    </row>
    <row r="1239" spans="1:5" ht="14.25">
      <c r="A1239" s="242" t="s">
        <v>1268</v>
      </c>
      <c r="B1239" s="243">
        <v>247</v>
      </c>
      <c r="C1239" s="244">
        <v>2364</v>
      </c>
      <c r="D1239" s="245">
        <v>2912</v>
      </c>
      <c r="E1239" s="246">
        <f>D1239*(12+Henkilöstömenot!$I$29)*(1+(Henkilöstömenot!$I$28/100))</f>
        <v>44772</v>
      </c>
    </row>
    <row r="1240" spans="1:5" ht="14.25">
      <c r="A1240" s="237" t="s">
        <v>1269</v>
      </c>
      <c r="B1240" s="238">
        <v>18</v>
      </c>
      <c r="C1240" s="239">
        <v>2770</v>
      </c>
      <c r="D1240" s="240">
        <v>3299</v>
      </c>
      <c r="E1240" s="241">
        <f>D1240*(12+Henkilöstömenot!$I$29)*(1+(Henkilöstömenot!$I$28/100))</f>
        <v>50722.125</v>
      </c>
    </row>
    <row r="1241" spans="1:5" ht="14.25">
      <c r="A1241" s="242" t="s">
        <v>1270</v>
      </c>
      <c r="B1241" s="243">
        <v>34</v>
      </c>
      <c r="C1241" s="244">
        <v>5647</v>
      </c>
      <c r="D1241" s="245">
        <v>6174</v>
      </c>
      <c r="E1241" s="246">
        <f>D1241*(12+Henkilöstömenot!$I$29)*(1+(Henkilöstömenot!$I$28/100))</f>
        <v>94925.25</v>
      </c>
    </row>
    <row r="1242" spans="1:5" ht="14.25">
      <c r="A1242" s="237" t="s">
        <v>1271</v>
      </c>
      <c r="B1242" s="238">
        <v>15</v>
      </c>
      <c r="C1242" s="239">
        <v>3257</v>
      </c>
      <c r="D1242" s="240">
        <v>3619</v>
      </c>
      <c r="E1242" s="241">
        <f>D1242*(12+Henkilöstömenot!$I$29)*(1+(Henkilöstömenot!$I$28/100))</f>
        <v>55642.125</v>
      </c>
    </row>
    <row r="1243" spans="1:5" ht="14.25">
      <c r="A1243" s="242" t="s">
        <v>1272</v>
      </c>
      <c r="B1243" s="243">
        <v>13</v>
      </c>
      <c r="C1243" s="244">
        <v>2178</v>
      </c>
      <c r="D1243" s="245">
        <v>2407</v>
      </c>
      <c r="E1243" s="246">
        <f>D1243*(12+Henkilöstömenot!$I$29)*(1+(Henkilöstömenot!$I$28/100))</f>
        <v>37007.625</v>
      </c>
    </row>
    <row r="1244" spans="1:5" ht="14.25">
      <c r="A1244" s="237" t="s">
        <v>1273</v>
      </c>
      <c r="B1244" s="238">
        <v>60</v>
      </c>
      <c r="C1244" s="239">
        <v>4430</v>
      </c>
      <c r="D1244" s="240">
        <v>4790</v>
      </c>
      <c r="E1244" s="241">
        <f>D1244*(12+Henkilöstömenot!$I$29)*(1+(Henkilöstömenot!$I$28/100))</f>
        <v>73646.25</v>
      </c>
    </row>
    <row r="1245" spans="1:5" ht="14.25">
      <c r="A1245" s="242" t="s">
        <v>1274</v>
      </c>
      <c r="B1245" s="243">
        <v>51</v>
      </c>
      <c r="C1245" s="244">
        <v>2221</v>
      </c>
      <c r="D1245" s="245">
        <v>2742</v>
      </c>
      <c r="E1245" s="246">
        <f>D1245*(12+Henkilöstömenot!$I$29)*(1+(Henkilöstömenot!$I$28/100))</f>
        <v>42158.25</v>
      </c>
    </row>
    <row r="1246" spans="1:5" ht="14.25">
      <c r="A1246" s="237" t="s">
        <v>1275</v>
      </c>
      <c r="B1246" s="238">
        <v>22</v>
      </c>
      <c r="C1246" s="239">
        <v>2761</v>
      </c>
      <c r="D1246" s="240">
        <v>2993</v>
      </c>
      <c r="E1246" s="241">
        <f>D1246*(12+Henkilöstömenot!$I$29)*(1+(Henkilöstömenot!$I$28/100))</f>
        <v>46017.375</v>
      </c>
    </row>
    <row r="1247" spans="1:5" ht="14.25">
      <c r="A1247" s="242" t="s">
        <v>1276</v>
      </c>
      <c r="B1247" s="243" t="s">
        <v>1128</v>
      </c>
      <c r="C1247" s="244">
        <v>2387</v>
      </c>
      <c r="D1247" s="245">
        <v>2611</v>
      </c>
      <c r="E1247" s="246">
        <f>D1247*(12+Henkilöstömenot!$I$29)*(1+(Henkilöstömenot!$I$28/100))</f>
        <v>40144.125</v>
      </c>
    </row>
    <row r="1248" spans="1:5" ht="14.25">
      <c r="A1248" s="237" t="s">
        <v>1277</v>
      </c>
      <c r="B1248" s="238">
        <v>21</v>
      </c>
      <c r="C1248" s="239">
        <v>2584</v>
      </c>
      <c r="D1248" s="240">
        <v>2824</v>
      </c>
      <c r="E1248" s="241">
        <f>D1248*(12+Henkilöstömenot!$I$29)*(1+(Henkilöstömenot!$I$28/100))</f>
        <v>43419</v>
      </c>
    </row>
    <row r="1249" spans="1:5" ht="14.25">
      <c r="A1249" s="242" t="s">
        <v>1278</v>
      </c>
      <c r="B1249" s="243">
        <v>18</v>
      </c>
      <c r="C1249" s="244">
        <v>3975</v>
      </c>
      <c r="D1249" s="245">
        <v>4588</v>
      </c>
      <c r="E1249" s="246">
        <f>D1249*(12+Henkilöstömenot!$I$29)*(1+(Henkilöstömenot!$I$28/100))</f>
        <v>70540.5</v>
      </c>
    </row>
    <row r="1250" spans="1:5" ht="14.25">
      <c r="A1250" s="237" t="s">
        <v>1279</v>
      </c>
      <c r="B1250" s="238">
        <v>14</v>
      </c>
      <c r="C1250" s="239">
        <v>3532</v>
      </c>
      <c r="D1250" s="240">
        <v>3817</v>
      </c>
      <c r="E1250" s="241">
        <f>D1250*(12+Henkilöstömenot!$I$29)*(1+(Henkilöstömenot!$I$28/100))</f>
        <v>58686.375</v>
      </c>
    </row>
    <row r="1251" spans="1:5" ht="14.25">
      <c r="A1251" s="242" t="s">
        <v>1280</v>
      </c>
      <c r="B1251" s="243">
        <v>19</v>
      </c>
      <c r="C1251" s="244">
        <v>2891</v>
      </c>
      <c r="D1251" s="245">
        <v>3075</v>
      </c>
      <c r="E1251" s="246">
        <f>D1251*(12+Henkilöstömenot!$I$29)*(1+(Henkilöstömenot!$I$28/100))</f>
        <v>47278.125</v>
      </c>
    </row>
    <row r="1252" spans="1:5" ht="14.25">
      <c r="A1252" s="237" t="s">
        <v>1281</v>
      </c>
      <c r="B1252" s="238">
        <v>68</v>
      </c>
      <c r="C1252" s="239">
        <v>2798</v>
      </c>
      <c r="D1252" s="240">
        <v>3121</v>
      </c>
      <c r="E1252" s="241">
        <f>D1252*(12+Henkilöstömenot!$I$29)*(1+(Henkilöstömenot!$I$28/100))</f>
        <v>47985.375</v>
      </c>
    </row>
    <row r="1253" spans="1:5" ht="14.25">
      <c r="A1253" s="242" t="s">
        <v>1282</v>
      </c>
      <c r="B1253" s="243">
        <v>30</v>
      </c>
      <c r="C1253" s="244">
        <v>3729</v>
      </c>
      <c r="D1253" s="245">
        <v>4173</v>
      </c>
      <c r="E1253" s="246">
        <f>D1253*(12+Henkilöstömenot!$I$29)*(1+(Henkilöstömenot!$I$28/100))</f>
        <v>64159.875</v>
      </c>
    </row>
    <row r="1254" spans="1:5" ht="14.25">
      <c r="A1254" s="237" t="s">
        <v>1283</v>
      </c>
      <c r="B1254" s="238">
        <v>11</v>
      </c>
      <c r="C1254" s="239">
        <v>4158</v>
      </c>
      <c r="D1254" s="240">
        <v>4623</v>
      </c>
      <c r="E1254" s="241">
        <f>D1254*(12+Henkilöstömenot!$I$29)*(1+(Henkilöstömenot!$I$28/100))</f>
        <v>71078.625</v>
      </c>
    </row>
    <row r="1255" spans="1:5" ht="14.25">
      <c r="A1255" s="242" t="s">
        <v>1284</v>
      </c>
      <c r="B1255" s="243" t="s">
        <v>1166</v>
      </c>
      <c r="C1255" s="244">
        <v>2958</v>
      </c>
      <c r="D1255" s="245">
        <v>3246</v>
      </c>
      <c r="E1255" s="246">
        <f>D1255*(12+Henkilöstömenot!$I$29)*(1+(Henkilöstömenot!$I$28/100))</f>
        <v>49907.25</v>
      </c>
    </row>
    <row r="1256" spans="1:5" ht="14.25">
      <c r="A1256" s="237" t="s">
        <v>1284</v>
      </c>
      <c r="B1256" s="238">
        <v>344</v>
      </c>
      <c r="C1256" s="239">
        <v>2923</v>
      </c>
      <c r="D1256" s="240">
        <v>3176</v>
      </c>
      <c r="E1256" s="241">
        <f>D1256*(12+Henkilöstömenot!$I$29)*(1+(Henkilöstömenot!$I$28/100))</f>
        <v>48831</v>
      </c>
    </row>
    <row r="1257" spans="1:5" ht="14.25">
      <c r="A1257" s="242" t="s">
        <v>1284</v>
      </c>
      <c r="B1257" s="243">
        <v>306</v>
      </c>
      <c r="C1257" s="244">
        <v>2917</v>
      </c>
      <c r="D1257" s="245">
        <v>3202</v>
      </c>
      <c r="E1257" s="246">
        <f>D1257*(12+Henkilöstömenot!$I$29)*(1+(Henkilöstömenot!$I$28/100))</f>
        <v>49230.75</v>
      </c>
    </row>
    <row r="1258" spans="1:5" ht="14.25">
      <c r="A1258" s="237" t="s">
        <v>1285</v>
      </c>
      <c r="B1258" s="238">
        <v>29</v>
      </c>
      <c r="C1258" s="239">
        <v>2938</v>
      </c>
      <c r="D1258" s="240">
        <v>3293</v>
      </c>
      <c r="E1258" s="241">
        <f>D1258*(12+Henkilöstömenot!$I$29)*(1+(Henkilöstömenot!$I$28/100))</f>
        <v>50629.875</v>
      </c>
    </row>
    <row r="1259" spans="1:5" ht="14.25">
      <c r="A1259" s="242" t="s">
        <v>1286</v>
      </c>
      <c r="B1259" s="243">
        <v>147</v>
      </c>
      <c r="C1259" s="244">
        <v>2716</v>
      </c>
      <c r="D1259" s="245">
        <v>3101</v>
      </c>
      <c r="E1259" s="246">
        <f>D1259*(12+Henkilöstömenot!$I$29)*(1+(Henkilöstömenot!$I$28/100))</f>
        <v>47677.875</v>
      </c>
    </row>
    <row r="1260" spans="1:5" ht="14.25">
      <c r="A1260" s="237" t="s">
        <v>1287</v>
      </c>
      <c r="B1260" s="238">
        <v>26</v>
      </c>
      <c r="C1260" s="239">
        <v>2553</v>
      </c>
      <c r="D1260" s="240">
        <v>2835</v>
      </c>
      <c r="E1260" s="241">
        <f>D1260*(12+Henkilöstömenot!$I$29)*(1+(Henkilöstömenot!$I$28/100))</f>
        <v>43588.125</v>
      </c>
    </row>
    <row r="1261" spans="1:5" ht="14.25">
      <c r="A1261" s="242" t="s">
        <v>1288</v>
      </c>
      <c r="B1261" s="243">
        <v>65</v>
      </c>
      <c r="C1261" s="244">
        <v>2470</v>
      </c>
      <c r="D1261" s="245">
        <v>2802</v>
      </c>
      <c r="E1261" s="246">
        <f>D1261*(12+Henkilöstömenot!$I$29)*(1+(Henkilöstömenot!$I$28/100))</f>
        <v>43080.75</v>
      </c>
    </row>
    <row r="1262" spans="1:5" ht="14.25">
      <c r="A1262" s="237" t="s">
        <v>1289</v>
      </c>
      <c r="B1262" s="238">
        <v>36</v>
      </c>
      <c r="C1262" s="239">
        <v>3063</v>
      </c>
      <c r="D1262" s="240">
        <v>3536</v>
      </c>
      <c r="E1262" s="241">
        <f>D1262*(12+Henkilöstömenot!$I$29)*(1+(Henkilöstömenot!$I$28/100))</f>
        <v>54366</v>
      </c>
    </row>
    <row r="1263" spans="1:5" ht="14.25">
      <c r="A1263" s="242" t="s">
        <v>1290</v>
      </c>
      <c r="B1263" s="243">
        <v>12</v>
      </c>
      <c r="C1263" s="244">
        <v>2818</v>
      </c>
      <c r="D1263" s="245">
        <v>3402</v>
      </c>
      <c r="E1263" s="246">
        <f>D1263*(12+Henkilöstömenot!$I$29)*(1+(Henkilöstömenot!$I$28/100))</f>
        <v>52305.75</v>
      </c>
    </row>
    <row r="1264" spans="1:5" ht="14.25">
      <c r="A1264" s="237" t="s">
        <v>1291</v>
      </c>
      <c r="B1264" s="238">
        <v>11</v>
      </c>
      <c r="C1264" s="239">
        <v>2371</v>
      </c>
      <c r="D1264" s="240">
        <v>2643</v>
      </c>
      <c r="E1264" s="241">
        <f>D1264*(12+Henkilöstömenot!$I$29)*(1+(Henkilöstömenot!$I$28/100))</f>
        <v>40636.125</v>
      </c>
    </row>
    <row r="1265" spans="1:5" ht="14.25">
      <c r="A1265" s="242" t="s">
        <v>1292</v>
      </c>
      <c r="B1265" s="243">
        <v>24</v>
      </c>
      <c r="C1265" s="244">
        <v>2338</v>
      </c>
      <c r="D1265" s="245">
        <v>2555</v>
      </c>
      <c r="E1265" s="246">
        <f>D1265*(12+Henkilöstömenot!$I$29)*(1+(Henkilöstömenot!$I$28/100))</f>
        <v>39283.125</v>
      </c>
    </row>
    <row r="1266" spans="1:5" ht="14.25">
      <c r="A1266" s="237" t="s">
        <v>1293</v>
      </c>
      <c r="B1266" s="238">
        <v>12</v>
      </c>
      <c r="C1266" s="239">
        <v>2482</v>
      </c>
      <c r="D1266" s="240">
        <v>2642</v>
      </c>
      <c r="E1266" s="241">
        <f>D1266*(12+Henkilöstömenot!$I$29)*(1+(Henkilöstömenot!$I$28/100))</f>
        <v>40620.75</v>
      </c>
    </row>
    <row r="1267" spans="1:5" ht="14.25">
      <c r="A1267" s="242" t="s">
        <v>1294</v>
      </c>
      <c r="B1267" s="243">
        <v>10</v>
      </c>
      <c r="C1267" s="244">
        <v>2194</v>
      </c>
      <c r="D1267" s="245">
        <v>2502</v>
      </c>
      <c r="E1267" s="246">
        <f>D1267*(12+Henkilöstömenot!$I$29)*(1+(Henkilöstömenot!$I$28/100))</f>
        <v>38468.25</v>
      </c>
    </row>
    <row r="1268" spans="1:5" ht="14.25">
      <c r="A1268" s="237" t="s">
        <v>1295</v>
      </c>
      <c r="B1268" s="238">
        <v>10</v>
      </c>
      <c r="C1268" s="239">
        <v>2848</v>
      </c>
      <c r="D1268" s="240">
        <v>3883</v>
      </c>
      <c r="E1268" s="241">
        <f>D1268*(12+Henkilöstömenot!$I$29)*(1+(Henkilöstömenot!$I$28/100))</f>
        <v>59701.125</v>
      </c>
    </row>
    <row r="1269" spans="1:5" ht="14.25">
      <c r="A1269" s="242" t="s">
        <v>1296</v>
      </c>
      <c r="B1269" s="243">
        <v>854</v>
      </c>
      <c r="C1269" s="244">
        <v>2401</v>
      </c>
      <c r="D1269" s="245">
        <v>2669</v>
      </c>
      <c r="E1269" s="246">
        <f>D1269*(12+Henkilöstömenot!$I$29)*(1+(Henkilöstömenot!$I$28/100))</f>
        <v>41035.875</v>
      </c>
    </row>
    <row r="1270" spans="1:5" ht="14.25">
      <c r="A1270" s="237" t="s">
        <v>1297</v>
      </c>
      <c r="B1270" s="238">
        <v>33</v>
      </c>
      <c r="C1270" s="239">
        <v>2946</v>
      </c>
      <c r="D1270" s="240">
        <v>3278</v>
      </c>
      <c r="E1270" s="241">
        <f>D1270*(12+Henkilöstömenot!$I$29)*(1+(Henkilöstömenot!$I$28/100))</f>
        <v>50399.25</v>
      </c>
    </row>
    <row r="1271" spans="1:5" ht="14.25">
      <c r="A1271" s="242" t="s">
        <v>1297</v>
      </c>
      <c r="B1271" s="243">
        <v>869</v>
      </c>
      <c r="C1271" s="244">
        <v>2897</v>
      </c>
      <c r="D1271" s="245">
        <v>3237</v>
      </c>
      <c r="E1271" s="246">
        <f>D1271*(12+Henkilöstömenot!$I$29)*(1+(Henkilöstömenot!$I$28/100))</f>
        <v>49768.875</v>
      </c>
    </row>
    <row r="1272" spans="1:5" ht="14.25">
      <c r="A1272" s="237" t="s">
        <v>1298</v>
      </c>
      <c r="B1272" s="238">
        <v>81</v>
      </c>
      <c r="C1272" s="239">
        <v>2873</v>
      </c>
      <c r="D1272" s="240">
        <v>3599</v>
      </c>
      <c r="E1272" s="241">
        <f>D1272*(12+Henkilöstömenot!$I$29)*(1+(Henkilöstömenot!$I$28/100))</f>
        <v>55334.625</v>
      </c>
    </row>
    <row r="1273" spans="1:5" ht="14.25">
      <c r="A1273" s="242" t="s">
        <v>1299</v>
      </c>
      <c r="B1273" s="243">
        <v>42</v>
      </c>
      <c r="C1273" s="244">
        <v>2755</v>
      </c>
      <c r="D1273" s="245">
        <v>3516</v>
      </c>
      <c r="E1273" s="246">
        <f>D1273*(12+Henkilöstömenot!$I$29)*(1+(Henkilöstömenot!$I$28/100))</f>
        <v>54058.5</v>
      </c>
    </row>
    <row r="1274" spans="1:5" ht="14.25">
      <c r="A1274" s="237" t="s">
        <v>1300</v>
      </c>
      <c r="B1274" s="238">
        <v>10</v>
      </c>
      <c r="C1274" s="239">
        <v>3394</v>
      </c>
      <c r="D1274" s="240">
        <v>3909</v>
      </c>
      <c r="E1274" s="241">
        <f>D1274*(12+Henkilöstömenot!$I$29)*(1+(Henkilöstömenot!$I$28/100))</f>
        <v>60100.875</v>
      </c>
    </row>
    <row r="1275" spans="1:5" ht="14.25">
      <c r="A1275" s="242" t="s">
        <v>1301</v>
      </c>
      <c r="B1275" s="243">
        <v>46</v>
      </c>
      <c r="C1275" s="244">
        <v>2031</v>
      </c>
      <c r="D1275" s="245">
        <v>2326</v>
      </c>
      <c r="E1275" s="246">
        <f>D1275*(12+Henkilöstömenot!$I$29)*(1+(Henkilöstömenot!$I$28/100))</f>
        <v>35762.25</v>
      </c>
    </row>
    <row r="1276" spans="1:5" ht="14.25">
      <c r="A1276" s="237" t="s">
        <v>1302</v>
      </c>
      <c r="B1276" s="238">
        <v>276</v>
      </c>
      <c r="C1276" s="239">
        <v>2062</v>
      </c>
      <c r="D1276" s="240">
        <v>2399</v>
      </c>
      <c r="E1276" s="241">
        <f>D1276*(12+Henkilöstömenot!$I$29)*(1+(Henkilöstömenot!$I$28/100))</f>
        <v>36884.625</v>
      </c>
    </row>
    <row r="1277" spans="1:5" ht="14.25">
      <c r="A1277" s="242" t="s">
        <v>1303</v>
      </c>
      <c r="B1277" s="243">
        <v>19</v>
      </c>
      <c r="C1277" s="244">
        <v>2778</v>
      </c>
      <c r="D1277" s="245">
        <v>3134</v>
      </c>
      <c r="E1277" s="246">
        <f>D1277*(12+Henkilöstömenot!$I$29)*(1+(Henkilöstömenot!$I$28/100))</f>
        <v>48185.25</v>
      </c>
    </row>
    <row r="1278" spans="1:5" ht="14.25">
      <c r="A1278" s="237" t="s">
        <v>1304</v>
      </c>
      <c r="B1278" s="238">
        <v>170</v>
      </c>
      <c r="C1278" s="239">
        <v>3116</v>
      </c>
      <c r="D1278" s="240">
        <v>3610</v>
      </c>
      <c r="E1278" s="241">
        <f>D1278*(12+Henkilöstömenot!$I$29)*(1+(Henkilöstömenot!$I$28/100))</f>
        <v>55503.75</v>
      </c>
    </row>
    <row r="1279" spans="1:5" ht="14.25">
      <c r="A1279" s="242" t="s">
        <v>1305</v>
      </c>
      <c r="B1279" s="243">
        <v>14</v>
      </c>
      <c r="C1279" s="244">
        <v>5301</v>
      </c>
      <c r="D1279" s="245">
        <v>5858</v>
      </c>
      <c r="E1279" s="246">
        <f>D1279*(12+Henkilöstömenot!$I$29)*(1+(Henkilöstömenot!$I$28/100))</f>
        <v>90066.75</v>
      </c>
    </row>
    <row r="1280" spans="1:5" ht="14.25">
      <c r="A1280" s="237" t="s">
        <v>1306</v>
      </c>
      <c r="B1280" s="238">
        <v>110</v>
      </c>
      <c r="C1280" s="239">
        <v>4157</v>
      </c>
      <c r="D1280" s="240">
        <v>4754</v>
      </c>
      <c r="E1280" s="241">
        <f>D1280*(12+Henkilöstömenot!$I$29)*(1+(Henkilöstömenot!$I$28/100))</f>
        <v>73092.75</v>
      </c>
    </row>
    <row r="1281" spans="1:5" ht="14.25">
      <c r="A1281" s="242" t="s">
        <v>1307</v>
      </c>
      <c r="B1281" s="243">
        <v>29</v>
      </c>
      <c r="C1281" s="244">
        <v>2628</v>
      </c>
      <c r="D1281" s="245">
        <v>3155</v>
      </c>
      <c r="E1281" s="246">
        <f>D1281*(12+Henkilöstömenot!$I$29)*(1+(Henkilöstömenot!$I$28/100))</f>
        <v>48508.125</v>
      </c>
    </row>
    <row r="1282" spans="1:5" ht="14.25">
      <c r="A1282" s="237" t="s">
        <v>1308</v>
      </c>
      <c r="B1282" s="238">
        <v>41</v>
      </c>
      <c r="C1282" s="239">
        <v>2621</v>
      </c>
      <c r="D1282" s="240">
        <v>3054</v>
      </c>
      <c r="E1282" s="241">
        <f>D1282*(12+Henkilöstömenot!$I$29)*(1+(Henkilöstömenot!$I$28/100))</f>
        <v>46955.25</v>
      </c>
    </row>
    <row r="1283" spans="1:5" ht="14.25">
      <c r="A1283" s="242" t="s">
        <v>1309</v>
      </c>
      <c r="B1283" s="243">
        <v>10</v>
      </c>
      <c r="C1283" s="244">
        <v>2209</v>
      </c>
      <c r="D1283" s="245">
        <v>2475</v>
      </c>
      <c r="E1283" s="246">
        <f>D1283*(12+Henkilöstömenot!$I$29)*(1+(Henkilöstömenot!$I$28/100))</f>
        <v>38053.125</v>
      </c>
    </row>
    <row r="1284" spans="1:5" ht="14.25">
      <c r="A1284" s="237" t="s">
        <v>1310</v>
      </c>
      <c r="B1284" s="238">
        <v>601</v>
      </c>
      <c r="C1284" s="239">
        <v>1899</v>
      </c>
      <c r="D1284" s="240">
        <v>2282</v>
      </c>
      <c r="E1284" s="241">
        <f>D1284*(12+Henkilöstömenot!$I$29)*(1+(Henkilöstömenot!$I$28/100))</f>
        <v>35085.75</v>
      </c>
    </row>
    <row r="1285" spans="1:5" ht="14.25">
      <c r="A1285" s="242" t="s">
        <v>1311</v>
      </c>
      <c r="B1285" s="243">
        <v>97</v>
      </c>
      <c r="C1285" s="244">
        <v>2125</v>
      </c>
      <c r="D1285" s="245">
        <v>2744</v>
      </c>
      <c r="E1285" s="246">
        <f>D1285*(12+Henkilöstömenot!$I$29)*(1+(Henkilöstömenot!$I$28/100))</f>
        <v>42189</v>
      </c>
    </row>
    <row r="1286" spans="1:5" ht="14.25">
      <c r="A1286" s="237" t="s">
        <v>1312</v>
      </c>
      <c r="B1286" s="238">
        <v>14</v>
      </c>
      <c r="C1286" s="239">
        <v>2252</v>
      </c>
      <c r="D1286" s="240">
        <v>3162</v>
      </c>
      <c r="E1286" s="241">
        <f>D1286*(12+Henkilöstömenot!$I$29)*(1+(Henkilöstömenot!$I$28/100))</f>
        <v>48615.75</v>
      </c>
    </row>
    <row r="1287" spans="1:5" ht="14.25">
      <c r="A1287" s="242" t="s">
        <v>1313</v>
      </c>
      <c r="B1287" s="243">
        <v>64</v>
      </c>
      <c r="C1287" s="244">
        <v>1835</v>
      </c>
      <c r="D1287" s="245">
        <v>2219</v>
      </c>
      <c r="E1287" s="246">
        <f>D1287*(12+Henkilöstömenot!$I$29)*(1+(Henkilöstömenot!$I$28/100))</f>
        <v>34117.125</v>
      </c>
    </row>
    <row r="1288" spans="1:5" ht="14.25">
      <c r="A1288" s="237" t="s">
        <v>1314</v>
      </c>
      <c r="B1288" s="238">
        <v>36</v>
      </c>
      <c r="C1288" s="239">
        <v>3174</v>
      </c>
      <c r="D1288" s="240">
        <v>3897</v>
      </c>
      <c r="E1288" s="241">
        <f>D1288*(12+Henkilöstömenot!$I$29)*(1+(Henkilöstömenot!$I$28/100))</f>
        <v>59916.375</v>
      </c>
    </row>
    <row r="1289" spans="1:5" ht="14.25">
      <c r="A1289" s="242" t="s">
        <v>1315</v>
      </c>
      <c r="B1289" s="243">
        <v>21</v>
      </c>
      <c r="C1289" s="244">
        <v>2784</v>
      </c>
      <c r="D1289" s="245">
        <v>4221</v>
      </c>
      <c r="E1289" s="246">
        <f>D1289*(12+Henkilöstömenot!$I$29)*(1+(Henkilöstömenot!$I$28/100))</f>
        <v>64897.875</v>
      </c>
    </row>
    <row r="1290" spans="1:5" ht="14.25">
      <c r="A1290" s="237" t="s">
        <v>1316</v>
      </c>
      <c r="B1290" s="238">
        <v>45</v>
      </c>
      <c r="C1290" s="239">
        <v>2814</v>
      </c>
      <c r="D1290" s="240">
        <v>3424</v>
      </c>
      <c r="E1290" s="241">
        <f>D1290*(12+Henkilöstömenot!$I$29)*(1+(Henkilöstömenot!$I$28/100))</f>
        <v>52644</v>
      </c>
    </row>
    <row r="1291" spans="1:5" ht="14.25">
      <c r="A1291" s="242" t="s">
        <v>1317</v>
      </c>
      <c r="B1291" s="243"/>
      <c r="C1291" s="244"/>
      <c r="D1291" s="245"/>
      <c r="E1291" s="246">
        <f>D1291*(12+Henkilöstömenot!$I$29)*(1+(Henkilöstömenot!$I$28/100))</f>
        <v>0</v>
      </c>
    </row>
    <row r="1292" spans="1:5" ht="14.25">
      <c r="A1292" s="237" t="s">
        <v>1318</v>
      </c>
      <c r="B1292" s="238">
        <v>23</v>
      </c>
      <c r="C1292" s="239">
        <v>2428</v>
      </c>
      <c r="D1292" s="240">
        <v>3054</v>
      </c>
      <c r="E1292" s="241">
        <f>D1292*(12+Henkilöstömenot!$I$29)*(1+(Henkilöstömenot!$I$28/100))</f>
        <v>46955.25</v>
      </c>
    </row>
    <row r="1293" spans="1:5" ht="14.25">
      <c r="A1293" s="242" t="s">
        <v>1319</v>
      </c>
      <c r="B1293" s="243">
        <v>11</v>
      </c>
      <c r="C1293" s="244">
        <v>1921</v>
      </c>
      <c r="D1293" s="245">
        <v>2228</v>
      </c>
      <c r="E1293" s="246">
        <f>D1293*(12+Henkilöstömenot!$I$29)*(1+(Henkilöstömenot!$I$28/100))</f>
        <v>34255.5</v>
      </c>
    </row>
    <row r="1294" spans="1:5" ht="14.25">
      <c r="A1294" s="237" t="s">
        <v>1320</v>
      </c>
      <c r="B1294" s="238">
        <v>243</v>
      </c>
      <c r="C1294" s="239">
        <v>1869</v>
      </c>
      <c r="D1294" s="240">
        <v>2341</v>
      </c>
      <c r="E1294" s="241">
        <f>D1294*(12+Henkilöstömenot!$I$29)*(1+(Henkilöstömenot!$I$28/100))</f>
        <v>35992.875</v>
      </c>
    </row>
    <row r="1295" spans="1:5" ht="14.25">
      <c r="A1295" s="242" t="s">
        <v>1321</v>
      </c>
      <c r="B1295" s="243">
        <v>21</v>
      </c>
      <c r="C1295" s="244">
        <v>1964</v>
      </c>
      <c r="D1295" s="245">
        <v>2503</v>
      </c>
      <c r="E1295" s="246">
        <f>D1295*(12+Henkilöstömenot!$I$29)*(1+(Henkilöstömenot!$I$28/100))</f>
        <v>38483.625</v>
      </c>
    </row>
    <row r="1296" spans="1:5" ht="14.25">
      <c r="A1296" s="237" t="s">
        <v>1322</v>
      </c>
      <c r="B1296" s="238">
        <v>10</v>
      </c>
      <c r="C1296" s="239">
        <v>1841</v>
      </c>
      <c r="D1296" s="240">
        <v>2040</v>
      </c>
      <c r="E1296" s="241">
        <f>D1296*(12+Henkilöstömenot!$I$29)*(1+(Henkilöstömenot!$I$28/100))</f>
        <v>31365</v>
      </c>
    </row>
    <row r="1297" spans="1:5" ht="14.25">
      <c r="A1297" s="242" t="s">
        <v>1323</v>
      </c>
      <c r="B1297" s="243">
        <v>88</v>
      </c>
      <c r="C1297" s="244">
        <v>1851</v>
      </c>
      <c r="D1297" s="245">
        <v>2314</v>
      </c>
      <c r="E1297" s="246">
        <f>D1297*(12+Henkilöstömenot!$I$29)*(1+(Henkilöstömenot!$I$28/100))</f>
        <v>35577.75</v>
      </c>
    </row>
    <row r="1298" spans="1:5" ht="14.25">
      <c r="A1298" s="237" t="s">
        <v>1324</v>
      </c>
      <c r="B1298" s="238">
        <v>34</v>
      </c>
      <c r="C1298" s="239">
        <v>2751</v>
      </c>
      <c r="D1298" s="240">
        <v>3412</v>
      </c>
      <c r="E1298" s="241">
        <f>D1298*(12+Henkilöstömenot!$I$29)*(1+(Henkilöstömenot!$I$28/100))</f>
        <v>52459.5</v>
      </c>
    </row>
    <row r="1299" spans="1:5" ht="14.25">
      <c r="A1299" s="242" t="s">
        <v>1325</v>
      </c>
      <c r="B1299" s="243">
        <v>20</v>
      </c>
      <c r="C1299" s="244">
        <v>2720</v>
      </c>
      <c r="D1299" s="245">
        <v>3110</v>
      </c>
      <c r="E1299" s="246">
        <f>D1299*(12+Henkilöstömenot!$I$29)*(1+(Henkilöstömenot!$I$28/100))</f>
        <v>47816.25</v>
      </c>
    </row>
    <row r="1300" spans="1:5" ht="14.25">
      <c r="A1300" s="237" t="s">
        <v>1326</v>
      </c>
      <c r="B1300" s="238">
        <v>13</v>
      </c>
      <c r="C1300" s="239">
        <v>6055</v>
      </c>
      <c r="D1300" s="240">
        <v>6663</v>
      </c>
      <c r="E1300" s="241">
        <f>D1300*(12+Henkilöstömenot!$I$29)*(1+(Henkilöstömenot!$I$28/100))</f>
        <v>102443.625</v>
      </c>
    </row>
    <row r="1301" spans="1:5" ht="14.25">
      <c r="A1301" s="242" t="s">
        <v>1327</v>
      </c>
      <c r="B1301" s="243">
        <v>17</v>
      </c>
      <c r="C1301" s="244">
        <v>3923</v>
      </c>
      <c r="D1301" s="245">
        <v>4227</v>
      </c>
      <c r="E1301" s="246">
        <f>D1301*(12+Henkilöstömenot!$I$29)*(1+(Henkilöstömenot!$I$28/100))</f>
        <v>64990.125</v>
      </c>
    </row>
    <row r="1302" spans="1:5" ht="14.25">
      <c r="A1302" s="237" t="s">
        <v>1328</v>
      </c>
      <c r="B1302" s="238">
        <v>70</v>
      </c>
      <c r="C1302" s="239">
        <v>2641</v>
      </c>
      <c r="D1302" s="240">
        <v>2923</v>
      </c>
      <c r="E1302" s="241">
        <f>D1302*(12+Henkilöstömenot!$I$29)*(1+(Henkilöstömenot!$I$28/100))</f>
        <v>44941.125</v>
      </c>
    </row>
    <row r="1303" spans="1:5" ht="14.25">
      <c r="A1303" s="242" t="s">
        <v>1329</v>
      </c>
      <c r="B1303" s="243">
        <v>30</v>
      </c>
      <c r="C1303" s="244">
        <v>1784</v>
      </c>
      <c r="D1303" s="245">
        <v>2018</v>
      </c>
      <c r="E1303" s="246">
        <f>D1303*(12+Henkilöstömenot!$I$29)*(1+(Henkilöstömenot!$I$28/100))</f>
        <v>31026.75</v>
      </c>
    </row>
    <row r="1304" spans="1:5" ht="14.25">
      <c r="A1304" s="237" t="s">
        <v>1330</v>
      </c>
      <c r="B1304" s="238">
        <v>40</v>
      </c>
      <c r="C1304" s="239">
        <v>2848</v>
      </c>
      <c r="D1304" s="240">
        <v>3180</v>
      </c>
      <c r="E1304" s="241">
        <f>D1304*(12+Henkilöstömenot!$I$29)*(1+(Henkilöstömenot!$I$28/100))</f>
        <v>48892.5</v>
      </c>
    </row>
    <row r="1305" spans="1:5" ht="14.25">
      <c r="A1305" s="242" t="s">
        <v>1331</v>
      </c>
      <c r="B1305" s="243">
        <v>24</v>
      </c>
      <c r="C1305" s="244">
        <v>2230</v>
      </c>
      <c r="D1305" s="245">
        <v>2494</v>
      </c>
      <c r="E1305" s="246">
        <f>D1305*(12+Henkilöstömenot!$I$29)*(1+(Henkilöstömenot!$I$28/100))</f>
        <v>38345.25</v>
      </c>
    </row>
    <row r="1306" spans="1:5" ht="14.25">
      <c r="A1306" s="237" t="s">
        <v>1332</v>
      </c>
      <c r="B1306" s="238">
        <v>151</v>
      </c>
      <c r="C1306" s="239">
        <v>5466</v>
      </c>
      <c r="D1306" s="240">
        <v>5904</v>
      </c>
      <c r="E1306" s="241">
        <f>D1306*(12+Henkilöstömenot!$I$29)*(1+(Henkilöstömenot!$I$28/100))</f>
        <v>90774</v>
      </c>
    </row>
    <row r="1307" spans="1:5" ht="14.25">
      <c r="A1307" s="242" t="s">
        <v>1333</v>
      </c>
      <c r="B1307" s="243">
        <v>131</v>
      </c>
      <c r="C1307" s="244">
        <v>2054</v>
      </c>
      <c r="D1307" s="245">
        <v>2288</v>
      </c>
      <c r="E1307" s="246">
        <f>D1307*(12+Henkilöstömenot!$I$29)*(1+(Henkilöstömenot!$I$28/100))</f>
        <v>35178</v>
      </c>
    </row>
    <row r="1308" spans="1:5" ht="14.25">
      <c r="A1308" s="237" t="s">
        <v>1334</v>
      </c>
      <c r="B1308" s="238">
        <v>237</v>
      </c>
      <c r="C1308" s="239">
        <v>3782</v>
      </c>
      <c r="D1308" s="240">
        <v>4254</v>
      </c>
      <c r="E1308" s="241">
        <f>D1308*(12+Henkilöstömenot!$I$29)*(1+(Henkilöstömenot!$I$28/100))</f>
        <v>65405.25</v>
      </c>
    </row>
    <row r="1309" spans="1:5" ht="14.25">
      <c r="A1309" s="242" t="s">
        <v>1335</v>
      </c>
      <c r="B1309" s="243">
        <v>619</v>
      </c>
      <c r="C1309" s="244">
        <v>2339</v>
      </c>
      <c r="D1309" s="245">
        <v>2644</v>
      </c>
      <c r="E1309" s="246">
        <f>D1309*(12+Henkilöstömenot!$I$29)*(1+(Henkilöstömenot!$I$28/100))</f>
        <v>40651.5</v>
      </c>
    </row>
    <row r="1310" spans="1:5" ht="14.25">
      <c r="A1310" s="237" t="s">
        <v>1336</v>
      </c>
      <c r="B1310" s="238">
        <v>202</v>
      </c>
      <c r="C1310" s="239">
        <v>3016</v>
      </c>
      <c r="D1310" s="240">
        <v>3442</v>
      </c>
      <c r="E1310" s="241">
        <f>D1310*(12+Henkilöstömenot!$I$29)*(1+(Henkilöstömenot!$I$28/100))</f>
        <v>52920.75</v>
      </c>
    </row>
    <row r="1311" spans="1:5" ht="14.25">
      <c r="A1311" s="242" t="s">
        <v>1337</v>
      </c>
      <c r="B1311" s="243">
        <v>12</v>
      </c>
      <c r="C1311" s="244">
        <v>4347</v>
      </c>
      <c r="D1311" s="245">
        <v>4782</v>
      </c>
      <c r="E1311" s="246">
        <f>D1311*(12+Henkilöstömenot!$I$29)*(1+(Henkilöstömenot!$I$28/100))</f>
        <v>73523.25</v>
      </c>
    </row>
    <row r="1312" spans="1:5" ht="14.25">
      <c r="A1312" s="237" t="s">
        <v>1338</v>
      </c>
      <c r="B1312" s="238">
        <v>15</v>
      </c>
      <c r="C1312" s="239">
        <v>2081</v>
      </c>
      <c r="D1312" s="240">
        <v>2282</v>
      </c>
      <c r="E1312" s="241">
        <f>D1312*(12+Henkilöstömenot!$I$29)*(1+(Henkilöstömenot!$I$28/100))</f>
        <v>35085.75</v>
      </c>
    </row>
    <row r="1313" spans="1:5" ht="14.25">
      <c r="A1313" s="242" t="s">
        <v>1339</v>
      </c>
      <c r="B1313" s="243">
        <v>29</v>
      </c>
      <c r="C1313" s="244">
        <v>1951</v>
      </c>
      <c r="D1313" s="245">
        <v>2257</v>
      </c>
      <c r="E1313" s="246">
        <f>D1313*(12+Henkilöstömenot!$I$29)*(1+(Henkilöstömenot!$I$28/100))</f>
        <v>34701.375</v>
      </c>
    </row>
    <row r="1314" spans="1:5" ht="14.25">
      <c r="A1314" s="237" t="s">
        <v>1340</v>
      </c>
      <c r="B1314" s="238">
        <v>54</v>
      </c>
      <c r="C1314" s="239">
        <v>2715</v>
      </c>
      <c r="D1314" s="240">
        <v>3136</v>
      </c>
      <c r="E1314" s="241">
        <f>D1314*(12+Henkilöstömenot!$I$29)*(1+(Henkilöstömenot!$I$28/100))</f>
        <v>48216</v>
      </c>
    </row>
    <row r="1315" spans="1:5" ht="14.25">
      <c r="A1315" s="242" t="s">
        <v>1341</v>
      </c>
      <c r="B1315" s="243">
        <v>104</v>
      </c>
      <c r="C1315" s="244">
        <v>3267</v>
      </c>
      <c r="D1315" s="245">
        <v>3782</v>
      </c>
      <c r="E1315" s="246">
        <f>D1315*(12+Henkilöstömenot!$I$29)*(1+(Henkilöstömenot!$I$28/100))</f>
        <v>58148.25</v>
      </c>
    </row>
    <row r="1316" spans="1:5" ht="14.25">
      <c r="A1316" s="237" t="s">
        <v>1342</v>
      </c>
      <c r="B1316" s="238">
        <v>24</v>
      </c>
      <c r="C1316" s="239">
        <v>4581</v>
      </c>
      <c r="D1316" s="240">
        <v>5048</v>
      </c>
      <c r="E1316" s="241">
        <f>D1316*(12+Henkilöstömenot!$I$29)*(1+(Henkilöstömenot!$I$28/100))</f>
        <v>77613</v>
      </c>
    </row>
    <row r="1317" spans="1:5" ht="14.25">
      <c r="A1317" s="242" t="s">
        <v>1343</v>
      </c>
      <c r="B1317" s="243">
        <v>19</v>
      </c>
      <c r="C1317" s="244">
        <v>2861</v>
      </c>
      <c r="D1317" s="245">
        <v>3407</v>
      </c>
      <c r="E1317" s="246">
        <f>D1317*(12+Henkilöstömenot!$I$29)*(1+(Henkilöstömenot!$I$28/100))</f>
        <v>52382.625</v>
      </c>
    </row>
    <row r="1318" spans="1:5" ht="14.25">
      <c r="A1318" s="237" t="s">
        <v>1344</v>
      </c>
      <c r="B1318" s="238">
        <v>19</v>
      </c>
      <c r="C1318" s="239">
        <v>2467</v>
      </c>
      <c r="D1318" s="240">
        <v>2847</v>
      </c>
      <c r="E1318" s="241">
        <f>D1318*(12+Henkilöstömenot!$I$29)*(1+(Henkilöstömenot!$I$28/100))</f>
        <v>43772.625</v>
      </c>
    </row>
    <row r="1319" spans="1:5" ht="14.25">
      <c r="A1319" s="242" t="s">
        <v>1345</v>
      </c>
      <c r="B1319" s="243">
        <v>10</v>
      </c>
      <c r="C1319" s="244">
        <v>2575</v>
      </c>
      <c r="D1319" s="245">
        <v>3030</v>
      </c>
      <c r="E1319" s="246">
        <f>D1319*(12+Henkilöstömenot!$I$29)*(1+(Henkilöstömenot!$I$28/100))</f>
        <v>46586.25</v>
      </c>
    </row>
    <row r="1320" spans="1:5" ht="14.25">
      <c r="A1320" s="237" t="s">
        <v>1346</v>
      </c>
      <c r="B1320" s="238">
        <v>11</v>
      </c>
      <c r="C1320" s="239">
        <v>4628</v>
      </c>
      <c r="D1320" s="240">
        <v>5089</v>
      </c>
      <c r="E1320" s="241">
        <f>D1320*(12+Henkilöstömenot!$I$29)*(1+(Henkilöstömenot!$I$28/100))</f>
        <v>78243.375</v>
      </c>
    </row>
    <row r="1321" spans="1:5" ht="14.25">
      <c r="A1321" s="242" t="s">
        <v>1347</v>
      </c>
      <c r="B1321" s="243">
        <v>23</v>
      </c>
      <c r="C1321" s="244">
        <v>2614</v>
      </c>
      <c r="D1321" s="245">
        <v>3104</v>
      </c>
      <c r="E1321" s="246">
        <f>D1321*(12+Henkilöstömenot!$I$29)*(1+(Henkilöstömenot!$I$28/100))</f>
        <v>47724</v>
      </c>
    </row>
    <row r="1322" spans="1:5" ht="14.25">
      <c r="A1322" s="237" t="s">
        <v>1348</v>
      </c>
      <c r="B1322" s="238">
        <v>36</v>
      </c>
      <c r="C1322" s="239">
        <v>2743</v>
      </c>
      <c r="D1322" s="240">
        <v>3292</v>
      </c>
      <c r="E1322" s="241">
        <f>D1322*(12+Henkilöstömenot!$I$29)*(1+(Henkilöstömenot!$I$28/100))</f>
        <v>50614.5</v>
      </c>
    </row>
    <row r="1323" spans="1:5" ht="14.25">
      <c r="A1323" s="242" t="s">
        <v>1349</v>
      </c>
      <c r="B1323" s="243">
        <v>13</v>
      </c>
      <c r="C1323" s="244">
        <v>2116</v>
      </c>
      <c r="D1323" s="245">
        <v>2529</v>
      </c>
      <c r="E1323" s="246">
        <f>D1323*(12+Henkilöstömenot!$I$29)*(1+(Henkilöstömenot!$I$28/100))</f>
        <v>38883.375</v>
      </c>
    </row>
    <row r="1324" spans="1:5" ht="14.25">
      <c r="A1324" s="237" t="s">
        <v>1350</v>
      </c>
      <c r="B1324" s="238">
        <v>79</v>
      </c>
      <c r="C1324" s="239">
        <v>2021</v>
      </c>
      <c r="D1324" s="240">
        <v>2351</v>
      </c>
      <c r="E1324" s="241">
        <f>D1324*(12+Henkilöstömenot!$I$29)*(1+(Henkilöstömenot!$I$28/100))</f>
        <v>36146.625</v>
      </c>
    </row>
    <row r="1325" spans="1:5" ht="14.25">
      <c r="A1325" s="242" t="s">
        <v>1351</v>
      </c>
      <c r="B1325" s="243">
        <v>71</v>
      </c>
      <c r="C1325" s="244">
        <v>2935</v>
      </c>
      <c r="D1325" s="245">
        <v>3436</v>
      </c>
      <c r="E1325" s="246">
        <f>D1325*(12+Henkilöstömenot!$I$29)*(1+(Henkilöstömenot!$I$28/100))</f>
        <v>52828.5</v>
      </c>
    </row>
    <row r="1326" spans="1:5" ht="14.25">
      <c r="A1326" s="237" t="s">
        <v>1352</v>
      </c>
      <c r="B1326" s="238">
        <v>186</v>
      </c>
      <c r="C1326" s="239">
        <v>4525</v>
      </c>
      <c r="D1326" s="240">
        <v>5018</v>
      </c>
      <c r="E1326" s="241">
        <f>D1326*(12+Henkilöstömenot!$I$29)*(1+(Henkilöstömenot!$I$28/100))</f>
        <v>77151.75</v>
      </c>
    </row>
    <row r="1327" spans="1:5" ht="14.25">
      <c r="A1327" s="242" t="s">
        <v>1353</v>
      </c>
      <c r="B1327" s="243">
        <v>21</v>
      </c>
      <c r="C1327" s="244">
        <v>3898</v>
      </c>
      <c r="D1327" s="245">
        <v>4601</v>
      </c>
      <c r="E1327" s="246">
        <f>D1327*(12+Henkilöstömenot!$I$29)*(1+(Henkilöstömenot!$I$28/100))</f>
        <v>70740.375</v>
      </c>
    </row>
    <row r="1328" spans="1:5" ht="14.25">
      <c r="A1328" s="237" t="s">
        <v>1354</v>
      </c>
      <c r="B1328" s="238">
        <v>21</v>
      </c>
      <c r="C1328" s="239">
        <v>2187</v>
      </c>
      <c r="D1328" s="240">
        <v>2550</v>
      </c>
      <c r="E1328" s="241">
        <f>D1328*(12+Henkilöstömenot!$I$29)*(1+(Henkilöstömenot!$I$28/100))</f>
        <v>39206.25</v>
      </c>
    </row>
    <row r="1329" spans="1:5" ht="14.25">
      <c r="A1329" s="242" t="s">
        <v>1355</v>
      </c>
      <c r="B1329" s="243">
        <v>17</v>
      </c>
      <c r="C1329" s="244">
        <v>2168</v>
      </c>
      <c r="D1329" s="245">
        <v>2499</v>
      </c>
      <c r="E1329" s="246">
        <f>D1329*(12+Henkilöstömenot!$I$29)*(1+(Henkilöstömenot!$I$28/100))</f>
        <v>38422.125</v>
      </c>
    </row>
    <row r="1330" spans="1:5" ht="14.25">
      <c r="A1330" s="237" t="s">
        <v>1356</v>
      </c>
      <c r="B1330" s="238">
        <v>47</v>
      </c>
      <c r="C1330" s="239">
        <v>2823</v>
      </c>
      <c r="D1330" s="240">
        <v>3944</v>
      </c>
      <c r="E1330" s="241">
        <f>D1330*(12+Henkilöstömenot!$I$29)*(1+(Henkilöstömenot!$I$28/100))</f>
        <v>60639</v>
      </c>
    </row>
    <row r="1331" spans="1:5" ht="14.25">
      <c r="A1331" s="242" t="s">
        <v>1357</v>
      </c>
      <c r="B1331" s="243">
        <v>11</v>
      </c>
      <c r="C1331" s="244">
        <v>2855</v>
      </c>
      <c r="D1331" s="245">
        <v>4099</v>
      </c>
      <c r="E1331" s="246">
        <f>D1331*(12+Henkilöstömenot!$I$29)*(1+(Henkilöstömenot!$I$28/100))</f>
        <v>63022.125</v>
      </c>
    </row>
    <row r="1332" spans="1:5" ht="14.25">
      <c r="A1332" s="237" t="s">
        <v>1358</v>
      </c>
      <c r="B1332" s="238">
        <v>12</v>
      </c>
      <c r="C1332" s="239">
        <v>2667</v>
      </c>
      <c r="D1332" s="240">
        <v>3768</v>
      </c>
      <c r="E1332" s="241">
        <f>D1332*(12+Henkilöstömenot!$I$29)*(1+(Henkilöstömenot!$I$28/100))</f>
        <v>57933</v>
      </c>
    </row>
    <row r="1333" spans="1:5" ht="14.25">
      <c r="A1333" s="242" t="s">
        <v>1359</v>
      </c>
      <c r="B1333" s="243">
        <v>59</v>
      </c>
      <c r="C1333" s="244">
        <v>1782</v>
      </c>
      <c r="D1333" s="245">
        <v>1917</v>
      </c>
      <c r="E1333" s="246">
        <f>D1333*(12+Henkilöstömenot!$I$29)*(1+(Henkilöstömenot!$I$28/100))</f>
        <v>29473.875</v>
      </c>
    </row>
    <row r="1334" spans="1:5" ht="14.25">
      <c r="A1334" s="237" t="s">
        <v>1360</v>
      </c>
      <c r="B1334" s="238">
        <v>21</v>
      </c>
      <c r="C1334" s="239">
        <v>2395</v>
      </c>
      <c r="D1334" s="240">
        <v>3202</v>
      </c>
      <c r="E1334" s="241">
        <f>D1334*(12+Henkilöstömenot!$I$29)*(1+(Henkilöstömenot!$I$28/100))</f>
        <v>49230.75</v>
      </c>
    </row>
    <row r="1335" spans="1:5" ht="14.25">
      <c r="A1335" s="242" t="s">
        <v>1361</v>
      </c>
      <c r="B1335" s="243">
        <v>51</v>
      </c>
      <c r="C1335" s="244">
        <v>2840</v>
      </c>
      <c r="D1335" s="245">
        <v>3881</v>
      </c>
      <c r="E1335" s="246">
        <f>D1335*(12+Henkilöstömenot!$I$29)*(1+(Henkilöstömenot!$I$28/100))</f>
        <v>59670.375</v>
      </c>
    </row>
    <row r="1336" spans="1:5" ht="14.25">
      <c r="A1336" s="237" t="s">
        <v>1362</v>
      </c>
      <c r="B1336" s="238">
        <v>14</v>
      </c>
      <c r="C1336" s="239">
        <v>2372</v>
      </c>
      <c r="D1336" s="240">
        <v>2983</v>
      </c>
      <c r="E1336" s="241">
        <f>D1336*(12+Henkilöstömenot!$I$29)*(1+(Henkilöstömenot!$I$28/100))</f>
        <v>45863.625</v>
      </c>
    </row>
    <row r="1337" spans="1:5" ht="14.25">
      <c r="A1337" s="242" t="s">
        <v>1363</v>
      </c>
      <c r="B1337" s="243">
        <v>698</v>
      </c>
      <c r="C1337" s="244">
        <v>1949</v>
      </c>
      <c r="D1337" s="245">
        <v>2264</v>
      </c>
      <c r="E1337" s="246">
        <f>D1337*(12+Henkilöstömenot!$I$29)*(1+(Henkilöstömenot!$I$28/100))</f>
        <v>34809</v>
      </c>
    </row>
    <row r="1338" spans="1:5" ht="14.25">
      <c r="A1338" s="237" t="s">
        <v>1364</v>
      </c>
      <c r="B1338" s="238">
        <v>29</v>
      </c>
      <c r="C1338" s="239">
        <v>1893</v>
      </c>
      <c r="D1338" s="240">
        <v>3031</v>
      </c>
      <c r="E1338" s="241">
        <f>D1338*(12+Henkilöstömenot!$I$29)*(1+(Henkilöstömenot!$I$28/100))</f>
        <v>46601.625</v>
      </c>
    </row>
    <row r="1339" spans="1:5" ht="14.25">
      <c r="A1339" s="242" t="s">
        <v>1365</v>
      </c>
      <c r="B1339" s="243" t="s">
        <v>969</v>
      </c>
      <c r="C1339" s="244">
        <v>2411</v>
      </c>
      <c r="D1339" s="245">
        <v>2670</v>
      </c>
      <c r="E1339" s="246">
        <f>D1339*(12+Henkilöstömenot!$I$29)*(1+(Henkilöstömenot!$I$28/100))</f>
        <v>41051.25</v>
      </c>
    </row>
    <row r="1340" spans="1:5" ht="14.25">
      <c r="A1340" s="237" t="s">
        <v>1366</v>
      </c>
      <c r="B1340" s="238">
        <v>18</v>
      </c>
      <c r="C1340" s="239">
        <v>2430</v>
      </c>
      <c r="D1340" s="240">
        <v>2565</v>
      </c>
      <c r="E1340" s="241">
        <f>D1340*(12+Henkilöstömenot!$I$29)*(1+(Henkilöstömenot!$I$28/100))</f>
        <v>39436.875</v>
      </c>
    </row>
    <row r="1341" spans="1:5" ht="14.25">
      <c r="A1341" s="242" t="s">
        <v>1367</v>
      </c>
      <c r="B1341" s="243">
        <v>14</v>
      </c>
      <c r="C1341" s="244">
        <v>2104</v>
      </c>
      <c r="D1341" s="245">
        <v>2406</v>
      </c>
      <c r="E1341" s="246">
        <f>D1341*(12+Henkilöstömenot!$I$29)*(1+(Henkilöstömenot!$I$28/100))</f>
        <v>36992.25</v>
      </c>
    </row>
    <row r="1342" spans="1:5" ht="14.25">
      <c r="A1342" s="237" t="s">
        <v>1368</v>
      </c>
      <c r="B1342" s="238">
        <v>11</v>
      </c>
      <c r="C1342" s="239">
        <v>2929</v>
      </c>
      <c r="D1342" s="240">
        <v>3220</v>
      </c>
      <c r="E1342" s="241">
        <f>D1342*(12+Henkilöstömenot!$I$29)*(1+(Henkilöstömenot!$I$28/100))</f>
        <v>49507.5</v>
      </c>
    </row>
    <row r="1343" spans="1:5" ht="14.25">
      <c r="A1343" s="242" t="s">
        <v>1369</v>
      </c>
      <c r="B1343" s="243">
        <v>20</v>
      </c>
      <c r="C1343" s="244">
        <v>2861</v>
      </c>
      <c r="D1343" s="245">
        <v>3362</v>
      </c>
      <c r="E1343" s="246">
        <f>D1343*(12+Henkilöstömenot!$I$29)*(1+(Henkilöstömenot!$I$28/100))</f>
        <v>51690.75</v>
      </c>
    </row>
    <row r="1344" spans="1:5" ht="14.25">
      <c r="A1344" s="237" t="s">
        <v>1370</v>
      </c>
      <c r="B1344" s="238">
        <v>199</v>
      </c>
      <c r="C1344" s="239">
        <v>3934</v>
      </c>
      <c r="D1344" s="240">
        <v>6129</v>
      </c>
      <c r="E1344" s="241">
        <f>D1344*(12+Henkilöstömenot!$I$29)*(1+(Henkilöstömenot!$I$28/100))</f>
        <v>94233.375</v>
      </c>
    </row>
    <row r="1345" spans="1:5" ht="14.25">
      <c r="A1345" s="242" t="s">
        <v>1371</v>
      </c>
      <c r="B1345" s="243">
        <v>788</v>
      </c>
      <c r="C1345" s="244">
        <v>2062</v>
      </c>
      <c r="D1345" s="245">
        <v>2344</v>
      </c>
      <c r="E1345" s="246">
        <f>D1345*(12+Henkilöstömenot!$I$29)*(1+(Henkilöstömenot!$I$28/100))</f>
        <v>36039</v>
      </c>
    </row>
    <row r="1346" spans="1:5" ht="14.25">
      <c r="A1346" s="237" t="s">
        <v>1372</v>
      </c>
      <c r="B1346" s="238">
        <v>31</v>
      </c>
      <c r="C1346" s="239">
        <v>2043</v>
      </c>
      <c r="D1346" s="240">
        <v>2273</v>
      </c>
      <c r="E1346" s="241">
        <f>D1346*(12+Henkilöstömenot!$I$29)*(1+(Henkilöstömenot!$I$28/100))</f>
        <v>34947.375</v>
      </c>
    </row>
    <row r="1347" spans="1:5" ht="14.25">
      <c r="A1347" s="242" t="s">
        <v>1373</v>
      </c>
      <c r="B1347" s="243" t="s">
        <v>1374</v>
      </c>
      <c r="C1347" s="244">
        <v>3884</v>
      </c>
      <c r="D1347" s="245">
        <v>6226</v>
      </c>
      <c r="E1347" s="246">
        <f>D1347*(12+Henkilöstömenot!$I$29)*(1+(Henkilöstömenot!$I$28/100))</f>
        <v>95724.75</v>
      </c>
    </row>
    <row r="1348" spans="1:5" ht="14.25">
      <c r="A1348" s="237" t="s">
        <v>1375</v>
      </c>
      <c r="B1348" s="238" t="s">
        <v>834</v>
      </c>
      <c r="C1348" s="239">
        <v>4563</v>
      </c>
      <c r="D1348" s="240">
        <v>6648</v>
      </c>
      <c r="E1348" s="241">
        <f>D1348*(12+Henkilöstömenot!$I$29)*(1+(Henkilöstömenot!$I$28/100))</f>
        <v>102213</v>
      </c>
    </row>
    <row r="1349" spans="1:5" ht="14.25">
      <c r="A1349" s="242" t="s">
        <v>1376</v>
      </c>
      <c r="B1349" s="243">
        <v>76</v>
      </c>
      <c r="C1349" s="244">
        <v>3318</v>
      </c>
      <c r="D1349" s="245">
        <v>3565</v>
      </c>
      <c r="E1349" s="246">
        <f>D1349*(12+Henkilöstömenot!$I$29)*(1+(Henkilöstömenot!$I$28/100))</f>
        <v>54811.875</v>
      </c>
    </row>
    <row r="1350" spans="1:5" ht="14.25">
      <c r="A1350" s="237" t="s">
        <v>1377</v>
      </c>
      <c r="B1350" s="238">
        <v>367</v>
      </c>
      <c r="C1350" s="239">
        <v>2716</v>
      </c>
      <c r="D1350" s="240">
        <v>3039</v>
      </c>
      <c r="E1350" s="241">
        <f>D1350*(12+Henkilöstömenot!$I$29)*(1+(Henkilöstömenot!$I$28/100))</f>
        <v>46724.625</v>
      </c>
    </row>
    <row r="1351" spans="1:5" ht="14.25">
      <c r="A1351" s="242" t="s">
        <v>1378</v>
      </c>
      <c r="B1351" s="243">
        <v>15</v>
      </c>
      <c r="C1351" s="244">
        <v>4898</v>
      </c>
      <c r="D1351" s="245">
        <v>5380</v>
      </c>
      <c r="E1351" s="246">
        <f>D1351*(12+Henkilöstömenot!$I$29)*(1+(Henkilöstömenot!$I$28/100))</f>
        <v>82717.5</v>
      </c>
    </row>
    <row r="1352" spans="1:5" ht="14.25">
      <c r="A1352" s="237" t="s">
        <v>1379</v>
      </c>
      <c r="B1352" s="238">
        <v>18</v>
      </c>
      <c r="C1352" s="239">
        <v>1974</v>
      </c>
      <c r="D1352" s="240">
        <v>2144</v>
      </c>
      <c r="E1352" s="241">
        <f>D1352*(12+Henkilöstömenot!$I$29)*(1+(Henkilöstömenot!$I$28/100))</f>
        <v>32964</v>
      </c>
    </row>
    <row r="1353" spans="1:5" ht="14.25">
      <c r="A1353" s="242" t="s">
        <v>1380</v>
      </c>
      <c r="B1353" s="243">
        <v>181</v>
      </c>
      <c r="C1353" s="244">
        <v>2929</v>
      </c>
      <c r="D1353" s="245">
        <v>3238</v>
      </c>
      <c r="E1353" s="246">
        <f>D1353*(12+Henkilöstömenot!$I$29)*(1+(Henkilöstömenot!$I$28/100))</f>
        <v>49784.25</v>
      </c>
    </row>
    <row r="1354" spans="1:5" ht="14.25">
      <c r="A1354" s="237" t="s">
        <v>1381</v>
      </c>
      <c r="B1354" s="238">
        <v>13</v>
      </c>
      <c r="C1354" s="239">
        <v>3690</v>
      </c>
      <c r="D1354" s="240">
        <v>4218</v>
      </c>
      <c r="E1354" s="241">
        <f>D1354*(12+Henkilöstömenot!$I$29)*(1+(Henkilöstömenot!$I$28/100))</f>
        <v>64851.75</v>
      </c>
    </row>
    <row r="1355" spans="1:5" ht="14.25">
      <c r="A1355" s="242" t="s">
        <v>1382</v>
      </c>
      <c r="B1355" s="243">
        <v>30</v>
      </c>
      <c r="C1355" s="244">
        <v>2417</v>
      </c>
      <c r="D1355" s="245">
        <v>2739</v>
      </c>
      <c r="E1355" s="246">
        <f>D1355*(12+Henkilöstömenot!$I$29)*(1+(Henkilöstömenot!$I$28/100))</f>
        <v>42112.125</v>
      </c>
    </row>
    <row r="1356" spans="1:5" ht="14.25">
      <c r="A1356" s="237" t="s">
        <v>1383</v>
      </c>
      <c r="B1356" s="238">
        <v>40</v>
      </c>
      <c r="C1356" s="239">
        <v>2934</v>
      </c>
      <c r="D1356" s="240">
        <v>3515</v>
      </c>
      <c r="E1356" s="241">
        <f>D1356*(12+Henkilöstömenot!$I$29)*(1+(Henkilöstömenot!$I$28/100))</f>
        <v>54043.125</v>
      </c>
    </row>
    <row r="1357" spans="1:5" ht="14.25">
      <c r="A1357" s="242" t="s">
        <v>1384</v>
      </c>
      <c r="B1357" s="243">
        <v>23</v>
      </c>
      <c r="C1357" s="244">
        <v>3103</v>
      </c>
      <c r="D1357" s="245">
        <v>3345</v>
      </c>
      <c r="E1357" s="246">
        <f>D1357*(12+Henkilöstömenot!$I$29)*(1+(Henkilöstömenot!$I$28/100))</f>
        <v>51429.375</v>
      </c>
    </row>
    <row r="1358" spans="1:5" ht="14.25">
      <c r="A1358" s="237" t="s">
        <v>1385</v>
      </c>
      <c r="B1358" s="238">
        <v>36</v>
      </c>
      <c r="C1358" s="239">
        <v>5305</v>
      </c>
      <c r="D1358" s="240">
        <v>5796</v>
      </c>
      <c r="E1358" s="241">
        <f>D1358*(12+Henkilöstömenot!$I$29)*(1+(Henkilöstömenot!$I$28/100))</f>
        <v>89113.5</v>
      </c>
    </row>
    <row r="1359" spans="1:5" ht="14.25">
      <c r="A1359" s="242" t="s">
        <v>1386</v>
      </c>
      <c r="B1359" s="243">
        <v>17</v>
      </c>
      <c r="C1359" s="244">
        <v>3240</v>
      </c>
      <c r="D1359" s="245">
        <v>3626</v>
      </c>
      <c r="E1359" s="246">
        <f>D1359*(12+Henkilöstömenot!$I$29)*(1+(Henkilöstömenot!$I$28/100))</f>
        <v>55749.75</v>
      </c>
    </row>
    <row r="1360" spans="1:5" ht="14.25">
      <c r="A1360" s="237" t="s">
        <v>1387</v>
      </c>
      <c r="B1360" s="238">
        <v>95</v>
      </c>
      <c r="C1360" s="239">
        <v>4128</v>
      </c>
      <c r="D1360" s="240">
        <v>4585</v>
      </c>
      <c r="E1360" s="241">
        <f>D1360*(12+Henkilöstömenot!$I$29)*(1+(Henkilöstömenot!$I$28/100))</f>
        <v>70494.375</v>
      </c>
    </row>
    <row r="1361" spans="1:5" ht="14.25">
      <c r="A1361" s="242" t="s">
        <v>1388</v>
      </c>
      <c r="B1361" s="243">
        <v>15</v>
      </c>
      <c r="C1361" s="244">
        <v>2273</v>
      </c>
      <c r="D1361" s="245">
        <v>2575</v>
      </c>
      <c r="E1361" s="246">
        <f>D1361*(12+Henkilöstömenot!$I$29)*(1+(Henkilöstömenot!$I$28/100))</f>
        <v>39590.625</v>
      </c>
    </row>
    <row r="1362" spans="1:5" ht="14.25">
      <c r="A1362" s="237" t="s">
        <v>1389</v>
      </c>
      <c r="B1362" s="238">
        <v>28</v>
      </c>
      <c r="C1362" s="239">
        <v>3155</v>
      </c>
      <c r="D1362" s="240">
        <v>3490</v>
      </c>
      <c r="E1362" s="241">
        <f>D1362*(12+Henkilöstömenot!$I$29)*(1+(Henkilöstömenot!$I$28/100))</f>
        <v>53658.75</v>
      </c>
    </row>
    <row r="1363" spans="1:5" ht="14.25">
      <c r="A1363" s="242" t="s">
        <v>1390</v>
      </c>
      <c r="B1363" s="243">
        <v>45</v>
      </c>
      <c r="C1363" s="244">
        <v>2966</v>
      </c>
      <c r="D1363" s="245">
        <v>3336</v>
      </c>
      <c r="E1363" s="246">
        <f>D1363*(12+Henkilöstömenot!$I$29)*(1+(Henkilöstömenot!$I$28/100))</f>
        <v>51291</v>
      </c>
    </row>
    <row r="1364" spans="1:5" ht="14.25">
      <c r="A1364" s="237" t="s">
        <v>1391</v>
      </c>
      <c r="B1364" s="238">
        <v>22</v>
      </c>
      <c r="C1364" s="239">
        <v>4177</v>
      </c>
      <c r="D1364" s="240">
        <v>4618</v>
      </c>
      <c r="E1364" s="241">
        <f>D1364*(12+Henkilöstömenot!$I$29)*(1+(Henkilöstömenot!$I$28/100))</f>
        <v>71001.75</v>
      </c>
    </row>
    <row r="1365" spans="1:5" ht="14.25">
      <c r="A1365" s="242" t="s">
        <v>1392</v>
      </c>
      <c r="B1365" s="243">
        <v>57</v>
      </c>
      <c r="C1365" s="244">
        <v>3001</v>
      </c>
      <c r="D1365" s="245">
        <v>3593</v>
      </c>
      <c r="E1365" s="246">
        <f>D1365*(12+Henkilöstömenot!$I$29)*(1+(Henkilöstömenot!$I$28/100))</f>
        <v>55242.375</v>
      </c>
    </row>
    <row r="1366" spans="1:5" ht="14.25">
      <c r="A1366" s="237" t="s">
        <v>1393</v>
      </c>
      <c r="B1366" s="238">
        <v>17</v>
      </c>
      <c r="C1366" s="239">
        <v>2901</v>
      </c>
      <c r="D1366" s="240">
        <v>3422</v>
      </c>
      <c r="E1366" s="241">
        <f>D1366*(12+Henkilöstömenot!$I$29)*(1+(Henkilöstömenot!$I$28/100))</f>
        <v>52613.25</v>
      </c>
    </row>
    <row r="1367" spans="1:5" ht="14.25">
      <c r="A1367" s="242" t="s">
        <v>1394</v>
      </c>
      <c r="B1367" s="243">
        <v>13</v>
      </c>
      <c r="C1367" s="244">
        <v>3038</v>
      </c>
      <c r="D1367" s="245">
        <v>3662</v>
      </c>
      <c r="E1367" s="246">
        <f>D1367*(12+Henkilöstömenot!$I$29)*(1+(Henkilöstömenot!$I$28/100))</f>
        <v>56303.25</v>
      </c>
    </row>
    <row r="1368" spans="1:5" ht="14.25">
      <c r="A1368" s="237" t="s">
        <v>1395</v>
      </c>
      <c r="B1368" s="238">
        <v>15</v>
      </c>
      <c r="C1368" s="239">
        <v>3740</v>
      </c>
      <c r="D1368" s="240">
        <v>4086</v>
      </c>
      <c r="E1368" s="241">
        <f>D1368*(12+Henkilöstömenot!$I$29)*(1+(Henkilöstömenot!$I$28/100))</f>
        <v>62822.25</v>
      </c>
    </row>
    <row r="1369" spans="1:5" ht="14.25">
      <c r="A1369" s="242" t="s">
        <v>1396</v>
      </c>
      <c r="B1369" s="243">
        <v>152</v>
      </c>
      <c r="C1369" s="244">
        <v>2145</v>
      </c>
      <c r="D1369" s="245">
        <v>2384</v>
      </c>
      <c r="E1369" s="246">
        <f>D1369*(12+Henkilöstömenot!$I$29)*(1+(Henkilöstömenot!$I$28/100))</f>
        <v>36654</v>
      </c>
    </row>
    <row r="1370" spans="1:5" ht="14.25">
      <c r="A1370" s="237" t="s">
        <v>1397</v>
      </c>
      <c r="B1370" s="238">
        <v>28</v>
      </c>
      <c r="C1370" s="239">
        <v>2107</v>
      </c>
      <c r="D1370" s="240">
        <v>2411</v>
      </c>
      <c r="E1370" s="241">
        <f>D1370*(12+Henkilöstömenot!$I$29)*(1+(Henkilöstömenot!$I$28/100))</f>
        <v>37069.125</v>
      </c>
    </row>
    <row r="1371" spans="1:5" ht="14.25">
      <c r="A1371" s="242" t="s">
        <v>1398</v>
      </c>
      <c r="B1371" s="243">
        <v>15</v>
      </c>
      <c r="C1371" s="244">
        <v>2925</v>
      </c>
      <c r="D1371" s="245">
        <v>3385</v>
      </c>
      <c r="E1371" s="246">
        <f>D1371*(12+Henkilöstömenot!$I$29)*(1+(Henkilöstömenot!$I$28/100))</f>
        <v>52044.375</v>
      </c>
    </row>
    <row r="1372" spans="1:5" ht="14.25">
      <c r="A1372" s="237" t="s">
        <v>1399</v>
      </c>
      <c r="B1372" s="238">
        <v>11</v>
      </c>
      <c r="C1372" s="239">
        <v>2246</v>
      </c>
      <c r="D1372" s="240">
        <v>2509</v>
      </c>
      <c r="E1372" s="241">
        <f>D1372*(12+Henkilöstömenot!$I$29)*(1+(Henkilöstömenot!$I$28/100))</f>
        <v>38575.875</v>
      </c>
    </row>
    <row r="1373" spans="1:5" ht="14.25">
      <c r="A1373" s="242" t="s">
        <v>1400</v>
      </c>
      <c r="B1373" s="243">
        <v>13</v>
      </c>
      <c r="C1373" s="244">
        <v>2529</v>
      </c>
      <c r="D1373" s="245">
        <v>2879</v>
      </c>
      <c r="E1373" s="246">
        <f>D1373*(12+Henkilöstömenot!$I$29)*(1+(Henkilöstömenot!$I$28/100))</f>
        <v>44264.625</v>
      </c>
    </row>
    <row r="1374" spans="1:5" ht="14.25">
      <c r="A1374" s="237" t="s">
        <v>1401</v>
      </c>
      <c r="B1374" s="238">
        <v>13</v>
      </c>
      <c r="C1374" s="239">
        <v>3105</v>
      </c>
      <c r="D1374" s="240">
        <v>4133</v>
      </c>
      <c r="E1374" s="241">
        <f>D1374*(12+Henkilöstömenot!$I$29)*(1+(Henkilöstömenot!$I$28/100))</f>
        <v>63544.875</v>
      </c>
    </row>
    <row r="1375" spans="1:5" ht="14.25">
      <c r="A1375" s="242" t="s">
        <v>1402</v>
      </c>
      <c r="B1375" s="243">
        <v>16</v>
      </c>
      <c r="C1375" s="244">
        <v>2523</v>
      </c>
      <c r="D1375" s="245">
        <v>3240</v>
      </c>
      <c r="E1375" s="246">
        <f>D1375*(12+Henkilöstömenot!$I$29)*(1+(Henkilöstömenot!$I$28/100))</f>
        <v>49815</v>
      </c>
    </row>
    <row r="1376" spans="1:5" ht="14.25">
      <c r="A1376" s="237" t="s">
        <v>1403</v>
      </c>
      <c r="B1376" s="238">
        <v>11</v>
      </c>
      <c r="C1376" s="239">
        <v>6243</v>
      </c>
      <c r="D1376" s="240">
        <v>6468</v>
      </c>
      <c r="E1376" s="241">
        <f>D1376*(12+Henkilöstömenot!$I$29)*(1+(Henkilöstömenot!$I$28/100))</f>
        <v>99445.5</v>
      </c>
    </row>
    <row r="1377" spans="1:5" ht="14.25">
      <c r="A1377" s="242" t="s">
        <v>1404</v>
      </c>
      <c r="B1377" s="243">
        <v>18</v>
      </c>
      <c r="C1377" s="244">
        <v>5386</v>
      </c>
      <c r="D1377" s="245">
        <v>5428</v>
      </c>
      <c r="E1377" s="246">
        <f>D1377*(12+Henkilöstömenot!$I$29)*(1+(Henkilöstömenot!$I$28/100))</f>
        <v>83455.5</v>
      </c>
    </row>
    <row r="1378" spans="1:5" ht="14.25">
      <c r="A1378" s="237" t="s">
        <v>1405</v>
      </c>
      <c r="B1378" s="238">
        <v>215</v>
      </c>
      <c r="C1378" s="239">
        <v>1763</v>
      </c>
      <c r="D1378" s="240">
        <v>1968</v>
      </c>
      <c r="E1378" s="241">
        <f>D1378*(12+Henkilöstömenot!$I$29)*(1+(Henkilöstömenot!$I$28/100))</f>
        <v>30258</v>
      </c>
    </row>
    <row r="1379" spans="1:5" ht="14.25">
      <c r="A1379" s="242" t="s">
        <v>1406</v>
      </c>
      <c r="B1379" s="243">
        <v>20</v>
      </c>
      <c r="C1379" s="244">
        <v>3852</v>
      </c>
      <c r="D1379" s="245">
        <v>4459</v>
      </c>
      <c r="E1379" s="246">
        <f>D1379*(12+Henkilöstömenot!$I$29)*(1+(Henkilöstömenot!$I$28/100))</f>
        <v>68557.125</v>
      </c>
    </row>
    <row r="1380" spans="1:5" ht="14.25">
      <c r="A1380" s="237" t="s">
        <v>1407</v>
      </c>
      <c r="B1380" s="238">
        <v>14</v>
      </c>
      <c r="C1380" s="239">
        <v>2158</v>
      </c>
      <c r="D1380" s="240">
        <v>2334</v>
      </c>
      <c r="E1380" s="241">
        <f>D1380*(12+Henkilöstömenot!$I$29)*(1+(Henkilöstömenot!$I$28/100))</f>
        <v>35885.25</v>
      </c>
    </row>
    <row r="1381" spans="1:5" ht="14.25">
      <c r="A1381" s="242" t="s">
        <v>1408</v>
      </c>
      <c r="B1381" s="243">
        <v>34</v>
      </c>
      <c r="C1381" s="244">
        <v>7030</v>
      </c>
      <c r="D1381" s="245">
        <v>7612</v>
      </c>
      <c r="E1381" s="246">
        <f>D1381*(12+Henkilöstömenot!$I$29)*(1+(Henkilöstömenot!$I$28/100))</f>
        <v>117034.5</v>
      </c>
    </row>
    <row r="1382" spans="1:5" ht="14.25">
      <c r="A1382" s="237" t="s">
        <v>1409</v>
      </c>
      <c r="B1382" s="238">
        <v>25</v>
      </c>
      <c r="C1382" s="239">
        <v>2284</v>
      </c>
      <c r="D1382" s="240">
        <v>2634</v>
      </c>
      <c r="E1382" s="241">
        <f>D1382*(12+Henkilöstömenot!$I$29)*(1+(Henkilöstömenot!$I$28/100))</f>
        <v>40497.75</v>
      </c>
    </row>
    <row r="1383" spans="1:5" ht="14.25">
      <c r="A1383" s="242" t="s">
        <v>1410</v>
      </c>
      <c r="B1383" s="243">
        <v>64</v>
      </c>
      <c r="C1383" s="244">
        <v>2895</v>
      </c>
      <c r="D1383" s="245">
        <v>3239</v>
      </c>
      <c r="E1383" s="246">
        <f>D1383*(12+Henkilöstömenot!$I$29)*(1+(Henkilöstömenot!$I$28/100))</f>
        <v>49799.625</v>
      </c>
    </row>
    <row r="1384" spans="1:5" ht="14.25">
      <c r="A1384" s="237" t="s">
        <v>1411</v>
      </c>
      <c r="B1384" s="238">
        <v>104</v>
      </c>
      <c r="C1384" s="239">
        <v>2186</v>
      </c>
      <c r="D1384" s="240">
        <v>2426</v>
      </c>
      <c r="E1384" s="241">
        <f>D1384*(12+Henkilöstömenot!$I$29)*(1+(Henkilöstömenot!$I$28/100))</f>
        <v>37299.75</v>
      </c>
    </row>
    <row r="1385" spans="1:5" ht="14.25">
      <c r="A1385" s="242" t="s">
        <v>1412</v>
      </c>
      <c r="B1385" s="243">
        <v>13</v>
      </c>
      <c r="C1385" s="244">
        <v>3246</v>
      </c>
      <c r="D1385" s="245">
        <v>3683</v>
      </c>
      <c r="E1385" s="246">
        <f>D1385*(12+Henkilöstömenot!$I$29)*(1+(Henkilöstömenot!$I$28/100))</f>
        <v>56626.125</v>
      </c>
    </row>
    <row r="1386" spans="1:5" ht="14.25">
      <c r="A1386" s="237" t="s">
        <v>1413</v>
      </c>
      <c r="B1386" s="238">
        <v>11</v>
      </c>
      <c r="C1386" s="239">
        <v>2685</v>
      </c>
      <c r="D1386" s="240">
        <v>3090</v>
      </c>
      <c r="E1386" s="241">
        <f>D1386*(12+Henkilöstömenot!$I$29)*(1+(Henkilöstömenot!$I$28/100))</f>
        <v>47508.75</v>
      </c>
    </row>
    <row r="1387" spans="1:5" ht="14.25">
      <c r="A1387" s="242" t="s">
        <v>1414</v>
      </c>
      <c r="B1387" s="243">
        <v>849</v>
      </c>
      <c r="C1387" s="244">
        <v>2410</v>
      </c>
      <c r="D1387" s="245">
        <v>2609</v>
      </c>
      <c r="E1387" s="246">
        <f>D1387*(12+Henkilöstömenot!$I$29)*(1+(Henkilöstömenot!$I$28/100))</f>
        <v>40113.375</v>
      </c>
    </row>
    <row r="1388" spans="1:5" ht="14.25">
      <c r="A1388" s="237" t="s">
        <v>1415</v>
      </c>
      <c r="B1388" s="238">
        <v>15</v>
      </c>
      <c r="C1388" s="239">
        <v>2835</v>
      </c>
      <c r="D1388" s="240">
        <v>3063</v>
      </c>
      <c r="E1388" s="241">
        <f>D1388*(12+Henkilöstömenot!$I$29)*(1+(Henkilöstömenot!$I$28/100))</f>
        <v>47093.625</v>
      </c>
    </row>
    <row r="1389" spans="1:5" ht="14.25">
      <c r="A1389" s="242" t="s">
        <v>1416</v>
      </c>
      <c r="B1389" s="243">
        <v>45</v>
      </c>
      <c r="C1389" s="244">
        <v>1732</v>
      </c>
      <c r="D1389" s="245">
        <v>1748</v>
      </c>
      <c r="E1389" s="246">
        <f>D1389*(12+Henkilöstömenot!$I$29)*(1+(Henkilöstömenot!$I$28/100))</f>
        <v>26875.5</v>
      </c>
    </row>
    <row r="1390" spans="1:5" ht="14.25">
      <c r="A1390" s="237" t="s">
        <v>1417</v>
      </c>
      <c r="B1390" s="238">
        <v>24</v>
      </c>
      <c r="C1390" s="239">
        <v>3183</v>
      </c>
      <c r="D1390" s="240">
        <v>3748</v>
      </c>
      <c r="E1390" s="241">
        <f>D1390*(12+Henkilöstömenot!$I$29)*(1+(Henkilöstömenot!$I$28/100))</f>
        <v>57625.5</v>
      </c>
    </row>
    <row r="1391" spans="1:5" ht="14.25">
      <c r="A1391" s="242" t="s">
        <v>1418</v>
      </c>
      <c r="B1391" s="243">
        <v>10</v>
      </c>
      <c r="C1391" s="244">
        <v>1805</v>
      </c>
      <c r="D1391" s="245">
        <v>1955</v>
      </c>
      <c r="E1391" s="246">
        <f>D1391*(12+Henkilöstömenot!$I$29)*(1+(Henkilöstömenot!$I$28/100))</f>
        <v>30058.125</v>
      </c>
    </row>
    <row r="1392" spans="1:5" ht="14.25">
      <c r="A1392" s="237" t="s">
        <v>1419</v>
      </c>
      <c r="B1392" s="238">
        <v>45</v>
      </c>
      <c r="C1392" s="239">
        <v>2390</v>
      </c>
      <c r="D1392" s="240">
        <v>2763</v>
      </c>
      <c r="E1392" s="241">
        <f>D1392*(12+Henkilöstömenot!$I$29)*(1+(Henkilöstömenot!$I$28/100))</f>
        <v>42481.125</v>
      </c>
    </row>
    <row r="1393" spans="1:5" ht="14.25">
      <c r="A1393" s="242" t="s">
        <v>1420</v>
      </c>
      <c r="B1393" s="243">
        <v>61</v>
      </c>
      <c r="C1393" s="244">
        <v>3027</v>
      </c>
      <c r="D1393" s="245">
        <v>3520</v>
      </c>
      <c r="E1393" s="246">
        <f>D1393*(12+Henkilöstömenot!$I$29)*(1+(Henkilöstömenot!$I$28/100))</f>
        <v>54120</v>
      </c>
    </row>
    <row r="1394" spans="1:5" ht="14.25">
      <c r="A1394" s="237" t="s">
        <v>1421</v>
      </c>
      <c r="B1394" s="238">
        <v>304</v>
      </c>
      <c r="C1394" s="239">
        <v>2217</v>
      </c>
      <c r="D1394" s="240">
        <v>2537</v>
      </c>
      <c r="E1394" s="241">
        <f>D1394*(12+Henkilöstömenot!$I$29)*(1+(Henkilöstömenot!$I$28/100))</f>
        <v>39006.375</v>
      </c>
    </row>
    <row r="1395" spans="1:5" ht="14.25">
      <c r="A1395" s="242" t="s">
        <v>1422</v>
      </c>
      <c r="B1395" s="243">
        <v>136</v>
      </c>
      <c r="C1395" s="244">
        <v>3655</v>
      </c>
      <c r="D1395" s="245">
        <v>4277</v>
      </c>
      <c r="E1395" s="246">
        <f>D1395*(12+Henkilöstömenot!$I$29)*(1+(Henkilöstömenot!$I$28/100))</f>
        <v>65758.875</v>
      </c>
    </row>
    <row r="1396" spans="1:5" ht="14.25">
      <c r="A1396" s="237" t="s">
        <v>1423</v>
      </c>
      <c r="B1396" s="238">
        <v>25</v>
      </c>
      <c r="C1396" s="239">
        <v>2662</v>
      </c>
      <c r="D1396" s="240">
        <v>3198</v>
      </c>
      <c r="E1396" s="241">
        <f>D1396*(12+Henkilöstömenot!$I$29)*(1+(Henkilöstömenot!$I$28/100))</f>
        <v>49169.25</v>
      </c>
    </row>
    <row r="1397" spans="1:5" ht="14.25">
      <c r="A1397" s="242" t="s">
        <v>1424</v>
      </c>
      <c r="B1397" s="243" t="s">
        <v>1425</v>
      </c>
      <c r="C1397" s="244">
        <v>2110</v>
      </c>
      <c r="D1397" s="245">
        <v>2373</v>
      </c>
      <c r="E1397" s="246">
        <f>D1397*(12+Henkilöstömenot!$I$29)*(1+(Henkilöstömenot!$I$28/100))</f>
        <v>36484.875</v>
      </c>
    </row>
    <row r="1398" spans="1:5" ht="14.25">
      <c r="A1398" s="237" t="s">
        <v>1426</v>
      </c>
      <c r="B1398" s="238">
        <v>179</v>
      </c>
      <c r="C1398" s="239">
        <v>1889</v>
      </c>
      <c r="D1398" s="240">
        <v>1995</v>
      </c>
      <c r="E1398" s="241">
        <f>D1398*(12+Henkilöstömenot!$I$29)*(1+(Henkilöstömenot!$I$28/100))</f>
        <v>30673.125</v>
      </c>
    </row>
    <row r="1399" spans="1:5" ht="14.25">
      <c r="A1399" s="242" t="s">
        <v>1426</v>
      </c>
      <c r="B1399" s="243">
        <v>12</v>
      </c>
      <c r="C1399" s="244">
        <v>1802</v>
      </c>
      <c r="D1399" s="245">
        <v>1897</v>
      </c>
      <c r="E1399" s="246">
        <f>D1399*(12+Henkilöstömenot!$I$29)*(1+(Henkilöstömenot!$I$28/100))</f>
        <v>29166.375</v>
      </c>
    </row>
    <row r="1400" spans="1:5" ht="14.25">
      <c r="A1400" s="237" t="s">
        <v>1427</v>
      </c>
      <c r="B1400" s="238">
        <v>19</v>
      </c>
      <c r="C1400" s="239">
        <v>1881</v>
      </c>
      <c r="D1400" s="240">
        <v>2095</v>
      </c>
      <c r="E1400" s="241">
        <f>D1400*(12+Henkilöstömenot!$I$29)*(1+(Henkilöstömenot!$I$28/100))</f>
        <v>32210.625</v>
      </c>
    </row>
    <row r="1401" spans="1:5" ht="14.25">
      <c r="A1401" s="242" t="s">
        <v>1428</v>
      </c>
      <c r="B1401" s="243">
        <v>10</v>
      </c>
      <c r="C1401" s="244">
        <v>2411</v>
      </c>
      <c r="D1401" s="245">
        <v>2780</v>
      </c>
      <c r="E1401" s="246">
        <f>D1401*(12+Henkilöstömenot!$I$29)*(1+(Henkilöstömenot!$I$28/100))</f>
        <v>42742.5</v>
      </c>
    </row>
    <row r="1402" spans="1:5" ht="14.25">
      <c r="A1402" s="237" t="s">
        <v>1429</v>
      </c>
      <c r="B1402" s="238">
        <v>286</v>
      </c>
      <c r="C1402" s="239">
        <v>1981</v>
      </c>
      <c r="D1402" s="240">
        <v>2198</v>
      </c>
      <c r="E1402" s="241">
        <f>D1402*(12+Henkilöstömenot!$I$29)*(1+(Henkilöstömenot!$I$28/100))</f>
        <v>33794.25</v>
      </c>
    </row>
    <row r="1403" spans="1:5" ht="14.25">
      <c r="A1403" s="242" t="s">
        <v>1430</v>
      </c>
      <c r="B1403" s="243">
        <v>634</v>
      </c>
      <c r="C1403" s="244">
        <v>1735</v>
      </c>
      <c r="D1403" s="245">
        <v>1900</v>
      </c>
      <c r="E1403" s="246">
        <f>D1403*(12+Henkilöstömenot!$I$29)*(1+(Henkilöstömenot!$I$28/100))</f>
        <v>29212.5</v>
      </c>
    </row>
    <row r="1404" spans="1:5" ht="14.25">
      <c r="A1404" s="237" t="s">
        <v>1431</v>
      </c>
      <c r="B1404" s="238">
        <v>11</v>
      </c>
      <c r="C1404" s="239">
        <v>4046</v>
      </c>
      <c r="D1404" s="240">
        <v>4769</v>
      </c>
      <c r="E1404" s="241">
        <f>D1404*(12+Henkilöstömenot!$I$29)*(1+(Henkilöstömenot!$I$28/100))</f>
        <v>73323.375</v>
      </c>
    </row>
    <row r="1405" spans="1:5" ht="14.25">
      <c r="A1405" s="242" t="s">
        <v>1432</v>
      </c>
      <c r="B1405" s="243">
        <v>10</v>
      </c>
      <c r="C1405" s="244">
        <v>3148</v>
      </c>
      <c r="D1405" s="245">
        <v>3586</v>
      </c>
      <c r="E1405" s="246">
        <f>D1405*(12+Henkilöstömenot!$I$29)*(1+(Henkilöstömenot!$I$28/100))</f>
        <v>55134.75</v>
      </c>
    </row>
    <row r="1406" spans="1:5" ht="14.25">
      <c r="A1406" s="237" t="s">
        <v>1433</v>
      </c>
      <c r="B1406" s="238">
        <v>22</v>
      </c>
      <c r="C1406" s="239">
        <v>2934</v>
      </c>
      <c r="D1406" s="240">
        <v>3324</v>
      </c>
      <c r="E1406" s="241">
        <f>D1406*(12+Henkilöstömenot!$I$29)*(1+(Henkilöstömenot!$I$28/100))</f>
        <v>51106.5</v>
      </c>
    </row>
    <row r="1407" spans="1:5" ht="14.25">
      <c r="A1407" s="242" t="s">
        <v>1434</v>
      </c>
      <c r="B1407" s="243">
        <v>77</v>
      </c>
      <c r="C1407" s="244">
        <v>7289</v>
      </c>
      <c r="D1407" s="245">
        <v>7916</v>
      </c>
      <c r="E1407" s="246">
        <f>D1407*(12+Henkilöstömenot!$I$29)*(1+(Henkilöstömenot!$I$28/100))</f>
        <v>121708.5</v>
      </c>
    </row>
    <row r="1408" spans="1:5" ht="14.25">
      <c r="A1408" s="237" t="s">
        <v>1435</v>
      </c>
      <c r="B1408" s="238">
        <v>17</v>
      </c>
      <c r="C1408" s="239">
        <v>2084</v>
      </c>
      <c r="D1408" s="240">
        <v>2461</v>
      </c>
      <c r="E1408" s="241">
        <f>D1408*(12+Henkilöstömenot!$I$29)*(1+(Henkilöstömenot!$I$28/100))</f>
        <v>37837.875</v>
      </c>
    </row>
    <row r="1409" spans="1:5" ht="14.25">
      <c r="A1409" s="242" t="s">
        <v>1436</v>
      </c>
      <c r="B1409" s="243">
        <v>13</v>
      </c>
      <c r="C1409" s="244">
        <v>3065</v>
      </c>
      <c r="D1409" s="245">
        <v>3586</v>
      </c>
      <c r="E1409" s="246">
        <f>D1409*(12+Henkilöstömenot!$I$29)*(1+(Henkilöstömenot!$I$28/100))</f>
        <v>55134.75</v>
      </c>
    </row>
    <row r="1410" spans="1:5" ht="14.25">
      <c r="A1410" s="237" t="s">
        <v>1437</v>
      </c>
      <c r="B1410" s="238">
        <v>14</v>
      </c>
      <c r="C1410" s="239">
        <v>1857</v>
      </c>
      <c r="D1410" s="240">
        <v>2116</v>
      </c>
      <c r="E1410" s="241">
        <f>D1410*(12+Henkilöstömenot!$I$29)*(1+(Henkilöstömenot!$I$28/100))</f>
        <v>32533.5</v>
      </c>
    </row>
    <row r="1411" spans="1:5" ht="14.25">
      <c r="A1411" s="242" t="s">
        <v>1438</v>
      </c>
      <c r="B1411" s="243">
        <v>19</v>
      </c>
      <c r="C1411" s="244">
        <v>1877</v>
      </c>
      <c r="D1411" s="245">
        <v>2282</v>
      </c>
      <c r="E1411" s="246">
        <f>D1411*(12+Henkilöstömenot!$I$29)*(1+(Henkilöstömenot!$I$28/100))</f>
        <v>35085.75</v>
      </c>
    </row>
    <row r="1412" spans="1:5" ht="14.25">
      <c r="A1412" s="237" t="s">
        <v>1439</v>
      </c>
      <c r="B1412" s="238">
        <v>77</v>
      </c>
      <c r="C1412" s="239">
        <v>2240</v>
      </c>
      <c r="D1412" s="240">
        <v>2476</v>
      </c>
      <c r="E1412" s="241">
        <f>D1412*(12+Henkilöstömenot!$I$29)*(1+(Henkilöstömenot!$I$28/100))</f>
        <v>38068.5</v>
      </c>
    </row>
    <row r="1413" spans="1:5" ht="14.25">
      <c r="A1413" s="242" t="s">
        <v>1440</v>
      </c>
      <c r="B1413" s="243">
        <v>10</v>
      </c>
      <c r="C1413" s="244">
        <v>2116</v>
      </c>
      <c r="D1413" s="245">
        <v>2496</v>
      </c>
      <c r="E1413" s="246">
        <f>D1413*(12+Henkilöstömenot!$I$29)*(1+(Henkilöstömenot!$I$28/100))</f>
        <v>38376</v>
      </c>
    </row>
    <row r="1414" spans="1:5" ht="14.25">
      <c r="A1414" s="237" t="s">
        <v>1441</v>
      </c>
      <c r="B1414" s="238">
        <v>10</v>
      </c>
      <c r="C1414" s="239">
        <v>2152</v>
      </c>
      <c r="D1414" s="240">
        <v>2458</v>
      </c>
      <c r="E1414" s="241">
        <f>D1414*(12+Henkilöstömenot!$I$29)*(1+(Henkilöstömenot!$I$28/100))</f>
        <v>37791.75</v>
      </c>
    </row>
    <row r="1415" spans="1:5" ht="14.25">
      <c r="A1415" s="242" t="s">
        <v>1442</v>
      </c>
      <c r="B1415" s="243">
        <v>22</v>
      </c>
      <c r="C1415" s="244">
        <v>5779</v>
      </c>
      <c r="D1415" s="245">
        <v>6348</v>
      </c>
      <c r="E1415" s="246">
        <f>D1415*(12+Henkilöstömenot!$I$29)*(1+(Henkilöstömenot!$I$28/100))</f>
        <v>97600.5</v>
      </c>
    </row>
    <row r="1416" spans="1:5" ht="14.25">
      <c r="A1416" s="237" t="s">
        <v>1443</v>
      </c>
      <c r="B1416" s="238">
        <v>11</v>
      </c>
      <c r="C1416" s="239">
        <v>2195</v>
      </c>
      <c r="D1416" s="240">
        <v>2520</v>
      </c>
      <c r="E1416" s="241">
        <f>D1416*(12+Henkilöstömenot!$I$29)*(1+(Henkilöstömenot!$I$28/100))</f>
        <v>38745</v>
      </c>
    </row>
    <row r="1417" spans="1:5" ht="14.25">
      <c r="A1417" s="242" t="s">
        <v>1444</v>
      </c>
      <c r="B1417" s="243" t="s">
        <v>1445</v>
      </c>
      <c r="C1417" s="244">
        <v>2783</v>
      </c>
      <c r="D1417" s="245">
        <v>3523</v>
      </c>
      <c r="E1417" s="246">
        <f>D1417*(12+Henkilöstömenot!$I$29)*(1+(Henkilöstömenot!$I$28/100))</f>
        <v>54166.125</v>
      </c>
    </row>
    <row r="1418" spans="1:5" ht="14.25">
      <c r="A1418" s="237" t="s">
        <v>1446</v>
      </c>
      <c r="B1418" s="238" t="s">
        <v>1447</v>
      </c>
      <c r="C1418" s="239">
        <v>2692</v>
      </c>
      <c r="D1418" s="240">
        <v>3359</v>
      </c>
      <c r="E1418" s="241">
        <f>D1418*(12+Henkilöstömenot!$I$29)*(1+(Henkilöstömenot!$I$28/100))</f>
        <v>51644.625</v>
      </c>
    </row>
    <row r="1419" spans="1:5" ht="14.25">
      <c r="A1419" s="242" t="s">
        <v>1448</v>
      </c>
      <c r="B1419" s="243">
        <v>71</v>
      </c>
      <c r="C1419" s="244">
        <v>2582</v>
      </c>
      <c r="D1419" s="245">
        <v>2849</v>
      </c>
      <c r="E1419" s="246">
        <f>D1419*(12+Henkilöstömenot!$I$29)*(1+(Henkilöstömenot!$I$28/100))</f>
        <v>43803.375</v>
      </c>
    </row>
    <row r="1420" spans="1:5" ht="14.25">
      <c r="A1420" s="237" t="s">
        <v>1449</v>
      </c>
      <c r="B1420" s="238">
        <v>15</v>
      </c>
      <c r="C1420" s="239">
        <v>2307</v>
      </c>
      <c r="D1420" s="240">
        <v>2774</v>
      </c>
      <c r="E1420" s="241">
        <f>D1420*(12+Henkilöstömenot!$I$29)*(1+(Henkilöstömenot!$I$28/100))</f>
        <v>42650.25</v>
      </c>
    </row>
    <row r="1421" spans="1:5" ht="14.25">
      <c r="A1421" s="242" t="s">
        <v>1450</v>
      </c>
      <c r="B1421" s="243">
        <v>36</v>
      </c>
      <c r="C1421" s="244">
        <v>3749</v>
      </c>
      <c r="D1421" s="245">
        <v>4586</v>
      </c>
      <c r="E1421" s="246">
        <f>D1421*(12+Henkilöstömenot!$I$29)*(1+(Henkilöstömenot!$I$28/100))</f>
        <v>70509.75</v>
      </c>
    </row>
    <row r="1422" spans="1:5" ht="14.25">
      <c r="A1422" s="237" t="s">
        <v>1451</v>
      </c>
      <c r="B1422" s="238">
        <v>18</v>
      </c>
      <c r="C1422" s="239">
        <v>3714</v>
      </c>
      <c r="D1422" s="240">
        <v>4410</v>
      </c>
      <c r="E1422" s="241">
        <f>D1422*(12+Henkilöstömenot!$I$29)*(1+(Henkilöstömenot!$I$28/100))</f>
        <v>67803.75</v>
      </c>
    </row>
    <row r="1423" spans="1:5" ht="14.25">
      <c r="A1423" s="242" t="s">
        <v>1452</v>
      </c>
      <c r="B1423" s="243">
        <v>11</v>
      </c>
      <c r="C1423" s="244">
        <v>2637</v>
      </c>
      <c r="D1423" s="245">
        <v>3010</v>
      </c>
      <c r="E1423" s="246">
        <f>D1423*(12+Henkilöstömenot!$I$29)*(1+(Henkilöstömenot!$I$28/100))</f>
        <v>46278.75</v>
      </c>
    </row>
    <row r="1424" spans="1:5" ht="14.25">
      <c r="A1424" s="237" t="s">
        <v>1453</v>
      </c>
      <c r="B1424" s="238">
        <v>36</v>
      </c>
      <c r="C1424" s="239">
        <v>2529</v>
      </c>
      <c r="D1424" s="240">
        <v>2769</v>
      </c>
      <c r="E1424" s="241">
        <f>D1424*(12+Henkilöstömenot!$I$29)*(1+(Henkilöstömenot!$I$28/100))</f>
        <v>42573.375</v>
      </c>
    </row>
    <row r="1425" spans="1:5" ht="14.25">
      <c r="A1425" s="242" t="s">
        <v>1454</v>
      </c>
      <c r="B1425" s="243">
        <v>11</v>
      </c>
      <c r="C1425" s="244">
        <v>2150</v>
      </c>
      <c r="D1425" s="245">
        <v>2305</v>
      </c>
      <c r="E1425" s="246">
        <f>D1425*(12+Henkilöstömenot!$I$29)*(1+(Henkilöstömenot!$I$28/100))</f>
        <v>35439.375</v>
      </c>
    </row>
    <row r="1426" spans="1:5" ht="14.25">
      <c r="A1426" s="237" t="s">
        <v>1455</v>
      </c>
      <c r="B1426" s="238">
        <v>13</v>
      </c>
      <c r="C1426" s="239">
        <v>2627</v>
      </c>
      <c r="D1426" s="240">
        <v>2930</v>
      </c>
      <c r="E1426" s="241">
        <f>D1426*(12+Henkilöstömenot!$I$29)*(1+(Henkilöstömenot!$I$28/100))</f>
        <v>45048.75</v>
      </c>
    </row>
    <row r="1427" spans="1:5" ht="14.25">
      <c r="A1427" s="242" t="s">
        <v>1456</v>
      </c>
      <c r="B1427" s="243">
        <v>32</v>
      </c>
      <c r="C1427" s="244">
        <v>3822</v>
      </c>
      <c r="D1427" s="245">
        <v>4342</v>
      </c>
      <c r="E1427" s="246">
        <f>D1427*(12+Henkilöstömenot!$I$29)*(1+(Henkilöstömenot!$I$28/100))</f>
        <v>66758.25</v>
      </c>
    </row>
    <row r="1428" spans="1:5" ht="14.25">
      <c r="A1428" s="237" t="s">
        <v>1457</v>
      </c>
      <c r="B1428" s="238">
        <v>15</v>
      </c>
      <c r="C1428" s="239">
        <v>2571</v>
      </c>
      <c r="D1428" s="240">
        <v>2898</v>
      </c>
      <c r="E1428" s="241">
        <f>D1428*(12+Henkilöstömenot!$I$29)*(1+(Henkilöstömenot!$I$28/100))</f>
        <v>44556.75</v>
      </c>
    </row>
    <row r="1429" spans="1:5" ht="14.25">
      <c r="A1429" s="242" t="s">
        <v>1458</v>
      </c>
      <c r="B1429" s="243">
        <v>14</v>
      </c>
      <c r="C1429" s="244">
        <v>1799</v>
      </c>
      <c r="D1429" s="245">
        <v>2465</v>
      </c>
      <c r="E1429" s="246">
        <f>D1429*(12+Henkilöstömenot!$I$29)*(1+(Henkilöstömenot!$I$28/100))</f>
        <v>37899.375</v>
      </c>
    </row>
    <row r="1430" spans="1:5" ht="14.25">
      <c r="A1430" s="237" t="s">
        <v>1459</v>
      </c>
      <c r="B1430" s="238">
        <v>458</v>
      </c>
      <c r="C1430" s="239">
        <v>2956</v>
      </c>
      <c r="D1430" s="240">
        <v>3280</v>
      </c>
      <c r="E1430" s="241">
        <f>D1430*(12+Henkilöstömenot!$I$29)*(1+(Henkilöstömenot!$I$28/100))</f>
        <v>50430</v>
      </c>
    </row>
    <row r="1431" spans="1:5" ht="14.25">
      <c r="A1431" s="242" t="s">
        <v>1460</v>
      </c>
      <c r="B1431" s="243">
        <v>14</v>
      </c>
      <c r="C1431" s="244">
        <v>5293</v>
      </c>
      <c r="D1431" s="245">
        <v>5469</v>
      </c>
      <c r="E1431" s="246">
        <f>D1431*(12+Henkilöstömenot!$I$29)*(1+(Henkilöstömenot!$I$28/100))</f>
        <v>84085.875</v>
      </c>
    </row>
    <row r="1432" spans="1:5" ht="14.25">
      <c r="A1432" s="237" t="s">
        <v>1461</v>
      </c>
      <c r="B1432" s="238">
        <v>74</v>
      </c>
      <c r="C1432" s="239">
        <v>2038</v>
      </c>
      <c r="D1432" s="240">
        <v>2285</v>
      </c>
      <c r="E1432" s="241">
        <f>D1432*(12+Henkilöstömenot!$I$29)*(1+(Henkilöstömenot!$I$28/100))</f>
        <v>35131.875</v>
      </c>
    </row>
    <row r="1433" spans="1:5" ht="14.25">
      <c r="A1433" s="242" t="s">
        <v>1462</v>
      </c>
      <c r="B1433" s="243">
        <v>12</v>
      </c>
      <c r="C1433" s="244">
        <v>2426</v>
      </c>
      <c r="D1433" s="245">
        <v>2655</v>
      </c>
      <c r="E1433" s="246">
        <f>D1433*(12+Henkilöstömenot!$I$29)*(1+(Henkilöstömenot!$I$28/100))</f>
        <v>40820.625</v>
      </c>
    </row>
    <row r="1434" spans="1:5" ht="14.25">
      <c r="A1434" s="237" t="s">
        <v>1463</v>
      </c>
      <c r="B1434" s="238">
        <v>28</v>
      </c>
      <c r="C1434" s="239">
        <v>2077</v>
      </c>
      <c r="D1434" s="240">
        <v>2200</v>
      </c>
      <c r="E1434" s="241">
        <f>D1434*(12+Henkilöstömenot!$I$29)*(1+(Henkilöstömenot!$I$28/100))</f>
        <v>33825</v>
      </c>
    </row>
    <row r="1435" spans="1:5" ht="14.25">
      <c r="A1435" s="242" t="s">
        <v>1464</v>
      </c>
      <c r="B1435" s="243">
        <v>46</v>
      </c>
      <c r="C1435" s="244">
        <v>2599</v>
      </c>
      <c r="D1435" s="245">
        <v>2904</v>
      </c>
      <c r="E1435" s="246">
        <f>D1435*(12+Henkilöstömenot!$I$29)*(1+(Henkilöstömenot!$I$28/100))</f>
        <v>44649</v>
      </c>
    </row>
    <row r="1436" spans="1:5" ht="14.25">
      <c r="A1436" s="237" t="s">
        <v>1465</v>
      </c>
      <c r="B1436" s="238">
        <v>12</v>
      </c>
      <c r="C1436" s="239">
        <v>2823</v>
      </c>
      <c r="D1436" s="240">
        <v>2948</v>
      </c>
      <c r="E1436" s="241">
        <f>D1436*(12+Henkilöstömenot!$I$29)*(1+(Henkilöstömenot!$I$28/100))</f>
        <v>45325.5</v>
      </c>
    </row>
    <row r="1437" spans="1:5" ht="14.25">
      <c r="A1437" s="242" t="s">
        <v>1466</v>
      </c>
      <c r="B1437" s="243">
        <v>19</v>
      </c>
      <c r="C1437" s="244">
        <v>3085</v>
      </c>
      <c r="D1437" s="245">
        <v>3465</v>
      </c>
      <c r="E1437" s="246">
        <f>D1437*(12+Henkilöstömenot!$I$29)*(1+(Henkilöstömenot!$I$28/100))</f>
        <v>53274.375</v>
      </c>
    </row>
    <row r="1438" spans="1:5" ht="14.25">
      <c r="A1438" s="237" t="s">
        <v>1467</v>
      </c>
      <c r="B1438" s="238">
        <v>12</v>
      </c>
      <c r="C1438" s="239">
        <v>2077</v>
      </c>
      <c r="D1438" s="240">
        <v>2330</v>
      </c>
      <c r="E1438" s="241">
        <f>D1438*(12+Henkilöstömenot!$I$29)*(1+(Henkilöstömenot!$I$28/100))</f>
        <v>35823.75</v>
      </c>
    </row>
    <row r="1439" spans="1:5" ht="14.25">
      <c r="A1439" s="242" t="s">
        <v>1468</v>
      </c>
      <c r="B1439" s="243">
        <v>26</v>
      </c>
      <c r="C1439" s="244">
        <v>4518</v>
      </c>
      <c r="D1439" s="245">
        <v>4969</v>
      </c>
      <c r="E1439" s="246">
        <f>D1439*(12+Henkilöstömenot!$I$29)*(1+(Henkilöstömenot!$I$28/100))</f>
        <v>76398.375</v>
      </c>
    </row>
    <row r="1440" spans="1:5" ht="14.25">
      <c r="A1440" s="237" t="s">
        <v>1469</v>
      </c>
      <c r="B1440" s="238">
        <v>32</v>
      </c>
      <c r="C1440" s="239">
        <v>2372</v>
      </c>
      <c r="D1440" s="240">
        <v>2608</v>
      </c>
      <c r="E1440" s="241">
        <f>D1440*(12+Henkilöstömenot!$I$29)*(1+(Henkilöstömenot!$I$28/100))</f>
        <v>40098</v>
      </c>
    </row>
    <row r="1441" spans="1:5" ht="14.25">
      <c r="A1441" s="242" t="s">
        <v>1470</v>
      </c>
      <c r="B1441" s="243">
        <v>146</v>
      </c>
      <c r="C1441" s="244">
        <v>2441</v>
      </c>
      <c r="D1441" s="245">
        <v>2702</v>
      </c>
      <c r="E1441" s="246">
        <f>D1441*(12+Henkilöstömenot!$I$29)*(1+(Henkilöstömenot!$I$28/100))</f>
        <v>41543.25</v>
      </c>
    </row>
    <row r="1442" spans="1:5" ht="14.25">
      <c r="A1442" s="237" t="s">
        <v>1471</v>
      </c>
      <c r="B1442" s="238">
        <v>13</v>
      </c>
      <c r="C1442" s="239">
        <v>3066</v>
      </c>
      <c r="D1442" s="240">
        <v>3396</v>
      </c>
      <c r="E1442" s="241">
        <f>D1442*(12+Henkilöstömenot!$I$29)*(1+(Henkilöstömenot!$I$28/100))</f>
        <v>52213.5</v>
      </c>
    </row>
    <row r="1443" spans="1:5" ht="14.25">
      <c r="A1443" s="242" t="s">
        <v>1472</v>
      </c>
      <c r="B1443" s="243">
        <v>24</v>
      </c>
      <c r="C1443" s="244">
        <v>3723</v>
      </c>
      <c r="D1443" s="245">
        <v>4204</v>
      </c>
      <c r="E1443" s="246">
        <f>D1443*(12+Henkilöstömenot!$I$29)*(1+(Henkilöstömenot!$I$28/100))</f>
        <v>64636.5</v>
      </c>
    </row>
    <row r="1444" spans="1:5" ht="14.25">
      <c r="A1444" s="237" t="s">
        <v>1473</v>
      </c>
      <c r="B1444" s="238">
        <v>17</v>
      </c>
      <c r="C1444" s="239">
        <v>2679</v>
      </c>
      <c r="D1444" s="240">
        <v>3157</v>
      </c>
      <c r="E1444" s="241">
        <f>D1444*(12+Henkilöstömenot!$I$29)*(1+(Henkilöstömenot!$I$28/100))</f>
        <v>48538.875</v>
      </c>
    </row>
    <row r="1445" spans="1:5" ht="14.25">
      <c r="A1445" s="242" t="s">
        <v>1474</v>
      </c>
      <c r="B1445" s="243">
        <v>59</v>
      </c>
      <c r="C1445" s="244">
        <v>2362</v>
      </c>
      <c r="D1445" s="245">
        <v>2479</v>
      </c>
      <c r="E1445" s="246">
        <f>D1445*(12+Henkilöstömenot!$I$29)*(1+(Henkilöstömenot!$I$28/100))</f>
        <v>38114.625</v>
      </c>
    </row>
    <row r="1446" spans="1:5" ht="14.25">
      <c r="A1446" s="237" t="s">
        <v>1475</v>
      </c>
      <c r="B1446" s="238">
        <v>13</v>
      </c>
      <c r="C1446" s="239">
        <v>1681</v>
      </c>
      <c r="D1446" s="240">
        <v>1681</v>
      </c>
      <c r="E1446" s="241">
        <f>D1446*(12+Henkilöstömenot!$I$29)*(1+(Henkilöstömenot!$I$28/100))</f>
        <v>25845.375</v>
      </c>
    </row>
    <row r="1447" spans="1:5" ht="14.25">
      <c r="A1447" s="242" t="s">
        <v>1476</v>
      </c>
      <c r="B1447" s="243">
        <v>16</v>
      </c>
      <c r="C1447" s="244">
        <v>2751</v>
      </c>
      <c r="D1447" s="245">
        <v>2967</v>
      </c>
      <c r="E1447" s="246">
        <f>D1447*(12+Henkilöstömenot!$I$29)*(1+(Henkilöstömenot!$I$28/100))</f>
        <v>45617.625</v>
      </c>
    </row>
    <row r="1448" spans="1:5" ht="14.25">
      <c r="A1448" s="237" t="s">
        <v>1477</v>
      </c>
      <c r="B1448" s="238">
        <v>13</v>
      </c>
      <c r="C1448" s="239">
        <v>2231</v>
      </c>
      <c r="D1448" s="240">
        <v>2461</v>
      </c>
      <c r="E1448" s="241">
        <f>D1448*(12+Henkilöstömenot!$I$29)*(1+(Henkilöstömenot!$I$28/100))</f>
        <v>37837.875</v>
      </c>
    </row>
    <row r="1449" spans="1:5" ht="14.25">
      <c r="A1449" s="242" t="s">
        <v>1478</v>
      </c>
      <c r="B1449" s="243">
        <v>22</v>
      </c>
      <c r="C1449" s="244">
        <v>2947</v>
      </c>
      <c r="D1449" s="245">
        <v>3474</v>
      </c>
      <c r="E1449" s="246">
        <f>D1449*(12+Henkilöstömenot!$I$29)*(1+(Henkilöstömenot!$I$28/100))</f>
        <v>53412.75</v>
      </c>
    </row>
    <row r="1450" spans="1:5" ht="14.25">
      <c r="A1450" s="237" t="s">
        <v>1479</v>
      </c>
      <c r="B1450" s="238">
        <v>12</v>
      </c>
      <c r="C1450" s="239">
        <v>2626</v>
      </c>
      <c r="D1450" s="240">
        <v>3026</v>
      </c>
      <c r="E1450" s="241">
        <f>D1450*(12+Henkilöstömenot!$I$29)*(1+(Henkilöstömenot!$I$28/100))</f>
        <v>46524.75</v>
      </c>
    </row>
    <row r="1451" spans="1:5" ht="14.25">
      <c r="A1451" s="242" t="s">
        <v>1480</v>
      </c>
      <c r="B1451" s="243">
        <v>18</v>
      </c>
      <c r="C1451" s="244">
        <v>3029</v>
      </c>
      <c r="D1451" s="245">
        <v>3789</v>
      </c>
      <c r="E1451" s="246">
        <f>D1451*(12+Henkilöstömenot!$I$29)*(1+(Henkilöstömenot!$I$28/100))</f>
        <v>58255.875</v>
      </c>
    </row>
    <row r="1452" spans="1:5" ht="14.25">
      <c r="A1452" s="237" t="s">
        <v>1481</v>
      </c>
      <c r="B1452" s="238">
        <v>10</v>
      </c>
      <c r="C1452" s="239">
        <v>4570</v>
      </c>
      <c r="D1452" s="240">
        <v>4677</v>
      </c>
      <c r="E1452" s="241">
        <f>D1452*(12+Henkilöstömenot!$I$29)*(1+(Henkilöstömenot!$I$28/100))</f>
        <v>71908.875</v>
      </c>
    </row>
    <row r="1453" spans="1:5" ht="14.25">
      <c r="A1453" s="242" t="s">
        <v>1482</v>
      </c>
      <c r="B1453" s="243">
        <v>16</v>
      </c>
      <c r="C1453" s="244">
        <v>4767</v>
      </c>
      <c r="D1453" s="245">
        <v>4866</v>
      </c>
      <c r="E1453" s="246">
        <f>D1453*(12+Henkilöstömenot!$I$29)*(1+(Henkilöstömenot!$I$28/100))</f>
        <v>74814.75</v>
      </c>
    </row>
    <row r="1454" spans="1:5" ht="14.25">
      <c r="A1454" s="237" t="s">
        <v>1483</v>
      </c>
      <c r="B1454" s="238">
        <v>11</v>
      </c>
      <c r="C1454" s="239">
        <v>2433</v>
      </c>
      <c r="D1454" s="240">
        <v>2999</v>
      </c>
      <c r="E1454" s="241">
        <f>D1454*(12+Henkilöstömenot!$I$29)*(1+(Henkilöstömenot!$I$28/100))</f>
        <v>46109.625</v>
      </c>
    </row>
    <row r="1455" spans="1:5" ht="14.25">
      <c r="A1455" s="242" t="s">
        <v>1484</v>
      </c>
      <c r="B1455" s="243">
        <v>276</v>
      </c>
      <c r="C1455" s="244">
        <v>2090</v>
      </c>
      <c r="D1455" s="245">
        <v>2641</v>
      </c>
      <c r="E1455" s="246">
        <f>D1455*(12+Henkilöstömenot!$I$29)*(1+(Henkilöstömenot!$I$28/100))</f>
        <v>40605.375</v>
      </c>
    </row>
    <row r="1456" spans="1:5" ht="14.25">
      <c r="A1456" s="237" t="s">
        <v>1485</v>
      </c>
      <c r="B1456" s="238">
        <v>624</v>
      </c>
      <c r="C1456" s="239">
        <v>2405</v>
      </c>
      <c r="D1456" s="240">
        <v>2950</v>
      </c>
      <c r="E1456" s="241">
        <f>D1456*(12+Henkilöstömenot!$I$29)*(1+(Henkilöstömenot!$I$28/100))</f>
        <v>45356.25</v>
      </c>
    </row>
    <row r="1457" spans="1:5" ht="14.25">
      <c r="A1457" s="242" t="s">
        <v>1486</v>
      </c>
      <c r="B1457" s="243">
        <v>11</v>
      </c>
      <c r="C1457" s="244">
        <v>2617</v>
      </c>
      <c r="D1457" s="245">
        <v>2929</v>
      </c>
      <c r="E1457" s="246">
        <f>D1457*(12+Henkilöstömenot!$I$29)*(1+(Henkilöstömenot!$I$28/100))</f>
        <v>45033.375</v>
      </c>
    </row>
    <row r="1458" spans="1:5" ht="14.25">
      <c r="A1458" s="237" t="s">
        <v>1487</v>
      </c>
      <c r="B1458" s="238">
        <v>134</v>
      </c>
      <c r="C1458" s="239">
        <v>2066</v>
      </c>
      <c r="D1458" s="240">
        <v>2279</v>
      </c>
      <c r="E1458" s="241">
        <f>D1458*(12+Henkilöstömenot!$I$29)*(1+(Henkilöstömenot!$I$28/100))</f>
        <v>35039.625</v>
      </c>
    </row>
    <row r="1459" spans="1:5" ht="14.25">
      <c r="A1459" s="242" t="s">
        <v>1488</v>
      </c>
      <c r="B1459" s="243">
        <v>40</v>
      </c>
      <c r="C1459" s="244">
        <v>2120</v>
      </c>
      <c r="D1459" s="245">
        <v>2541</v>
      </c>
      <c r="E1459" s="246">
        <f>D1459*(12+Henkilöstömenot!$I$29)*(1+(Henkilöstömenot!$I$28/100))</f>
        <v>39067.875</v>
      </c>
    </row>
    <row r="1460" spans="1:5" ht="14.25">
      <c r="A1460" s="237" t="s">
        <v>1489</v>
      </c>
      <c r="B1460" s="238">
        <v>60</v>
      </c>
      <c r="C1460" s="239">
        <v>2098</v>
      </c>
      <c r="D1460" s="240">
        <v>2417</v>
      </c>
      <c r="E1460" s="241">
        <f>D1460*(12+Henkilöstömenot!$I$29)*(1+(Henkilöstömenot!$I$28/100))</f>
        <v>37161.375</v>
      </c>
    </row>
    <row r="1461" spans="1:5" ht="14.25">
      <c r="A1461" s="242" t="s">
        <v>1490</v>
      </c>
      <c r="B1461" s="243">
        <v>16</v>
      </c>
      <c r="C1461" s="244">
        <v>2123</v>
      </c>
      <c r="D1461" s="245">
        <v>2340</v>
      </c>
      <c r="E1461" s="246">
        <f>D1461*(12+Henkilöstömenot!$I$29)*(1+(Henkilöstömenot!$I$28/100))</f>
        <v>35977.5</v>
      </c>
    </row>
    <row r="1462" spans="1:5" ht="14.25">
      <c r="A1462" s="237" t="s">
        <v>1491</v>
      </c>
      <c r="B1462" s="238">
        <v>197</v>
      </c>
      <c r="C1462" s="239">
        <v>2072</v>
      </c>
      <c r="D1462" s="240">
        <v>2204</v>
      </c>
      <c r="E1462" s="241">
        <f>D1462*(12+Henkilöstömenot!$I$29)*(1+(Henkilöstömenot!$I$28/100))</f>
        <v>33886.5</v>
      </c>
    </row>
    <row r="1463" spans="1:5" ht="14.25">
      <c r="A1463" s="242" t="s">
        <v>1492</v>
      </c>
      <c r="B1463" s="243">
        <v>132</v>
      </c>
      <c r="C1463" s="244">
        <v>2028</v>
      </c>
      <c r="D1463" s="245">
        <v>2175</v>
      </c>
      <c r="E1463" s="246">
        <f>D1463*(12+Henkilöstömenot!$I$29)*(1+(Henkilöstömenot!$I$28/100))</f>
        <v>33440.625</v>
      </c>
    </row>
    <row r="1464" spans="1:5" ht="14.25">
      <c r="A1464" s="237" t="s">
        <v>1493</v>
      </c>
      <c r="B1464" s="238">
        <v>308</v>
      </c>
      <c r="C1464" s="239">
        <v>1659</v>
      </c>
      <c r="D1464" s="240">
        <v>1683</v>
      </c>
      <c r="E1464" s="241">
        <f>D1464*(12+Henkilöstömenot!$I$29)*(1+(Henkilöstömenot!$I$28/100))</f>
        <v>25876.125</v>
      </c>
    </row>
    <row r="1465" spans="1:5" ht="14.25">
      <c r="A1465" s="242" t="s">
        <v>1494</v>
      </c>
      <c r="B1465" s="243">
        <v>111</v>
      </c>
      <c r="C1465" s="244">
        <v>2176</v>
      </c>
      <c r="D1465" s="245">
        <v>2289</v>
      </c>
      <c r="E1465" s="246">
        <f>D1465*(12+Henkilöstömenot!$I$29)*(1+(Henkilöstömenot!$I$28/100))</f>
        <v>35193.375</v>
      </c>
    </row>
    <row r="1466" spans="1:5" ht="14.25">
      <c r="A1466" s="237" t="s">
        <v>1495</v>
      </c>
      <c r="B1466" s="238">
        <v>10</v>
      </c>
      <c r="C1466" s="239">
        <v>2813</v>
      </c>
      <c r="D1466" s="240">
        <v>3371</v>
      </c>
      <c r="E1466" s="241">
        <f>D1466*(12+Henkilöstömenot!$I$29)*(1+(Henkilöstömenot!$I$28/100))</f>
        <v>51829.125</v>
      </c>
    </row>
    <row r="1467" spans="1:5" ht="14.25">
      <c r="A1467" s="242" t="s">
        <v>1496</v>
      </c>
      <c r="B1467" s="243">
        <v>90</v>
      </c>
      <c r="C1467" s="244">
        <v>3219</v>
      </c>
      <c r="D1467" s="245">
        <v>4060</v>
      </c>
      <c r="E1467" s="246">
        <f>D1467*(12+Henkilöstömenot!$I$29)*(1+(Henkilöstömenot!$I$28/100))</f>
        <v>62422.5</v>
      </c>
    </row>
    <row r="1468" spans="1:5" ht="14.25">
      <c r="A1468" s="237" t="s">
        <v>1497</v>
      </c>
      <c r="B1468" s="238">
        <v>41</v>
      </c>
      <c r="C1468" s="239">
        <v>3455</v>
      </c>
      <c r="D1468" s="240">
        <v>3870</v>
      </c>
      <c r="E1468" s="241">
        <f>D1468*(12+Henkilöstömenot!$I$29)*(1+(Henkilöstömenot!$I$28/100))</f>
        <v>59501.25</v>
      </c>
    </row>
    <row r="1469" spans="1:5" ht="14.25">
      <c r="A1469" s="242" t="s">
        <v>1498</v>
      </c>
      <c r="B1469" s="243">
        <v>65</v>
      </c>
      <c r="C1469" s="244">
        <v>2519</v>
      </c>
      <c r="D1469" s="245">
        <v>3150</v>
      </c>
      <c r="E1469" s="246">
        <f>D1469*(12+Henkilöstömenot!$I$29)*(1+(Henkilöstömenot!$I$28/100))</f>
        <v>48431.25</v>
      </c>
    </row>
    <row r="1470" spans="1:5" ht="14.25">
      <c r="A1470" s="237" t="s">
        <v>1499</v>
      </c>
      <c r="B1470" s="238">
        <v>21</v>
      </c>
      <c r="C1470" s="239">
        <v>2499</v>
      </c>
      <c r="D1470" s="240">
        <v>2988</v>
      </c>
      <c r="E1470" s="241">
        <f>D1470*(12+Henkilöstömenot!$I$29)*(1+(Henkilöstömenot!$I$28/100))</f>
        <v>45940.5</v>
      </c>
    </row>
    <row r="1471" spans="1:5" ht="14.25">
      <c r="A1471" s="242" t="s">
        <v>1500</v>
      </c>
      <c r="B1471" s="243">
        <v>610</v>
      </c>
      <c r="C1471" s="244">
        <v>2481</v>
      </c>
      <c r="D1471" s="245">
        <v>2765</v>
      </c>
      <c r="E1471" s="246">
        <f>D1471*(12+Henkilöstömenot!$I$29)*(1+(Henkilöstömenot!$I$28/100))</f>
        <v>42511.875</v>
      </c>
    </row>
    <row r="1472" spans="1:5" ht="14.25">
      <c r="A1472" s="237" t="s">
        <v>1501</v>
      </c>
      <c r="B1472" s="238">
        <v>13</v>
      </c>
      <c r="C1472" s="239">
        <v>2078</v>
      </c>
      <c r="D1472" s="240">
        <v>2310</v>
      </c>
      <c r="E1472" s="241">
        <f>D1472*(12+Henkilöstömenot!$I$29)*(1+(Henkilöstömenot!$I$28/100))</f>
        <v>35516.25</v>
      </c>
    </row>
    <row r="1473" spans="1:5" ht="14.25">
      <c r="A1473" s="242" t="s">
        <v>1502</v>
      </c>
      <c r="B1473" s="243">
        <v>263</v>
      </c>
      <c r="C1473" s="244">
        <v>5867</v>
      </c>
      <c r="D1473" s="245">
        <v>6776</v>
      </c>
      <c r="E1473" s="246">
        <f>D1473*(12+Henkilöstömenot!$I$29)*(1+(Henkilöstömenot!$I$28/100))</f>
        <v>104181</v>
      </c>
    </row>
    <row r="1474" spans="1:5" ht="14.25">
      <c r="A1474" s="237" t="s">
        <v>1503</v>
      </c>
      <c r="B1474" s="238">
        <v>51</v>
      </c>
      <c r="C1474" s="239">
        <v>3403</v>
      </c>
      <c r="D1474" s="240">
        <v>3740</v>
      </c>
      <c r="E1474" s="241">
        <f>D1474*(12+Henkilöstömenot!$I$29)*(1+(Henkilöstömenot!$I$28/100))</f>
        <v>57502.5</v>
      </c>
    </row>
    <row r="1475" spans="1:5" ht="14.25">
      <c r="A1475" s="242" t="s">
        <v>1504</v>
      </c>
      <c r="B1475" s="243">
        <v>87</v>
      </c>
      <c r="C1475" s="244">
        <v>2077</v>
      </c>
      <c r="D1475" s="245">
        <v>2287</v>
      </c>
      <c r="E1475" s="246">
        <f>D1475*(12+Henkilöstömenot!$I$29)*(1+(Henkilöstömenot!$I$28/100))</f>
        <v>35162.625</v>
      </c>
    </row>
    <row r="1476" spans="1:5" ht="14.25">
      <c r="A1476" s="237" t="s">
        <v>1505</v>
      </c>
      <c r="B1476" s="238">
        <v>58</v>
      </c>
      <c r="C1476" s="239">
        <v>2150</v>
      </c>
      <c r="D1476" s="240">
        <v>2332</v>
      </c>
      <c r="E1476" s="241">
        <f>D1476*(12+Henkilöstömenot!$I$29)*(1+(Henkilöstömenot!$I$28/100))</f>
        <v>35854.5</v>
      </c>
    </row>
    <row r="1477" spans="1:5" ht="14.25">
      <c r="A1477" s="242" t="s">
        <v>1506</v>
      </c>
      <c r="B1477" s="243">
        <v>218</v>
      </c>
      <c r="C1477" s="244">
        <v>2133</v>
      </c>
      <c r="D1477" s="245">
        <v>2304</v>
      </c>
      <c r="E1477" s="246">
        <f>D1477*(12+Henkilöstömenot!$I$29)*(1+(Henkilöstömenot!$I$28/100))</f>
        <v>35424</v>
      </c>
    </row>
    <row r="1478" spans="1:5" ht="14.25">
      <c r="A1478" s="237" t="s">
        <v>1507</v>
      </c>
      <c r="B1478" s="238">
        <v>15</v>
      </c>
      <c r="C1478" s="239">
        <v>2535</v>
      </c>
      <c r="D1478" s="240">
        <v>2834</v>
      </c>
      <c r="E1478" s="241">
        <f>D1478*(12+Henkilöstömenot!$I$29)*(1+(Henkilöstömenot!$I$28/100))</f>
        <v>43572.75</v>
      </c>
    </row>
    <row r="1479" spans="1:5" ht="14.25">
      <c r="A1479" s="242" t="s">
        <v>1508</v>
      </c>
      <c r="B1479" s="243">
        <v>30</v>
      </c>
      <c r="C1479" s="244">
        <v>2454</v>
      </c>
      <c r="D1479" s="245">
        <v>3148</v>
      </c>
      <c r="E1479" s="246">
        <f>D1479*(12+Henkilöstömenot!$I$29)*(1+(Henkilöstömenot!$I$28/100))</f>
        <v>48400.5</v>
      </c>
    </row>
    <row r="1480" spans="1:5" ht="14.25">
      <c r="A1480" s="237" t="s">
        <v>1509</v>
      </c>
      <c r="B1480" s="238">
        <v>13</v>
      </c>
      <c r="C1480" s="239">
        <v>4301</v>
      </c>
      <c r="D1480" s="240">
        <v>4782</v>
      </c>
      <c r="E1480" s="241">
        <f>D1480*(12+Henkilöstömenot!$I$29)*(1+(Henkilöstömenot!$I$28/100))</f>
        <v>73523.25</v>
      </c>
    </row>
    <row r="1481" spans="1:5" ht="14.25">
      <c r="A1481" s="242" t="s">
        <v>1510</v>
      </c>
      <c r="B1481" s="243"/>
      <c r="C1481" s="244"/>
      <c r="D1481" s="245"/>
      <c r="E1481" s="246">
        <f>D1481*(12+Henkilöstömenot!$I$29)*(1+(Henkilöstömenot!$I$28/100))</f>
        <v>0</v>
      </c>
    </row>
    <row r="1482" spans="1:5" ht="14.25">
      <c r="A1482" s="237" t="s">
        <v>1511</v>
      </c>
      <c r="B1482" s="238">
        <v>52</v>
      </c>
      <c r="C1482" s="239">
        <v>1780</v>
      </c>
      <c r="D1482" s="240">
        <v>2196</v>
      </c>
      <c r="E1482" s="241">
        <f>D1482*(12+Henkilöstömenot!$I$29)*(1+(Henkilöstömenot!$I$28/100))</f>
        <v>33763.5</v>
      </c>
    </row>
    <row r="1483" spans="1:5" ht="14.25">
      <c r="A1483" s="242" t="s">
        <v>1512</v>
      </c>
      <c r="B1483" s="243">
        <v>58</v>
      </c>
      <c r="C1483" s="244">
        <v>1943</v>
      </c>
      <c r="D1483" s="245">
        <v>2227</v>
      </c>
      <c r="E1483" s="246">
        <f>D1483*(12+Henkilöstömenot!$I$29)*(1+(Henkilöstömenot!$I$28/100))</f>
        <v>34240.125</v>
      </c>
    </row>
    <row r="1484" spans="1:5" ht="14.25">
      <c r="A1484" s="237" t="s">
        <v>1513</v>
      </c>
      <c r="B1484" s="238">
        <v>11</v>
      </c>
      <c r="C1484" s="239">
        <v>1926</v>
      </c>
      <c r="D1484" s="240">
        <v>2323</v>
      </c>
      <c r="E1484" s="241">
        <f>D1484*(12+Henkilöstömenot!$I$29)*(1+(Henkilöstömenot!$I$28/100))</f>
        <v>35716.125</v>
      </c>
    </row>
    <row r="1485" spans="1:5" ht="14.25">
      <c r="A1485" s="242" t="s">
        <v>1514</v>
      </c>
      <c r="B1485" s="243">
        <v>126</v>
      </c>
      <c r="C1485" s="244">
        <v>1838</v>
      </c>
      <c r="D1485" s="245">
        <v>2282</v>
      </c>
      <c r="E1485" s="246">
        <f>D1485*(12+Henkilöstömenot!$I$29)*(1+(Henkilöstömenot!$I$28/100))</f>
        <v>35085.75</v>
      </c>
    </row>
    <row r="1486" spans="1:5" ht="14.25">
      <c r="A1486" s="237" t="s">
        <v>1515</v>
      </c>
      <c r="B1486" s="238">
        <v>40</v>
      </c>
      <c r="C1486" s="239">
        <v>1800</v>
      </c>
      <c r="D1486" s="240">
        <v>2104</v>
      </c>
      <c r="E1486" s="241">
        <f>D1486*(12+Henkilöstömenot!$I$29)*(1+(Henkilöstömenot!$I$28/100))</f>
        <v>32349</v>
      </c>
    </row>
    <row r="1487" spans="1:5" ht="14.25">
      <c r="A1487" s="242" t="s">
        <v>1516</v>
      </c>
      <c r="B1487" s="243">
        <v>11</v>
      </c>
      <c r="C1487" s="244">
        <v>1847</v>
      </c>
      <c r="D1487" s="245">
        <v>2259</v>
      </c>
      <c r="E1487" s="246">
        <f>D1487*(12+Henkilöstömenot!$I$29)*(1+(Henkilöstömenot!$I$28/100))</f>
        <v>34732.125</v>
      </c>
    </row>
    <row r="1488" spans="1:5" ht="14.25">
      <c r="A1488" s="237" t="s">
        <v>1517</v>
      </c>
      <c r="B1488" s="238">
        <v>11</v>
      </c>
      <c r="C1488" s="239">
        <v>1966</v>
      </c>
      <c r="D1488" s="240">
        <v>2290</v>
      </c>
      <c r="E1488" s="241">
        <f>D1488*(12+Henkilöstömenot!$I$29)*(1+(Henkilöstömenot!$I$28/100))</f>
        <v>35208.75</v>
      </c>
    </row>
    <row r="1489" spans="1:5" ht="14.25">
      <c r="A1489" s="242" t="s">
        <v>1518</v>
      </c>
      <c r="B1489" s="243">
        <v>13</v>
      </c>
      <c r="C1489" s="244">
        <v>1892</v>
      </c>
      <c r="D1489" s="245">
        <v>2329</v>
      </c>
      <c r="E1489" s="246">
        <f>D1489*(12+Henkilöstömenot!$I$29)*(1+(Henkilöstömenot!$I$28/100))</f>
        <v>35808.375</v>
      </c>
    </row>
    <row r="1490" spans="1:5" ht="14.25">
      <c r="A1490" s="237" t="s">
        <v>1519</v>
      </c>
      <c r="B1490" s="238">
        <v>33</v>
      </c>
      <c r="C1490" s="239">
        <v>1810</v>
      </c>
      <c r="D1490" s="240">
        <v>1940</v>
      </c>
      <c r="E1490" s="241">
        <f>D1490*(12+Henkilöstömenot!$I$29)*(1+(Henkilöstömenot!$I$28/100))</f>
        <v>29827.5</v>
      </c>
    </row>
    <row r="1491" spans="1:5" ht="14.25">
      <c r="A1491" s="242" t="s">
        <v>1520</v>
      </c>
      <c r="B1491" s="243">
        <v>12</v>
      </c>
      <c r="C1491" s="244">
        <v>1738</v>
      </c>
      <c r="D1491" s="245">
        <v>1852</v>
      </c>
      <c r="E1491" s="246">
        <f>D1491*(12+Henkilöstömenot!$I$29)*(1+(Henkilöstömenot!$I$28/100))</f>
        <v>28474.5</v>
      </c>
    </row>
    <row r="1492" spans="1:5" ht="14.25">
      <c r="A1492" s="237" t="s">
        <v>1521</v>
      </c>
      <c r="B1492" s="238">
        <v>16</v>
      </c>
      <c r="C1492" s="239">
        <v>1813</v>
      </c>
      <c r="D1492" s="240">
        <v>2075</v>
      </c>
      <c r="E1492" s="241">
        <f>D1492*(12+Henkilöstömenot!$I$29)*(1+(Henkilöstömenot!$I$28/100))</f>
        <v>31903.125</v>
      </c>
    </row>
    <row r="1493" spans="1:5" ht="14.25">
      <c r="A1493" s="242" t="s">
        <v>1522</v>
      </c>
      <c r="B1493" s="243">
        <v>32</v>
      </c>
      <c r="C1493" s="244">
        <v>1884</v>
      </c>
      <c r="D1493" s="245">
        <v>2211</v>
      </c>
      <c r="E1493" s="246">
        <f>D1493*(12+Henkilöstömenot!$I$29)*(1+(Henkilöstömenot!$I$28/100))</f>
        <v>33994.125</v>
      </c>
    </row>
    <row r="1494" spans="1:5" ht="14.25">
      <c r="A1494" s="237" t="s">
        <v>1523</v>
      </c>
      <c r="B1494" s="238">
        <v>10</v>
      </c>
      <c r="C1494" s="239">
        <v>1612</v>
      </c>
      <c r="D1494" s="240">
        <v>1612</v>
      </c>
      <c r="E1494" s="241">
        <f>D1494*(12+Henkilöstömenot!$I$29)*(1+(Henkilöstömenot!$I$28/100))</f>
        <v>24784.5</v>
      </c>
    </row>
    <row r="1495" spans="1:5" ht="14.25">
      <c r="A1495" s="242" t="s">
        <v>1524</v>
      </c>
      <c r="B1495" s="243">
        <v>11</v>
      </c>
      <c r="C1495" s="244">
        <v>2595</v>
      </c>
      <c r="D1495" s="245">
        <v>2664</v>
      </c>
      <c r="E1495" s="246">
        <f>D1495*(12+Henkilöstömenot!$I$29)*(1+(Henkilöstömenot!$I$28/100))</f>
        <v>40959</v>
      </c>
    </row>
    <row r="1496" spans="1:5" ht="14.25">
      <c r="A1496" s="237" t="s">
        <v>1525</v>
      </c>
      <c r="B1496" s="238">
        <v>22</v>
      </c>
      <c r="C1496" s="239">
        <v>2460</v>
      </c>
      <c r="D1496" s="240">
        <v>2600</v>
      </c>
      <c r="E1496" s="241">
        <f>D1496*(12+Henkilöstömenot!$I$29)*(1+(Henkilöstömenot!$I$28/100))</f>
        <v>39975</v>
      </c>
    </row>
    <row r="1497" spans="1:5" ht="14.25">
      <c r="A1497" s="242" t="s">
        <v>1526</v>
      </c>
      <c r="B1497" s="243">
        <v>15</v>
      </c>
      <c r="C1497" s="244">
        <v>2880</v>
      </c>
      <c r="D1497" s="245">
        <v>2977</v>
      </c>
      <c r="E1497" s="246">
        <f>D1497*(12+Henkilöstömenot!$I$29)*(1+(Henkilöstömenot!$I$28/100))</f>
        <v>45771.375</v>
      </c>
    </row>
    <row r="1498" spans="1:5" ht="14.25">
      <c r="A1498" s="237" t="s">
        <v>1527</v>
      </c>
      <c r="B1498" s="238">
        <v>34</v>
      </c>
      <c r="C1498" s="239">
        <v>1861</v>
      </c>
      <c r="D1498" s="240">
        <v>2334</v>
      </c>
      <c r="E1498" s="241">
        <f>D1498*(12+Henkilöstömenot!$I$29)*(1+(Henkilöstömenot!$I$28/100))</f>
        <v>35885.25</v>
      </c>
    </row>
    <row r="1499" spans="1:5" ht="14.25">
      <c r="A1499" s="242" t="s">
        <v>1528</v>
      </c>
      <c r="B1499" s="243">
        <v>10</v>
      </c>
      <c r="C1499" s="244">
        <v>1898</v>
      </c>
      <c r="D1499" s="245">
        <v>2737</v>
      </c>
      <c r="E1499" s="246">
        <f>D1499*(12+Henkilöstömenot!$I$29)*(1+(Henkilöstömenot!$I$28/100))</f>
        <v>42081.375</v>
      </c>
    </row>
    <row r="1500" spans="1:5" ht="14.25">
      <c r="A1500" s="237" t="s">
        <v>1529</v>
      </c>
      <c r="B1500" s="238">
        <v>30</v>
      </c>
      <c r="C1500" s="239">
        <v>1844</v>
      </c>
      <c r="D1500" s="240">
        <v>2130</v>
      </c>
      <c r="E1500" s="241">
        <f>D1500*(12+Henkilöstömenot!$I$29)*(1+(Henkilöstömenot!$I$28/100))</f>
        <v>32748.75</v>
      </c>
    </row>
    <row r="1501" spans="1:5" ht="14.25">
      <c r="A1501" s="242" t="s">
        <v>1530</v>
      </c>
      <c r="B1501" s="243">
        <v>74</v>
      </c>
      <c r="C1501" s="244">
        <v>1751</v>
      </c>
      <c r="D1501" s="245">
        <v>2469</v>
      </c>
      <c r="E1501" s="246">
        <f>D1501*(12+Henkilöstömenot!$I$29)*(1+(Henkilöstömenot!$I$28/100))</f>
        <v>37960.875</v>
      </c>
    </row>
    <row r="1502" spans="1:5" ht="14.25">
      <c r="A1502" s="237" t="s">
        <v>1531</v>
      </c>
      <c r="B1502" s="238">
        <v>28</v>
      </c>
      <c r="C1502" s="239">
        <v>2873</v>
      </c>
      <c r="D1502" s="240">
        <v>3923</v>
      </c>
      <c r="E1502" s="241">
        <f>D1502*(12+Henkilöstömenot!$I$29)*(1+(Henkilöstömenot!$I$28/100))</f>
        <v>60316.125</v>
      </c>
    </row>
    <row r="1503" spans="1:5" ht="14.25">
      <c r="A1503" s="242" t="s">
        <v>1532</v>
      </c>
      <c r="B1503" s="243"/>
      <c r="C1503" s="244"/>
      <c r="D1503" s="245"/>
      <c r="E1503" s="246">
        <f>D1503*(12+Henkilöstömenot!$I$29)*(1+(Henkilöstömenot!$I$28/100))</f>
        <v>0</v>
      </c>
    </row>
    <row r="1504" spans="1:5" ht="14.25">
      <c r="A1504" s="237" t="s">
        <v>1533</v>
      </c>
      <c r="B1504" s="238">
        <v>18</v>
      </c>
      <c r="C1504" s="239">
        <v>1776</v>
      </c>
      <c r="D1504" s="240">
        <v>1945</v>
      </c>
      <c r="E1504" s="241">
        <f>D1504*(12+Henkilöstömenot!$I$29)*(1+(Henkilöstömenot!$I$28/100))</f>
        <v>29904.375</v>
      </c>
    </row>
    <row r="1505" spans="1:5" ht="14.25">
      <c r="A1505" s="242" t="s">
        <v>1534</v>
      </c>
      <c r="B1505" s="243">
        <v>14</v>
      </c>
      <c r="C1505" s="244">
        <v>1874</v>
      </c>
      <c r="D1505" s="245">
        <v>2074</v>
      </c>
      <c r="E1505" s="246">
        <f>D1505*(12+Henkilöstömenot!$I$29)*(1+(Henkilöstömenot!$I$28/100))</f>
        <v>31887.75</v>
      </c>
    </row>
    <row r="1506" spans="1:5" ht="14.25">
      <c r="A1506" s="237" t="s">
        <v>1535</v>
      </c>
      <c r="B1506" s="238">
        <v>27</v>
      </c>
      <c r="C1506" s="239">
        <v>1933</v>
      </c>
      <c r="D1506" s="240">
        <v>2139</v>
      </c>
      <c r="E1506" s="241">
        <f>D1506*(12+Henkilöstömenot!$I$29)*(1+(Henkilöstömenot!$I$28/100))</f>
        <v>32887.125</v>
      </c>
    </row>
    <row r="1507" spans="1:5" ht="14.25">
      <c r="A1507" s="242" t="s">
        <v>1535</v>
      </c>
      <c r="B1507" s="243" t="s">
        <v>1536</v>
      </c>
      <c r="C1507" s="244">
        <v>1846</v>
      </c>
      <c r="D1507" s="245">
        <v>2175</v>
      </c>
      <c r="E1507" s="246">
        <f>D1507*(12+Henkilöstömenot!$I$29)*(1+(Henkilöstömenot!$I$28/100))</f>
        <v>33440.625</v>
      </c>
    </row>
    <row r="1508" spans="1:5" ht="14.25">
      <c r="A1508" s="237" t="s">
        <v>1537</v>
      </c>
      <c r="B1508" s="238">
        <v>10</v>
      </c>
      <c r="C1508" s="239">
        <v>1899</v>
      </c>
      <c r="D1508" s="240">
        <v>2308</v>
      </c>
      <c r="E1508" s="241">
        <f>D1508*(12+Henkilöstömenot!$I$29)*(1+(Henkilöstömenot!$I$28/100))</f>
        <v>35485.5</v>
      </c>
    </row>
    <row r="1509" spans="1:5" ht="14.25">
      <c r="A1509" s="242" t="s">
        <v>1538</v>
      </c>
      <c r="B1509" s="243">
        <v>16</v>
      </c>
      <c r="C1509" s="244">
        <v>1962</v>
      </c>
      <c r="D1509" s="245">
        <v>2410</v>
      </c>
      <c r="E1509" s="246">
        <f>D1509*(12+Henkilöstömenot!$I$29)*(1+(Henkilöstömenot!$I$28/100))</f>
        <v>37053.75</v>
      </c>
    </row>
    <row r="1510" spans="1:5" ht="14.25">
      <c r="A1510" s="237" t="s">
        <v>1539</v>
      </c>
      <c r="B1510" s="238">
        <v>18</v>
      </c>
      <c r="C1510" s="239">
        <v>1606</v>
      </c>
      <c r="D1510" s="240">
        <v>1606</v>
      </c>
      <c r="E1510" s="241">
        <f>D1510*(12+Henkilöstömenot!$I$29)*(1+(Henkilöstömenot!$I$28/100))</f>
        <v>24692.25</v>
      </c>
    </row>
    <row r="1511" spans="1:5" ht="14.25">
      <c r="A1511" s="242" t="s">
        <v>1540</v>
      </c>
      <c r="B1511" s="243">
        <v>37</v>
      </c>
      <c r="C1511" s="244">
        <v>1926</v>
      </c>
      <c r="D1511" s="245">
        <v>2110</v>
      </c>
      <c r="E1511" s="246">
        <f>D1511*(12+Henkilöstömenot!$I$29)*(1+(Henkilöstömenot!$I$28/100))</f>
        <v>32441.25</v>
      </c>
    </row>
    <row r="1512" spans="1:5" ht="14.25">
      <c r="A1512" s="237" t="s">
        <v>1541</v>
      </c>
      <c r="B1512" s="238">
        <v>24</v>
      </c>
      <c r="C1512" s="239">
        <v>2129</v>
      </c>
      <c r="D1512" s="240">
        <v>2907</v>
      </c>
      <c r="E1512" s="241">
        <f>D1512*(12+Henkilöstömenot!$I$29)*(1+(Henkilöstömenot!$I$28/100))</f>
        <v>44695.125</v>
      </c>
    </row>
    <row r="1513" spans="1:5" ht="14.25">
      <c r="A1513" s="242" t="s">
        <v>1542</v>
      </c>
      <c r="B1513" s="243">
        <v>57</v>
      </c>
      <c r="C1513" s="244">
        <v>2830</v>
      </c>
      <c r="D1513" s="245">
        <v>3086</v>
      </c>
      <c r="E1513" s="246">
        <f>D1513*(12+Henkilöstömenot!$I$29)*(1+(Henkilöstömenot!$I$28/100))</f>
        <v>47447.25</v>
      </c>
    </row>
    <row r="1514" spans="1:5" ht="14.25">
      <c r="A1514" s="237" t="s">
        <v>1543</v>
      </c>
      <c r="B1514" s="238">
        <v>10</v>
      </c>
      <c r="C1514" s="239">
        <v>2788</v>
      </c>
      <c r="D1514" s="240">
        <v>3022</v>
      </c>
      <c r="E1514" s="241">
        <f>D1514*(12+Henkilöstömenot!$I$29)*(1+(Henkilöstömenot!$I$28/100))</f>
        <v>46463.25</v>
      </c>
    </row>
    <row r="1515" spans="1:5" ht="14.25">
      <c r="A1515" s="242" t="s">
        <v>1544</v>
      </c>
      <c r="B1515" s="243">
        <v>10</v>
      </c>
      <c r="C1515" s="244">
        <v>2228</v>
      </c>
      <c r="D1515" s="245">
        <v>2478</v>
      </c>
      <c r="E1515" s="246">
        <f>D1515*(12+Henkilöstömenot!$I$29)*(1+(Henkilöstömenot!$I$28/100))</f>
        <v>38099.25</v>
      </c>
    </row>
    <row r="1516" spans="1:5" ht="14.25">
      <c r="A1516" s="237" t="s">
        <v>1545</v>
      </c>
      <c r="B1516" s="238">
        <v>12</v>
      </c>
      <c r="C1516" s="239">
        <v>3467</v>
      </c>
      <c r="D1516" s="240">
        <v>4042</v>
      </c>
      <c r="E1516" s="241">
        <f>D1516*(12+Henkilöstömenot!$I$29)*(1+(Henkilöstömenot!$I$28/100))</f>
        <v>62145.75</v>
      </c>
    </row>
    <row r="1517" spans="1:5" ht="14.25">
      <c r="A1517" s="242" t="s">
        <v>1546</v>
      </c>
      <c r="B1517" s="243">
        <v>26</v>
      </c>
      <c r="C1517" s="244">
        <v>2203</v>
      </c>
      <c r="D1517" s="245">
        <v>2368</v>
      </c>
      <c r="E1517" s="246">
        <f>D1517*(12+Henkilöstömenot!$I$29)*(1+(Henkilöstömenot!$I$28/100))</f>
        <v>36408</v>
      </c>
    </row>
    <row r="1518" spans="1:5" ht="14.25">
      <c r="A1518" s="237" t="s">
        <v>1547</v>
      </c>
      <c r="B1518" s="238">
        <v>15</v>
      </c>
      <c r="C1518" s="239">
        <v>1942</v>
      </c>
      <c r="D1518" s="240">
        <v>2426</v>
      </c>
      <c r="E1518" s="241">
        <f>D1518*(12+Henkilöstömenot!$I$29)*(1+(Henkilöstömenot!$I$28/100))</f>
        <v>37299.75</v>
      </c>
    </row>
    <row r="1519" spans="1:5" ht="14.25">
      <c r="A1519" s="242" t="s">
        <v>1548</v>
      </c>
      <c r="B1519" s="243">
        <v>64</v>
      </c>
      <c r="C1519" s="244">
        <v>2354</v>
      </c>
      <c r="D1519" s="245">
        <v>2820</v>
      </c>
      <c r="E1519" s="246">
        <f>D1519*(12+Henkilöstömenot!$I$29)*(1+(Henkilöstömenot!$I$28/100))</f>
        <v>43357.5</v>
      </c>
    </row>
    <row r="1520" spans="1:5" ht="14.25">
      <c r="A1520" s="237" t="s">
        <v>1549</v>
      </c>
      <c r="B1520" s="238">
        <v>28</v>
      </c>
      <c r="C1520" s="239">
        <v>2112</v>
      </c>
      <c r="D1520" s="240">
        <v>3058</v>
      </c>
      <c r="E1520" s="241">
        <f>D1520*(12+Henkilöstömenot!$I$29)*(1+(Henkilöstömenot!$I$28/100))</f>
        <v>47016.75</v>
      </c>
    </row>
    <row r="1521" spans="1:5" ht="14.25">
      <c r="A1521" s="242" t="s">
        <v>1550</v>
      </c>
      <c r="B1521" s="243">
        <v>40</v>
      </c>
      <c r="C1521" s="244">
        <v>4537</v>
      </c>
      <c r="D1521" s="245">
        <v>4769</v>
      </c>
      <c r="E1521" s="246">
        <f>D1521*(12+Henkilöstömenot!$I$29)*(1+(Henkilöstömenot!$I$28/100))</f>
        <v>73323.375</v>
      </c>
    </row>
    <row r="1522" spans="1:5" ht="14.25">
      <c r="A1522" s="237" t="s">
        <v>1551</v>
      </c>
      <c r="B1522" s="238">
        <v>21</v>
      </c>
      <c r="C1522" s="239">
        <v>3009</v>
      </c>
      <c r="D1522" s="240">
        <v>3325</v>
      </c>
      <c r="E1522" s="241">
        <f>D1522*(12+Henkilöstömenot!$I$29)*(1+(Henkilöstömenot!$I$28/100))</f>
        <v>51121.875</v>
      </c>
    </row>
    <row r="1523" spans="1:5" ht="14.25">
      <c r="A1523" s="242" t="s">
        <v>1552</v>
      </c>
      <c r="B1523" s="243">
        <v>475</v>
      </c>
      <c r="C1523" s="244">
        <v>2044</v>
      </c>
      <c r="D1523" s="245">
        <v>2808</v>
      </c>
      <c r="E1523" s="246">
        <f>D1523*(12+Henkilöstömenot!$I$29)*(1+(Henkilöstömenot!$I$28/100))</f>
        <v>43173</v>
      </c>
    </row>
    <row r="1524" spans="1:5" ht="14.25">
      <c r="A1524" s="237" t="s">
        <v>1553</v>
      </c>
      <c r="B1524" s="238">
        <v>10</v>
      </c>
      <c r="C1524" s="239">
        <v>2404</v>
      </c>
      <c r="D1524" s="240">
        <v>2667</v>
      </c>
      <c r="E1524" s="241">
        <f>D1524*(12+Henkilöstömenot!$I$29)*(1+(Henkilöstömenot!$I$28/100))</f>
        <v>41005.125</v>
      </c>
    </row>
    <row r="1525" spans="1:5" ht="14.25">
      <c r="A1525" s="242" t="s">
        <v>1554</v>
      </c>
      <c r="B1525" s="243">
        <v>23</v>
      </c>
      <c r="C1525" s="244">
        <v>1796</v>
      </c>
      <c r="D1525" s="245">
        <v>1989</v>
      </c>
      <c r="E1525" s="246">
        <f>D1525*(12+Henkilöstömenot!$I$29)*(1+(Henkilöstömenot!$I$28/100))</f>
        <v>30580.875</v>
      </c>
    </row>
    <row r="1526" spans="1:5" ht="14.25">
      <c r="A1526" s="237" t="s">
        <v>1555</v>
      </c>
      <c r="B1526" s="238">
        <v>139</v>
      </c>
      <c r="C1526" s="239">
        <v>1910</v>
      </c>
      <c r="D1526" s="240">
        <v>2530</v>
      </c>
      <c r="E1526" s="241">
        <f>D1526*(12+Henkilöstömenot!$I$29)*(1+(Henkilöstömenot!$I$28/100))</f>
        <v>38898.75</v>
      </c>
    </row>
    <row r="1527" spans="1:5" ht="14.25">
      <c r="A1527" s="242" t="s">
        <v>1556</v>
      </c>
      <c r="B1527" s="243">
        <v>222</v>
      </c>
      <c r="C1527" s="244">
        <v>2997</v>
      </c>
      <c r="D1527" s="245">
        <v>4502</v>
      </c>
      <c r="E1527" s="246">
        <f>D1527*(12+Henkilöstömenot!$I$29)*(1+(Henkilöstömenot!$I$28/100))</f>
        <v>69218.25</v>
      </c>
    </row>
    <row r="1528" spans="1:5" ht="14.25">
      <c r="A1528" s="237" t="s">
        <v>1557</v>
      </c>
      <c r="B1528" s="238">
        <v>20</v>
      </c>
      <c r="C1528" s="239">
        <v>2941</v>
      </c>
      <c r="D1528" s="240">
        <v>3289</v>
      </c>
      <c r="E1528" s="241">
        <f>D1528*(12+Henkilöstömenot!$I$29)*(1+(Henkilöstömenot!$I$28/100))</f>
        <v>50568.375</v>
      </c>
    </row>
    <row r="1529" spans="1:5" ht="14.25">
      <c r="A1529" s="242" t="s">
        <v>1558</v>
      </c>
      <c r="B1529" s="243">
        <v>12</v>
      </c>
      <c r="C1529" s="244">
        <v>3302</v>
      </c>
      <c r="D1529" s="245">
        <v>3707</v>
      </c>
      <c r="E1529" s="246">
        <f>D1529*(12+Henkilöstömenot!$I$29)*(1+(Henkilöstömenot!$I$28/100))</f>
        <v>56995.125</v>
      </c>
    </row>
    <row r="1530" spans="1:5" ht="14.25">
      <c r="A1530" s="237" t="s">
        <v>1559</v>
      </c>
      <c r="B1530" s="238">
        <v>35</v>
      </c>
      <c r="C1530" s="239">
        <v>2830</v>
      </c>
      <c r="D1530" s="240">
        <v>3174</v>
      </c>
      <c r="E1530" s="241">
        <f>D1530*(12+Henkilöstömenot!$I$29)*(1+(Henkilöstömenot!$I$28/100))</f>
        <v>48800.25</v>
      </c>
    </row>
    <row r="1531" spans="1:5" ht="14.25">
      <c r="A1531" s="242" t="s">
        <v>1560</v>
      </c>
      <c r="B1531" s="243">
        <v>12</v>
      </c>
      <c r="C1531" s="244">
        <v>4218</v>
      </c>
      <c r="D1531" s="245">
        <v>4533</v>
      </c>
      <c r="E1531" s="246">
        <f>D1531*(12+Henkilöstömenot!$I$29)*(1+(Henkilöstömenot!$I$28/100))</f>
        <v>69694.875</v>
      </c>
    </row>
    <row r="1532" spans="1:5" ht="14.25">
      <c r="A1532" s="237" t="s">
        <v>1561</v>
      </c>
      <c r="B1532" s="238">
        <v>18</v>
      </c>
      <c r="C1532" s="239">
        <v>2822</v>
      </c>
      <c r="D1532" s="240">
        <v>3163</v>
      </c>
      <c r="E1532" s="241">
        <f>D1532*(12+Henkilöstömenot!$I$29)*(1+(Henkilöstömenot!$I$28/100))</f>
        <v>48631.125</v>
      </c>
    </row>
    <row r="1533" spans="1:5" ht="14.25">
      <c r="A1533" s="242" t="s">
        <v>1562</v>
      </c>
      <c r="B1533" s="243">
        <v>20</v>
      </c>
      <c r="C1533" s="244">
        <v>1691</v>
      </c>
      <c r="D1533" s="245">
        <v>1835</v>
      </c>
      <c r="E1533" s="246">
        <f>D1533*(12+Henkilöstömenot!$I$29)*(1+(Henkilöstömenot!$I$28/100))</f>
        <v>28213.125</v>
      </c>
    </row>
    <row r="1534" spans="1:5" ht="14.25">
      <c r="A1534" s="237" t="s">
        <v>1563</v>
      </c>
      <c r="B1534" s="238">
        <v>31</v>
      </c>
      <c r="C1534" s="239">
        <v>3383</v>
      </c>
      <c r="D1534" s="240">
        <v>3809</v>
      </c>
      <c r="E1534" s="241">
        <f>D1534*(12+Henkilöstömenot!$I$29)*(1+(Henkilöstömenot!$I$28/100))</f>
        <v>58563.375</v>
      </c>
    </row>
    <row r="1535" spans="1:5" ht="14.25">
      <c r="A1535" s="242" t="s">
        <v>1564</v>
      </c>
      <c r="B1535" s="243">
        <v>10</v>
      </c>
      <c r="C1535" s="244">
        <v>3685</v>
      </c>
      <c r="D1535" s="245">
        <v>4122</v>
      </c>
      <c r="E1535" s="246">
        <f>D1535*(12+Henkilöstömenot!$I$29)*(1+(Henkilöstömenot!$I$28/100))</f>
        <v>63375.75</v>
      </c>
    </row>
    <row r="1536" spans="1:5" ht="14.25">
      <c r="A1536" s="237" t="s">
        <v>1565</v>
      </c>
      <c r="B1536" s="238">
        <v>17</v>
      </c>
      <c r="C1536" s="239">
        <v>2840</v>
      </c>
      <c r="D1536" s="240">
        <v>3170</v>
      </c>
      <c r="E1536" s="241">
        <f>D1536*(12+Henkilöstömenot!$I$29)*(1+(Henkilöstömenot!$I$28/100))</f>
        <v>48738.75</v>
      </c>
    </row>
    <row r="1537" spans="1:5" ht="14.25">
      <c r="A1537" s="242" t="s">
        <v>1566</v>
      </c>
      <c r="B1537" s="243">
        <v>189</v>
      </c>
      <c r="C1537" s="244">
        <v>1936</v>
      </c>
      <c r="D1537" s="245">
        <v>2613</v>
      </c>
      <c r="E1537" s="246">
        <f>D1537*(12+Henkilöstömenot!$I$29)*(1+(Henkilöstömenot!$I$28/100))</f>
        <v>40174.875</v>
      </c>
    </row>
    <row r="1538" spans="1:5" ht="14.25">
      <c r="A1538" s="237" t="s">
        <v>1567</v>
      </c>
      <c r="B1538" s="238">
        <v>42</v>
      </c>
      <c r="C1538" s="239">
        <v>2105</v>
      </c>
      <c r="D1538" s="240">
        <v>2271</v>
      </c>
      <c r="E1538" s="241">
        <f>D1538*(12+Henkilöstömenot!$I$29)*(1+(Henkilöstömenot!$I$28/100))</f>
        <v>34916.625</v>
      </c>
    </row>
    <row r="1539" spans="1:5" ht="14.25">
      <c r="A1539" s="242" t="s">
        <v>1568</v>
      </c>
      <c r="B1539" s="243">
        <v>14</v>
      </c>
      <c r="C1539" s="244">
        <v>2944</v>
      </c>
      <c r="D1539" s="245">
        <v>3249</v>
      </c>
      <c r="E1539" s="246">
        <f>D1539*(12+Henkilöstömenot!$I$29)*(1+(Henkilöstömenot!$I$28/100))</f>
        <v>49953.375</v>
      </c>
    </row>
    <row r="1540" spans="1:5" ht="14.25">
      <c r="A1540" s="237" t="s">
        <v>1569</v>
      </c>
      <c r="B1540" s="238">
        <v>71</v>
      </c>
      <c r="C1540" s="239">
        <v>2313</v>
      </c>
      <c r="D1540" s="240">
        <v>2631</v>
      </c>
      <c r="E1540" s="241">
        <f>D1540*(12+Henkilöstömenot!$I$29)*(1+(Henkilöstömenot!$I$28/100))</f>
        <v>40451.625</v>
      </c>
    </row>
    <row r="1541" spans="1:5" ht="14.25">
      <c r="A1541" s="242" t="s">
        <v>1570</v>
      </c>
      <c r="B1541" s="243">
        <v>12</v>
      </c>
      <c r="C1541" s="244">
        <v>3086</v>
      </c>
      <c r="D1541" s="245">
        <v>3515</v>
      </c>
      <c r="E1541" s="246">
        <f>D1541*(12+Henkilöstömenot!$I$29)*(1+(Henkilöstömenot!$I$28/100))</f>
        <v>54043.125</v>
      </c>
    </row>
    <row r="1542" spans="1:5" ht="14.25">
      <c r="A1542" s="237" t="s">
        <v>1571</v>
      </c>
      <c r="B1542" s="238">
        <v>54</v>
      </c>
      <c r="C1542" s="239">
        <v>2074</v>
      </c>
      <c r="D1542" s="240">
        <v>2298</v>
      </c>
      <c r="E1542" s="241">
        <f>D1542*(12+Henkilöstömenot!$I$29)*(1+(Henkilöstömenot!$I$28/100))</f>
        <v>35331.75</v>
      </c>
    </row>
    <row r="1543" spans="1:5" ht="14.25">
      <c r="A1543" s="242" t="s">
        <v>1572</v>
      </c>
      <c r="B1543" s="243">
        <v>10</v>
      </c>
      <c r="C1543" s="244">
        <v>2044</v>
      </c>
      <c r="D1543" s="245">
        <v>2256</v>
      </c>
      <c r="E1543" s="246">
        <f>D1543*(12+Henkilöstömenot!$I$29)*(1+(Henkilöstömenot!$I$28/100))</f>
        <v>34686</v>
      </c>
    </row>
    <row r="1544" spans="1:5" ht="14.25">
      <c r="A1544" s="237" t="s">
        <v>1573</v>
      </c>
      <c r="B1544" s="238">
        <v>10</v>
      </c>
      <c r="C1544" s="239">
        <v>2499</v>
      </c>
      <c r="D1544" s="240">
        <v>3060</v>
      </c>
      <c r="E1544" s="241">
        <f>D1544*(12+Henkilöstömenot!$I$29)*(1+(Henkilöstömenot!$I$28/100))</f>
        <v>47047.5</v>
      </c>
    </row>
    <row r="1545" spans="1:5" ht="14.25">
      <c r="A1545" s="242" t="s">
        <v>1574</v>
      </c>
      <c r="B1545" s="243">
        <v>14</v>
      </c>
      <c r="C1545" s="244">
        <v>6332</v>
      </c>
      <c r="D1545" s="245">
        <v>6738</v>
      </c>
      <c r="E1545" s="246">
        <f>D1545*(12+Henkilöstömenot!$I$29)*(1+(Henkilöstömenot!$I$28/100))</f>
        <v>103596.75</v>
      </c>
    </row>
    <row r="1546" spans="1:5" ht="14.25">
      <c r="A1546" s="237" t="s">
        <v>1575</v>
      </c>
      <c r="B1546" s="238">
        <v>27</v>
      </c>
      <c r="C1546" s="239">
        <v>1845</v>
      </c>
      <c r="D1546" s="240">
        <v>1933</v>
      </c>
      <c r="E1546" s="241">
        <f>D1546*(12+Henkilöstömenot!$I$29)*(1+(Henkilöstömenot!$I$28/100))</f>
        <v>29719.875</v>
      </c>
    </row>
    <row r="1547" spans="1:5" ht="14.25">
      <c r="A1547" s="242" t="s">
        <v>1576</v>
      </c>
      <c r="B1547" s="243">
        <v>38</v>
      </c>
      <c r="C1547" s="244">
        <v>1884</v>
      </c>
      <c r="D1547" s="245">
        <v>2113</v>
      </c>
      <c r="E1547" s="246">
        <f>D1547*(12+Henkilöstömenot!$I$29)*(1+(Henkilöstömenot!$I$28/100))</f>
        <v>32487.375</v>
      </c>
    </row>
    <row r="1548" spans="1:5" ht="14.25">
      <c r="A1548" s="237" t="s">
        <v>1577</v>
      </c>
      <c r="B1548" s="238">
        <v>220</v>
      </c>
      <c r="C1548" s="239">
        <v>2024</v>
      </c>
      <c r="D1548" s="240">
        <v>2330</v>
      </c>
      <c r="E1548" s="241">
        <f>D1548*(12+Henkilöstömenot!$I$29)*(1+(Henkilöstömenot!$I$28/100))</f>
        <v>35823.75</v>
      </c>
    </row>
    <row r="1549" spans="1:5" ht="14.25">
      <c r="A1549" s="242" t="s">
        <v>1578</v>
      </c>
      <c r="B1549" s="243">
        <v>20</v>
      </c>
      <c r="C1549" s="244">
        <v>2638</v>
      </c>
      <c r="D1549" s="245">
        <v>3071</v>
      </c>
      <c r="E1549" s="246">
        <f>D1549*(12+Henkilöstömenot!$I$29)*(1+(Henkilöstömenot!$I$28/100))</f>
        <v>47216.625</v>
      </c>
    </row>
    <row r="1550" spans="1:5" ht="14.25">
      <c r="A1550" s="237" t="s">
        <v>1579</v>
      </c>
      <c r="B1550" s="238">
        <v>151</v>
      </c>
      <c r="C1550" s="239">
        <v>1827</v>
      </c>
      <c r="D1550" s="240">
        <v>2007</v>
      </c>
      <c r="E1550" s="241">
        <f>D1550*(12+Henkilöstömenot!$I$29)*(1+(Henkilöstömenot!$I$28/100))</f>
        <v>30857.625</v>
      </c>
    </row>
    <row r="1551" spans="1:5" ht="14.25">
      <c r="A1551" s="242" t="s">
        <v>1580</v>
      </c>
      <c r="B1551" s="243">
        <v>112</v>
      </c>
      <c r="C1551" s="244">
        <v>2461</v>
      </c>
      <c r="D1551" s="245">
        <v>2890</v>
      </c>
      <c r="E1551" s="246">
        <f>D1551*(12+Henkilöstömenot!$I$29)*(1+(Henkilöstömenot!$I$28/100))</f>
        <v>44433.75</v>
      </c>
    </row>
    <row r="1552" spans="1:5" ht="14.25">
      <c r="A1552" s="237" t="s">
        <v>1581</v>
      </c>
      <c r="B1552" s="238">
        <v>25</v>
      </c>
      <c r="C1552" s="239">
        <v>2970</v>
      </c>
      <c r="D1552" s="240">
        <v>3292</v>
      </c>
      <c r="E1552" s="241">
        <f>D1552*(12+Henkilöstömenot!$I$29)*(1+(Henkilöstömenot!$I$28/100))</f>
        <v>50614.5</v>
      </c>
    </row>
    <row r="1553" spans="1:5" ht="14.25">
      <c r="A1553" s="242" t="s">
        <v>1582</v>
      </c>
      <c r="B1553" s="243">
        <v>28</v>
      </c>
      <c r="C1553" s="244">
        <v>4189</v>
      </c>
      <c r="D1553" s="245">
        <v>4839</v>
      </c>
      <c r="E1553" s="246">
        <f>D1553*(12+Henkilöstömenot!$I$29)*(1+(Henkilöstömenot!$I$28/100))</f>
        <v>74399.625</v>
      </c>
    </row>
    <row r="1554" spans="1:5" ht="14.25">
      <c r="A1554" s="237" t="s">
        <v>1583</v>
      </c>
      <c r="B1554" s="238">
        <v>20</v>
      </c>
      <c r="C1554" s="239">
        <v>3271</v>
      </c>
      <c r="D1554" s="240">
        <v>3738</v>
      </c>
      <c r="E1554" s="241">
        <f>D1554*(12+Henkilöstömenot!$I$29)*(1+(Henkilöstömenot!$I$28/100))</f>
        <v>57471.75</v>
      </c>
    </row>
    <row r="1555" spans="1:5" ht="14.25">
      <c r="A1555" s="242" t="s">
        <v>1584</v>
      </c>
      <c r="B1555" s="243">
        <v>122</v>
      </c>
      <c r="C1555" s="244">
        <v>2549</v>
      </c>
      <c r="D1555" s="245">
        <v>2826</v>
      </c>
      <c r="E1555" s="246">
        <f>D1555*(12+Henkilöstömenot!$I$29)*(1+(Henkilöstömenot!$I$28/100))</f>
        <v>43449.75</v>
      </c>
    </row>
    <row r="1556" spans="1:5" ht="14.25">
      <c r="A1556" s="237" t="s">
        <v>1585</v>
      </c>
      <c r="B1556" s="238">
        <v>16</v>
      </c>
      <c r="C1556" s="239">
        <v>3005</v>
      </c>
      <c r="D1556" s="240">
        <v>3396</v>
      </c>
      <c r="E1556" s="241">
        <f>D1556*(12+Henkilöstömenot!$I$29)*(1+(Henkilöstömenot!$I$28/100))</f>
        <v>52213.5</v>
      </c>
    </row>
    <row r="1557" spans="1:5" ht="14.25">
      <c r="A1557" s="242" t="s">
        <v>1586</v>
      </c>
      <c r="B1557" s="243">
        <v>19</v>
      </c>
      <c r="C1557" s="244">
        <v>4049</v>
      </c>
      <c r="D1557" s="245">
        <v>4620</v>
      </c>
      <c r="E1557" s="246">
        <f>D1557*(12+Henkilöstömenot!$I$29)*(1+(Henkilöstömenot!$I$28/100))</f>
        <v>71032.5</v>
      </c>
    </row>
    <row r="1558" spans="1:5" ht="14.25">
      <c r="A1558" s="237" t="s">
        <v>1587</v>
      </c>
      <c r="B1558" s="238">
        <v>16</v>
      </c>
      <c r="C1558" s="239">
        <v>2764</v>
      </c>
      <c r="D1558" s="240">
        <v>3138</v>
      </c>
      <c r="E1558" s="241">
        <f>D1558*(12+Henkilöstömenot!$I$29)*(1+(Henkilöstömenot!$I$28/100))</f>
        <v>48246.75</v>
      </c>
    </row>
    <row r="1559" spans="1:5" ht="14.25">
      <c r="A1559" s="242" t="s">
        <v>1588</v>
      </c>
      <c r="B1559" s="243">
        <v>16</v>
      </c>
      <c r="C1559" s="244">
        <v>3387</v>
      </c>
      <c r="D1559" s="245">
        <v>3831</v>
      </c>
      <c r="E1559" s="246">
        <f>D1559*(12+Henkilöstömenot!$I$29)*(1+(Henkilöstömenot!$I$28/100))</f>
        <v>58901.625</v>
      </c>
    </row>
    <row r="1560" spans="1:5" ht="14.25">
      <c r="A1560" s="237" t="s">
        <v>1589</v>
      </c>
      <c r="B1560" s="238">
        <v>10</v>
      </c>
      <c r="C1560" s="239">
        <v>2851</v>
      </c>
      <c r="D1560" s="240">
        <v>3151</v>
      </c>
      <c r="E1560" s="241">
        <f>D1560*(12+Henkilöstömenot!$I$29)*(1+(Henkilöstömenot!$I$28/100))</f>
        <v>48446.625</v>
      </c>
    </row>
    <row r="1561" spans="1:5" ht="14.25">
      <c r="A1561" s="242" t="s">
        <v>1590</v>
      </c>
      <c r="B1561" s="243">
        <v>50</v>
      </c>
      <c r="C1561" s="244">
        <v>3555</v>
      </c>
      <c r="D1561" s="245">
        <v>3973</v>
      </c>
      <c r="E1561" s="246">
        <f>D1561*(12+Henkilöstömenot!$I$29)*(1+(Henkilöstömenot!$I$28/100))</f>
        <v>61084.875</v>
      </c>
    </row>
    <row r="1562" spans="1:5" ht="14.25">
      <c r="A1562" s="237" t="s">
        <v>1591</v>
      </c>
      <c r="B1562" s="238">
        <v>17</v>
      </c>
      <c r="C1562" s="239">
        <v>3248</v>
      </c>
      <c r="D1562" s="240">
        <v>3588</v>
      </c>
      <c r="E1562" s="241">
        <f>D1562*(12+Henkilöstömenot!$I$29)*(1+(Henkilöstömenot!$I$28/100))</f>
        <v>55165.5</v>
      </c>
    </row>
    <row r="1563" spans="1:5" ht="14.25">
      <c r="A1563" s="242" t="s">
        <v>1592</v>
      </c>
      <c r="B1563" s="243">
        <v>38</v>
      </c>
      <c r="C1563" s="244">
        <v>3583</v>
      </c>
      <c r="D1563" s="245">
        <v>4083</v>
      </c>
      <c r="E1563" s="246">
        <f>D1563*(12+Henkilöstömenot!$I$29)*(1+(Henkilöstömenot!$I$28/100))</f>
        <v>62776.125</v>
      </c>
    </row>
    <row r="1564" spans="1:5" ht="14.25">
      <c r="A1564" s="237" t="s">
        <v>1593</v>
      </c>
      <c r="B1564" s="238">
        <v>55</v>
      </c>
      <c r="C1564" s="239">
        <v>2963</v>
      </c>
      <c r="D1564" s="240">
        <v>3367</v>
      </c>
      <c r="E1564" s="241">
        <f>D1564*(12+Henkilöstömenot!$I$29)*(1+(Henkilöstömenot!$I$28/100))</f>
        <v>51767.625</v>
      </c>
    </row>
    <row r="1565" spans="1:5" ht="14.25">
      <c r="A1565" s="242" t="s">
        <v>1594</v>
      </c>
      <c r="B1565" s="243">
        <v>13</v>
      </c>
      <c r="C1565" s="244">
        <v>2370</v>
      </c>
      <c r="D1565" s="245">
        <v>3035</v>
      </c>
      <c r="E1565" s="246">
        <f>D1565*(12+Henkilöstömenot!$I$29)*(1+(Henkilöstömenot!$I$28/100))</f>
        <v>46663.125</v>
      </c>
    </row>
    <row r="1566" spans="1:5" ht="14.25">
      <c r="A1566" s="237" t="s">
        <v>1595</v>
      </c>
      <c r="B1566" s="238">
        <v>38</v>
      </c>
      <c r="C1566" s="239">
        <v>1693</v>
      </c>
      <c r="D1566" s="240">
        <v>1970</v>
      </c>
      <c r="E1566" s="241">
        <f>D1566*(12+Henkilöstömenot!$I$29)*(1+(Henkilöstömenot!$I$28/100))</f>
        <v>30288.75</v>
      </c>
    </row>
    <row r="1567" spans="1:5" ht="14.25">
      <c r="A1567" s="242" t="s">
        <v>1596</v>
      </c>
      <c r="B1567" s="243">
        <v>34</v>
      </c>
      <c r="C1567" s="244">
        <v>2183</v>
      </c>
      <c r="D1567" s="245">
        <v>2449</v>
      </c>
      <c r="E1567" s="246">
        <f>D1567*(12+Henkilöstömenot!$I$29)*(1+(Henkilöstömenot!$I$28/100))</f>
        <v>37653.375</v>
      </c>
    </row>
    <row r="1568" spans="1:5" ht="14.25">
      <c r="A1568" s="237" t="s">
        <v>1597</v>
      </c>
      <c r="B1568" s="238">
        <v>40</v>
      </c>
      <c r="C1568" s="239">
        <v>1813</v>
      </c>
      <c r="D1568" s="240">
        <v>2160</v>
      </c>
      <c r="E1568" s="241">
        <f>D1568*(12+Henkilöstömenot!$I$29)*(1+(Henkilöstömenot!$I$28/100))</f>
        <v>33210</v>
      </c>
    </row>
    <row r="1569" spans="1:5" ht="14.25">
      <c r="A1569" s="242" t="s">
        <v>1598</v>
      </c>
      <c r="B1569" s="243">
        <v>81</v>
      </c>
      <c r="C1569" s="244">
        <v>2126</v>
      </c>
      <c r="D1569" s="245">
        <v>2436</v>
      </c>
      <c r="E1569" s="246">
        <f>D1569*(12+Henkilöstömenot!$I$29)*(1+(Henkilöstömenot!$I$28/100))</f>
        <v>37453.5</v>
      </c>
    </row>
    <row r="1570" spans="1:5" ht="14.25">
      <c r="A1570" s="237" t="s">
        <v>1599</v>
      </c>
      <c r="B1570" s="238">
        <v>51</v>
      </c>
      <c r="C1570" s="239">
        <v>2044</v>
      </c>
      <c r="D1570" s="240">
        <v>2564</v>
      </c>
      <c r="E1570" s="241">
        <f>D1570*(12+Henkilöstömenot!$I$29)*(1+(Henkilöstömenot!$I$28/100))</f>
        <v>39421.5</v>
      </c>
    </row>
    <row r="1571" spans="1:5" ht="14.25">
      <c r="A1571" s="242" t="s">
        <v>1600</v>
      </c>
      <c r="B1571" s="243">
        <v>21</v>
      </c>
      <c r="C1571" s="244">
        <v>2082</v>
      </c>
      <c r="D1571" s="245">
        <v>2333</v>
      </c>
      <c r="E1571" s="246">
        <f>D1571*(12+Henkilöstömenot!$I$29)*(1+(Henkilöstömenot!$I$28/100))</f>
        <v>35869.875</v>
      </c>
    </row>
    <row r="1572" spans="1:5" ht="14.25">
      <c r="A1572" s="237" t="s">
        <v>1601</v>
      </c>
      <c r="B1572" s="238">
        <v>22</v>
      </c>
      <c r="C1572" s="239">
        <v>1783</v>
      </c>
      <c r="D1572" s="240">
        <v>1966</v>
      </c>
      <c r="E1572" s="241">
        <f>D1572*(12+Henkilöstömenot!$I$29)*(1+(Henkilöstömenot!$I$28/100))</f>
        <v>30227.25</v>
      </c>
    </row>
    <row r="1573" spans="1:5" ht="14.25">
      <c r="A1573" s="242" t="s">
        <v>1602</v>
      </c>
      <c r="B1573" s="243">
        <v>25</v>
      </c>
      <c r="C1573" s="244">
        <v>2771</v>
      </c>
      <c r="D1573" s="245">
        <v>4469</v>
      </c>
      <c r="E1573" s="246">
        <f>D1573*(12+Henkilöstömenot!$I$29)*(1+(Henkilöstömenot!$I$28/100))</f>
        <v>68710.875</v>
      </c>
    </row>
    <row r="1574" spans="1:5" ht="14.25">
      <c r="A1574" s="237" t="s">
        <v>1603</v>
      </c>
      <c r="B1574" s="238">
        <v>25</v>
      </c>
      <c r="C1574" s="239">
        <v>2812</v>
      </c>
      <c r="D1574" s="240">
        <v>3226</v>
      </c>
      <c r="E1574" s="241">
        <f>D1574*(12+Henkilöstömenot!$I$29)*(1+(Henkilöstömenot!$I$28/100))</f>
        <v>49599.75</v>
      </c>
    </row>
    <row r="1575" spans="1:5" ht="14.25">
      <c r="A1575" s="242" t="s">
        <v>1604</v>
      </c>
      <c r="B1575" s="243">
        <v>12</v>
      </c>
      <c r="C1575" s="244">
        <v>2842</v>
      </c>
      <c r="D1575" s="245">
        <v>3293</v>
      </c>
      <c r="E1575" s="246">
        <f>D1575*(12+Henkilöstömenot!$I$29)*(1+(Henkilöstömenot!$I$28/100))</f>
        <v>50629.875</v>
      </c>
    </row>
    <row r="1576" spans="1:5" ht="14.25">
      <c r="A1576" s="237" t="s">
        <v>1605</v>
      </c>
      <c r="B1576" s="238">
        <v>18</v>
      </c>
      <c r="C1576" s="239">
        <v>2438</v>
      </c>
      <c r="D1576" s="240">
        <v>2873</v>
      </c>
      <c r="E1576" s="241">
        <f>D1576*(12+Henkilöstömenot!$I$29)*(1+(Henkilöstömenot!$I$28/100))</f>
        <v>44172.375</v>
      </c>
    </row>
    <row r="1577" spans="1:5" ht="14.25">
      <c r="A1577" s="242" t="s">
        <v>1606</v>
      </c>
      <c r="B1577" s="243">
        <v>37</v>
      </c>
      <c r="C1577" s="244">
        <v>4926</v>
      </c>
      <c r="D1577" s="245">
        <v>6999</v>
      </c>
      <c r="E1577" s="246">
        <f>D1577*(12+Henkilöstömenot!$I$29)*(1+(Henkilöstömenot!$I$28/100))</f>
        <v>107609.625</v>
      </c>
    </row>
    <row r="1578" spans="1:5" ht="14.25">
      <c r="A1578" s="237" t="s">
        <v>1607</v>
      </c>
      <c r="B1578" s="238">
        <v>158</v>
      </c>
      <c r="C1578" s="239">
        <v>2503</v>
      </c>
      <c r="D1578" s="240">
        <v>3079</v>
      </c>
      <c r="E1578" s="241">
        <f>D1578*(12+Henkilöstömenot!$I$29)*(1+(Henkilöstömenot!$I$28/100))</f>
        <v>47339.625</v>
      </c>
    </row>
    <row r="1579" spans="1:5" ht="14.25">
      <c r="A1579" s="242" t="s">
        <v>1608</v>
      </c>
      <c r="B1579" s="243">
        <v>34</v>
      </c>
      <c r="C1579" s="244">
        <v>2128</v>
      </c>
      <c r="D1579" s="245">
        <v>2673</v>
      </c>
      <c r="E1579" s="246">
        <f>D1579*(12+Henkilöstömenot!$I$29)*(1+(Henkilöstömenot!$I$28/100))</f>
        <v>41097.375</v>
      </c>
    </row>
    <row r="1580" spans="1:5" ht="14.25">
      <c r="A1580" s="237" t="s">
        <v>1609</v>
      </c>
      <c r="B1580" s="238">
        <v>13</v>
      </c>
      <c r="C1580" s="239">
        <v>1991</v>
      </c>
      <c r="D1580" s="240">
        <v>2782</v>
      </c>
      <c r="E1580" s="241">
        <f>D1580*(12+Henkilöstömenot!$I$29)*(1+(Henkilöstömenot!$I$28/100))</f>
        <v>42773.25</v>
      </c>
    </row>
    <row r="1581" spans="1:5" ht="14.25">
      <c r="A1581" s="242" t="s">
        <v>1610</v>
      </c>
      <c r="B1581" s="243">
        <v>21</v>
      </c>
      <c r="C1581" s="244">
        <v>2497</v>
      </c>
      <c r="D1581" s="245">
        <v>2730</v>
      </c>
      <c r="E1581" s="246">
        <f>D1581*(12+Henkilöstömenot!$I$29)*(1+(Henkilöstömenot!$I$28/100))</f>
        <v>41973.75</v>
      </c>
    </row>
    <row r="1582" spans="1:5" ht="14.25">
      <c r="A1582" s="237" t="s">
        <v>1611</v>
      </c>
      <c r="B1582" s="238">
        <v>32</v>
      </c>
      <c r="C1582" s="239">
        <v>2128</v>
      </c>
      <c r="D1582" s="240">
        <v>2395</v>
      </c>
      <c r="E1582" s="241">
        <f>D1582*(12+Henkilöstömenot!$I$29)*(1+(Henkilöstömenot!$I$28/100))</f>
        <v>36823.125</v>
      </c>
    </row>
    <row r="1583" spans="1:5" ht="14.25">
      <c r="A1583" s="242" t="s">
        <v>1612</v>
      </c>
      <c r="B1583" s="243">
        <v>58</v>
      </c>
      <c r="C1583" s="244">
        <v>1968</v>
      </c>
      <c r="D1583" s="245">
        <v>2343</v>
      </c>
      <c r="E1583" s="246">
        <f>D1583*(12+Henkilöstömenot!$I$29)*(1+(Henkilöstömenot!$I$28/100))</f>
        <v>36023.625</v>
      </c>
    </row>
    <row r="1584" spans="1:5" ht="14.25">
      <c r="A1584" s="237" t="s">
        <v>1613</v>
      </c>
      <c r="B1584" s="238">
        <v>48</v>
      </c>
      <c r="C1584" s="239">
        <v>2467</v>
      </c>
      <c r="D1584" s="240">
        <v>2778</v>
      </c>
      <c r="E1584" s="241">
        <f>D1584*(12+Henkilöstömenot!$I$29)*(1+(Henkilöstömenot!$I$28/100))</f>
        <v>42711.75</v>
      </c>
    </row>
    <row r="1585" spans="1:5" ht="14.25">
      <c r="A1585" s="242" t="s">
        <v>1614</v>
      </c>
      <c r="B1585" s="243">
        <v>21</v>
      </c>
      <c r="C1585" s="244">
        <v>2181</v>
      </c>
      <c r="D1585" s="245">
        <v>2449</v>
      </c>
      <c r="E1585" s="246">
        <f>D1585*(12+Henkilöstömenot!$I$29)*(1+(Henkilöstömenot!$I$28/100))</f>
        <v>37653.375</v>
      </c>
    </row>
    <row r="1586" spans="1:5" ht="14.25">
      <c r="A1586" s="237" t="s">
        <v>1615</v>
      </c>
      <c r="B1586" s="238">
        <v>14</v>
      </c>
      <c r="C1586" s="239">
        <v>2880</v>
      </c>
      <c r="D1586" s="240">
        <v>3643</v>
      </c>
      <c r="E1586" s="241">
        <f>D1586*(12+Henkilöstömenot!$I$29)*(1+(Henkilöstömenot!$I$28/100))</f>
        <v>56011.125</v>
      </c>
    </row>
    <row r="1587" spans="1:5" ht="14.25">
      <c r="A1587" s="242" t="s">
        <v>1616</v>
      </c>
      <c r="B1587" s="243">
        <v>14</v>
      </c>
      <c r="C1587" s="244">
        <v>2179</v>
      </c>
      <c r="D1587" s="245">
        <v>2644</v>
      </c>
      <c r="E1587" s="246">
        <f>D1587*(12+Henkilöstömenot!$I$29)*(1+(Henkilöstömenot!$I$28/100))</f>
        <v>40651.5</v>
      </c>
    </row>
    <row r="1588" spans="1:5" ht="14.25">
      <c r="A1588" s="237" t="s">
        <v>1617</v>
      </c>
      <c r="B1588" s="238">
        <v>421</v>
      </c>
      <c r="C1588" s="239">
        <v>2495</v>
      </c>
      <c r="D1588" s="240">
        <v>2978</v>
      </c>
      <c r="E1588" s="241">
        <f>D1588*(12+Henkilöstömenot!$I$29)*(1+(Henkilöstömenot!$I$28/100))</f>
        <v>45786.75</v>
      </c>
    </row>
    <row r="1589" spans="1:5" ht="14.25">
      <c r="A1589" s="242" t="s">
        <v>1618</v>
      </c>
      <c r="B1589" s="243">
        <v>12</v>
      </c>
      <c r="C1589" s="244">
        <v>3251</v>
      </c>
      <c r="D1589" s="245">
        <v>3793</v>
      </c>
      <c r="E1589" s="246">
        <f>D1589*(12+Henkilöstömenot!$I$29)*(1+(Henkilöstömenot!$I$28/100))</f>
        <v>58317.375</v>
      </c>
    </row>
    <row r="1590" spans="1:5" ht="14.25">
      <c r="A1590" s="237" t="s">
        <v>1619</v>
      </c>
      <c r="B1590" s="238">
        <v>15</v>
      </c>
      <c r="C1590" s="239">
        <v>2263</v>
      </c>
      <c r="D1590" s="240">
        <v>2870</v>
      </c>
      <c r="E1590" s="241">
        <f>D1590*(12+Henkilöstömenot!$I$29)*(1+(Henkilöstömenot!$I$28/100))</f>
        <v>44126.25</v>
      </c>
    </row>
    <row r="1591" spans="1:5" ht="14.25">
      <c r="A1591" s="242" t="s">
        <v>1620</v>
      </c>
      <c r="B1591" s="243">
        <v>19</v>
      </c>
      <c r="C1591" s="244">
        <v>3460</v>
      </c>
      <c r="D1591" s="245">
        <v>3990</v>
      </c>
      <c r="E1591" s="246">
        <f>D1591*(12+Henkilöstömenot!$I$29)*(1+(Henkilöstömenot!$I$28/100))</f>
        <v>61346.25</v>
      </c>
    </row>
    <row r="1592" spans="1:5" ht="14.25">
      <c r="A1592" s="237" t="s">
        <v>1621</v>
      </c>
      <c r="B1592" s="238">
        <v>10</v>
      </c>
      <c r="C1592" s="239">
        <v>2920</v>
      </c>
      <c r="D1592" s="240">
        <v>4641</v>
      </c>
      <c r="E1592" s="241">
        <f>D1592*(12+Henkilöstömenot!$I$29)*(1+(Henkilöstömenot!$I$28/100))</f>
        <v>71355.375</v>
      </c>
    </row>
    <row r="1593" spans="1:5" ht="14.25">
      <c r="A1593" s="242" t="s">
        <v>1622</v>
      </c>
      <c r="B1593" s="243">
        <v>11</v>
      </c>
      <c r="C1593" s="244">
        <v>2523</v>
      </c>
      <c r="D1593" s="245">
        <v>2785</v>
      </c>
      <c r="E1593" s="246">
        <f>D1593*(12+Henkilöstömenot!$I$29)*(1+(Henkilöstömenot!$I$28/100))</f>
        <v>42819.375</v>
      </c>
    </row>
    <row r="1594" spans="1:5" ht="14.25">
      <c r="A1594" s="237" t="s">
        <v>1623</v>
      </c>
      <c r="B1594" s="238">
        <v>23</v>
      </c>
      <c r="C1594" s="239">
        <v>2897</v>
      </c>
      <c r="D1594" s="240">
        <v>3505</v>
      </c>
      <c r="E1594" s="241">
        <f>D1594*(12+Henkilöstömenot!$I$29)*(1+(Henkilöstömenot!$I$28/100))</f>
        <v>53889.375</v>
      </c>
    </row>
    <row r="1595" spans="1:5" ht="14.25">
      <c r="A1595" s="242" t="s">
        <v>1624</v>
      </c>
      <c r="B1595" s="243">
        <v>10</v>
      </c>
      <c r="C1595" s="244">
        <v>2756</v>
      </c>
      <c r="D1595" s="245">
        <v>3531</v>
      </c>
      <c r="E1595" s="246">
        <f>D1595*(12+Henkilöstömenot!$I$29)*(1+(Henkilöstömenot!$I$28/100))</f>
        <v>54289.125</v>
      </c>
    </row>
    <row r="1596" spans="1:5" ht="14.25">
      <c r="A1596" s="237" t="s">
        <v>1625</v>
      </c>
      <c r="B1596" s="238">
        <v>15</v>
      </c>
      <c r="C1596" s="239">
        <v>3216</v>
      </c>
      <c r="D1596" s="240">
        <v>3733</v>
      </c>
      <c r="E1596" s="241">
        <f>D1596*(12+Henkilöstömenot!$I$29)*(1+(Henkilöstömenot!$I$28/100))</f>
        <v>57394.875</v>
      </c>
    </row>
    <row r="1597" spans="1:5" ht="14.25">
      <c r="A1597" s="242" t="s">
        <v>1626</v>
      </c>
      <c r="B1597" s="243">
        <v>15</v>
      </c>
      <c r="C1597" s="244">
        <v>1920</v>
      </c>
      <c r="D1597" s="245">
        <v>2278</v>
      </c>
      <c r="E1597" s="246">
        <f>D1597*(12+Henkilöstömenot!$I$29)*(1+(Henkilöstömenot!$I$28/100))</f>
        <v>35024.25</v>
      </c>
    </row>
    <row r="1598" spans="1:5" ht="14.25">
      <c r="A1598" s="237" t="s">
        <v>1627</v>
      </c>
      <c r="B1598" s="238">
        <v>70</v>
      </c>
      <c r="C1598" s="239">
        <v>1836</v>
      </c>
      <c r="D1598" s="240">
        <v>2121</v>
      </c>
      <c r="E1598" s="241">
        <f>D1598*(12+Henkilöstömenot!$I$29)*(1+(Henkilöstömenot!$I$28/100))</f>
        <v>32610.375</v>
      </c>
    </row>
    <row r="1599" spans="1:5" ht="14.25">
      <c r="A1599" s="242" t="s">
        <v>1628</v>
      </c>
      <c r="B1599" s="243">
        <v>69</v>
      </c>
      <c r="C1599" s="244">
        <v>1852</v>
      </c>
      <c r="D1599" s="245">
        <v>2105</v>
      </c>
      <c r="E1599" s="246">
        <f>D1599*(12+Henkilöstömenot!$I$29)*(1+(Henkilöstömenot!$I$28/100))</f>
        <v>32364.375</v>
      </c>
    </row>
    <row r="1600" spans="1:5" ht="14.25">
      <c r="A1600" s="237" t="s">
        <v>1629</v>
      </c>
      <c r="B1600" s="238">
        <v>46</v>
      </c>
      <c r="C1600" s="239">
        <v>1986</v>
      </c>
      <c r="D1600" s="240">
        <v>2284</v>
      </c>
      <c r="E1600" s="241">
        <f>D1600*(12+Henkilöstömenot!$I$29)*(1+(Henkilöstömenot!$I$28/100))</f>
        <v>35116.5</v>
      </c>
    </row>
    <row r="1601" spans="1:5" ht="14.25">
      <c r="A1601" s="242" t="s">
        <v>1630</v>
      </c>
      <c r="B1601" s="243">
        <v>286</v>
      </c>
      <c r="C1601" s="244">
        <v>2597</v>
      </c>
      <c r="D1601" s="245">
        <v>3136</v>
      </c>
      <c r="E1601" s="246">
        <f>D1601*(12+Henkilöstömenot!$I$29)*(1+(Henkilöstömenot!$I$28/100))</f>
        <v>48216</v>
      </c>
    </row>
    <row r="1602" spans="1:5" ht="14.25">
      <c r="A1602" s="237" t="s">
        <v>1631</v>
      </c>
      <c r="B1602" s="238">
        <v>64</v>
      </c>
      <c r="C1602" s="239">
        <v>3190</v>
      </c>
      <c r="D1602" s="240">
        <v>3698</v>
      </c>
      <c r="E1602" s="241">
        <f>D1602*(12+Henkilöstömenot!$I$29)*(1+(Henkilöstömenot!$I$28/100))</f>
        <v>56856.75</v>
      </c>
    </row>
    <row r="1603" spans="1:5" ht="14.25">
      <c r="A1603" s="242" t="s">
        <v>1632</v>
      </c>
      <c r="B1603" s="243">
        <v>22</v>
      </c>
      <c r="C1603" s="244">
        <v>2709</v>
      </c>
      <c r="D1603" s="245">
        <v>3195</v>
      </c>
      <c r="E1603" s="246">
        <f>D1603*(12+Henkilöstömenot!$I$29)*(1+(Henkilöstömenot!$I$28/100))</f>
        <v>49123.125</v>
      </c>
    </row>
    <row r="1604" spans="1:5" ht="14.25">
      <c r="A1604" s="237" t="s">
        <v>1633</v>
      </c>
      <c r="B1604" s="238">
        <v>32</v>
      </c>
      <c r="C1604" s="239">
        <v>2667</v>
      </c>
      <c r="D1604" s="240">
        <v>3093</v>
      </c>
      <c r="E1604" s="241">
        <f>D1604*(12+Henkilöstömenot!$I$29)*(1+(Henkilöstömenot!$I$28/100))</f>
        <v>47554.875</v>
      </c>
    </row>
    <row r="1605" spans="1:5" ht="14.25">
      <c r="A1605" s="242" t="s">
        <v>1634</v>
      </c>
      <c r="B1605" s="243">
        <v>11</v>
      </c>
      <c r="C1605" s="244">
        <v>5045</v>
      </c>
      <c r="D1605" s="245">
        <v>7640</v>
      </c>
      <c r="E1605" s="246">
        <f>D1605*(12+Henkilöstömenot!$I$29)*(1+(Henkilöstömenot!$I$28/100))</f>
        <v>117465</v>
      </c>
    </row>
    <row r="1606" spans="1:5" ht="14.25">
      <c r="A1606" s="237" t="s">
        <v>1635</v>
      </c>
      <c r="B1606" s="238">
        <v>22</v>
      </c>
      <c r="C1606" s="239">
        <v>2854</v>
      </c>
      <c r="D1606" s="240">
        <v>3258</v>
      </c>
      <c r="E1606" s="241">
        <f>D1606*(12+Henkilöstömenot!$I$29)*(1+(Henkilöstömenot!$I$28/100))</f>
        <v>50091.75</v>
      </c>
    </row>
    <row r="1607" spans="1:5" ht="14.25">
      <c r="A1607" s="242" t="s">
        <v>1636</v>
      </c>
      <c r="B1607" s="243">
        <v>66</v>
      </c>
      <c r="C1607" s="244">
        <v>2774</v>
      </c>
      <c r="D1607" s="245">
        <v>3730</v>
      </c>
      <c r="E1607" s="246">
        <f>D1607*(12+Henkilöstömenot!$I$29)*(1+(Henkilöstömenot!$I$28/100))</f>
        <v>57348.75</v>
      </c>
    </row>
    <row r="1608" spans="1:5" ht="14.25">
      <c r="A1608" s="237" t="s">
        <v>1637</v>
      </c>
      <c r="B1608" s="238">
        <v>22</v>
      </c>
      <c r="C1608" s="239">
        <v>3030</v>
      </c>
      <c r="D1608" s="240">
        <v>3565</v>
      </c>
      <c r="E1608" s="241">
        <f>D1608*(12+Henkilöstömenot!$I$29)*(1+(Henkilöstömenot!$I$28/100))</f>
        <v>54811.875</v>
      </c>
    </row>
    <row r="1609" spans="1:5" ht="14.25">
      <c r="A1609" s="242" t="s">
        <v>1638</v>
      </c>
      <c r="B1609" s="243">
        <v>10</v>
      </c>
      <c r="C1609" s="244">
        <v>2418</v>
      </c>
      <c r="D1609" s="245">
        <v>2723</v>
      </c>
      <c r="E1609" s="246">
        <f>D1609*(12+Henkilöstömenot!$I$29)*(1+(Henkilöstömenot!$I$28/100))</f>
        <v>41866.125</v>
      </c>
    </row>
    <row r="1610" spans="1:5" ht="14.25">
      <c r="A1610" s="237" t="s">
        <v>1639</v>
      </c>
      <c r="B1610" s="238">
        <v>22</v>
      </c>
      <c r="C1610" s="239">
        <v>2040</v>
      </c>
      <c r="D1610" s="240">
        <v>2485</v>
      </c>
      <c r="E1610" s="241">
        <f>D1610*(12+Henkilöstömenot!$I$29)*(1+(Henkilöstömenot!$I$28/100))</f>
        <v>38206.875</v>
      </c>
    </row>
    <row r="1611" spans="1:5" ht="14.25">
      <c r="A1611" s="242" t="s">
        <v>1640</v>
      </c>
      <c r="B1611" s="243">
        <v>11</v>
      </c>
      <c r="C1611" s="244">
        <v>6282</v>
      </c>
      <c r="D1611" s="245">
        <v>6637</v>
      </c>
      <c r="E1611" s="246">
        <f>D1611*(12+Henkilöstömenot!$I$29)*(1+(Henkilöstömenot!$I$28/100))</f>
        <v>102043.875</v>
      </c>
    </row>
    <row r="1612" spans="1:5" ht="14.25">
      <c r="A1612" s="237" t="s">
        <v>1641</v>
      </c>
      <c r="B1612" s="238">
        <v>11</v>
      </c>
      <c r="C1612" s="239">
        <v>2818</v>
      </c>
      <c r="D1612" s="240">
        <v>2978</v>
      </c>
      <c r="E1612" s="241">
        <f>D1612*(12+Henkilöstömenot!$I$29)*(1+(Henkilöstömenot!$I$28/100))</f>
        <v>45786.75</v>
      </c>
    </row>
    <row r="1613" spans="1:5" ht="14.25">
      <c r="A1613" s="242" t="s">
        <v>1642</v>
      </c>
      <c r="B1613" s="243">
        <v>34</v>
      </c>
      <c r="C1613" s="244">
        <v>2656</v>
      </c>
      <c r="D1613" s="245">
        <v>2865</v>
      </c>
      <c r="E1613" s="246">
        <f>D1613*(12+Henkilöstömenot!$I$29)*(1+(Henkilöstömenot!$I$28/100))</f>
        <v>44049.375</v>
      </c>
    </row>
    <row r="1614" spans="1:5" ht="14.25">
      <c r="A1614" s="237" t="s">
        <v>1643</v>
      </c>
      <c r="B1614" s="238">
        <v>18</v>
      </c>
      <c r="C1614" s="239">
        <v>2775</v>
      </c>
      <c r="D1614" s="240">
        <v>2984</v>
      </c>
      <c r="E1614" s="241">
        <f>D1614*(12+Henkilöstömenot!$I$29)*(1+(Henkilöstömenot!$I$28/100))</f>
        <v>45879</v>
      </c>
    </row>
    <row r="1615" spans="1:5" ht="14.25">
      <c r="A1615" s="242" t="s">
        <v>1644</v>
      </c>
      <c r="B1615" s="243">
        <v>14</v>
      </c>
      <c r="C1615" s="244">
        <v>2967</v>
      </c>
      <c r="D1615" s="245">
        <v>3256</v>
      </c>
      <c r="E1615" s="246">
        <f>D1615*(12+Henkilöstömenot!$I$29)*(1+(Henkilöstömenot!$I$28/100))</f>
        <v>50061</v>
      </c>
    </row>
    <row r="1616" spans="1:5" ht="14.25">
      <c r="A1616" s="237" t="s">
        <v>1645</v>
      </c>
      <c r="B1616" s="238">
        <v>18</v>
      </c>
      <c r="C1616" s="239">
        <v>3030</v>
      </c>
      <c r="D1616" s="240">
        <v>3755</v>
      </c>
      <c r="E1616" s="241">
        <f>D1616*(12+Henkilöstömenot!$I$29)*(1+(Henkilöstömenot!$I$28/100))</f>
        <v>57733.125</v>
      </c>
    </row>
    <row r="1617" spans="1:5" ht="14.25">
      <c r="A1617" s="242" t="s">
        <v>1646</v>
      </c>
      <c r="B1617" s="243">
        <v>13</v>
      </c>
      <c r="C1617" s="244">
        <v>2905</v>
      </c>
      <c r="D1617" s="245">
        <v>4170</v>
      </c>
      <c r="E1617" s="246">
        <f>D1617*(12+Henkilöstömenot!$I$29)*(1+(Henkilöstömenot!$I$28/100))</f>
        <v>64113.75</v>
      </c>
    </row>
    <row r="1618" spans="1:5" ht="14.25">
      <c r="A1618" s="237" t="s">
        <v>1647</v>
      </c>
      <c r="B1618" s="238">
        <v>13</v>
      </c>
      <c r="C1618" s="239">
        <v>3524</v>
      </c>
      <c r="D1618" s="240">
        <v>5063</v>
      </c>
      <c r="E1618" s="241">
        <f>D1618*(12+Henkilöstömenot!$I$29)*(1+(Henkilöstömenot!$I$28/100))</f>
        <v>77843.625</v>
      </c>
    </row>
    <row r="1619" spans="1:5" ht="14.25">
      <c r="A1619" s="242" t="s">
        <v>1648</v>
      </c>
      <c r="B1619" s="243">
        <v>26</v>
      </c>
      <c r="C1619" s="244">
        <v>2040</v>
      </c>
      <c r="D1619" s="245">
        <v>2747</v>
      </c>
      <c r="E1619" s="246">
        <f>D1619*(12+Henkilöstömenot!$I$29)*(1+(Henkilöstömenot!$I$28/100))</f>
        <v>42235.125</v>
      </c>
    </row>
    <row r="1620" spans="1:5" ht="14.25">
      <c r="A1620" s="237" t="s">
        <v>1649</v>
      </c>
      <c r="B1620" s="238">
        <v>20</v>
      </c>
      <c r="C1620" s="239">
        <v>3292</v>
      </c>
      <c r="D1620" s="240">
        <v>4257</v>
      </c>
      <c r="E1620" s="241">
        <f>D1620*(12+Henkilöstömenot!$I$29)*(1+(Henkilöstömenot!$I$28/100))</f>
        <v>65451.375</v>
      </c>
    </row>
    <row r="1621" spans="1:5" ht="14.25">
      <c r="A1621" s="242" t="s">
        <v>1650</v>
      </c>
      <c r="B1621" s="243">
        <v>11</v>
      </c>
      <c r="C1621" s="244">
        <v>2047</v>
      </c>
      <c r="D1621" s="245">
        <v>2912</v>
      </c>
      <c r="E1621" s="246">
        <f>D1621*(12+Henkilöstömenot!$I$29)*(1+(Henkilöstömenot!$I$28/100))</f>
        <v>44772</v>
      </c>
    </row>
    <row r="1622" spans="1:5" ht="14.25">
      <c r="A1622" s="237" t="s">
        <v>1651</v>
      </c>
      <c r="B1622" s="238">
        <v>24</v>
      </c>
      <c r="C1622" s="239">
        <v>3528</v>
      </c>
      <c r="D1622" s="240">
        <v>4150</v>
      </c>
      <c r="E1622" s="241">
        <f>D1622*(12+Henkilöstömenot!$I$29)*(1+(Henkilöstömenot!$I$28/100))</f>
        <v>63806.25</v>
      </c>
    </row>
    <row r="1623" spans="1:5" ht="14.25">
      <c r="A1623" s="242" t="s">
        <v>1652</v>
      </c>
      <c r="B1623" s="243">
        <v>11</v>
      </c>
      <c r="C1623" s="244">
        <v>2834</v>
      </c>
      <c r="D1623" s="245">
        <v>3437</v>
      </c>
      <c r="E1623" s="246">
        <f>D1623*(12+Henkilöstömenot!$I$29)*(1+(Henkilöstömenot!$I$28/100))</f>
        <v>52843.875</v>
      </c>
    </row>
    <row r="1624" spans="1:5" ht="14.25">
      <c r="A1624" s="237" t="s">
        <v>1653</v>
      </c>
      <c r="B1624" s="238">
        <v>41</v>
      </c>
      <c r="C1624" s="239">
        <v>2055</v>
      </c>
      <c r="D1624" s="240">
        <v>2967</v>
      </c>
      <c r="E1624" s="241">
        <f>D1624*(12+Henkilöstömenot!$I$29)*(1+(Henkilöstömenot!$I$28/100))</f>
        <v>45617.625</v>
      </c>
    </row>
    <row r="1625" spans="1:5" ht="14.25">
      <c r="A1625" s="242" t="s">
        <v>1654</v>
      </c>
      <c r="B1625" s="243">
        <v>22</v>
      </c>
      <c r="C1625" s="244">
        <v>2356</v>
      </c>
      <c r="D1625" s="245">
        <v>2542</v>
      </c>
      <c r="E1625" s="246">
        <f>D1625*(12+Henkilöstömenot!$I$29)*(1+(Henkilöstömenot!$I$28/100))</f>
        <v>39083.25</v>
      </c>
    </row>
    <row r="1626" spans="1:5" ht="14.25">
      <c r="A1626" s="237" t="s">
        <v>1655</v>
      </c>
      <c r="B1626" s="238">
        <v>14</v>
      </c>
      <c r="C1626" s="239">
        <v>2992</v>
      </c>
      <c r="D1626" s="240">
        <v>3205</v>
      </c>
      <c r="E1626" s="241">
        <f>D1626*(12+Henkilöstömenot!$I$29)*(1+(Henkilöstömenot!$I$28/100))</f>
        <v>49276.875</v>
      </c>
    </row>
    <row r="1627" spans="1:5" ht="14.25">
      <c r="A1627" s="242" t="s">
        <v>1656</v>
      </c>
      <c r="B1627" s="243">
        <v>90</v>
      </c>
      <c r="C1627" s="244">
        <v>4018</v>
      </c>
      <c r="D1627" s="245">
        <v>4482</v>
      </c>
      <c r="E1627" s="246">
        <f>D1627*(12+Henkilöstömenot!$I$29)*(1+(Henkilöstömenot!$I$28/100))</f>
        <v>68910.75</v>
      </c>
    </row>
    <row r="1628" spans="1:5" ht="14.25">
      <c r="A1628" s="237" t="s">
        <v>1657</v>
      </c>
      <c r="B1628" s="238">
        <v>31</v>
      </c>
      <c r="C1628" s="239">
        <v>2378</v>
      </c>
      <c r="D1628" s="240">
        <v>2591</v>
      </c>
      <c r="E1628" s="241">
        <f>D1628*(12+Henkilöstömenot!$I$29)*(1+(Henkilöstömenot!$I$28/100))</f>
        <v>39836.625</v>
      </c>
    </row>
    <row r="1629" spans="1:5" ht="14.25">
      <c r="A1629" s="242" t="s">
        <v>1658</v>
      </c>
      <c r="B1629" s="243">
        <v>40</v>
      </c>
      <c r="C1629" s="244">
        <v>2913</v>
      </c>
      <c r="D1629" s="245">
        <v>3210</v>
      </c>
      <c r="E1629" s="246">
        <f>D1629*(12+Henkilöstömenot!$I$29)*(1+(Henkilöstömenot!$I$28/100))</f>
        <v>49353.75</v>
      </c>
    </row>
    <row r="1630" spans="1:5" ht="14.25">
      <c r="A1630" s="237" t="s">
        <v>1659</v>
      </c>
      <c r="B1630" s="238">
        <v>22</v>
      </c>
      <c r="C1630" s="239">
        <v>1941</v>
      </c>
      <c r="D1630" s="240">
        <v>2110</v>
      </c>
      <c r="E1630" s="241">
        <f>D1630*(12+Henkilöstömenot!$I$29)*(1+(Henkilöstömenot!$I$28/100))</f>
        <v>32441.25</v>
      </c>
    </row>
    <row r="1631" spans="1:5" ht="14.25">
      <c r="A1631" s="242" t="s">
        <v>1660</v>
      </c>
      <c r="B1631" s="243">
        <v>174</v>
      </c>
      <c r="C1631" s="244">
        <v>1901</v>
      </c>
      <c r="D1631" s="245">
        <v>2209</v>
      </c>
      <c r="E1631" s="246">
        <f>D1631*(12+Henkilöstömenot!$I$29)*(1+(Henkilöstömenot!$I$28/100))</f>
        <v>33963.375</v>
      </c>
    </row>
    <row r="1632" spans="1:5" ht="14.25">
      <c r="A1632" s="237" t="s">
        <v>1661</v>
      </c>
      <c r="B1632" s="238">
        <v>28</v>
      </c>
      <c r="C1632" s="239">
        <v>1981</v>
      </c>
      <c r="D1632" s="240">
        <v>2213</v>
      </c>
      <c r="E1632" s="241">
        <f>D1632*(12+Henkilöstömenot!$I$29)*(1+(Henkilöstömenot!$I$28/100))</f>
        <v>34024.875</v>
      </c>
    </row>
    <row r="1633" spans="1:5" ht="14.25">
      <c r="A1633" s="242" t="s">
        <v>1662</v>
      </c>
      <c r="B1633" s="243">
        <v>83</v>
      </c>
      <c r="C1633" s="244">
        <v>2034</v>
      </c>
      <c r="D1633" s="245">
        <v>2279</v>
      </c>
      <c r="E1633" s="246">
        <f>D1633*(12+Henkilöstömenot!$I$29)*(1+(Henkilöstömenot!$I$28/100))</f>
        <v>35039.625</v>
      </c>
    </row>
    <row r="1634" spans="1:5" ht="14.25">
      <c r="A1634" s="237" t="s">
        <v>1663</v>
      </c>
      <c r="B1634" s="238">
        <v>39</v>
      </c>
      <c r="C1634" s="239">
        <v>2317</v>
      </c>
      <c r="D1634" s="240">
        <v>3258</v>
      </c>
      <c r="E1634" s="241">
        <f>D1634*(12+Henkilöstömenot!$I$29)*(1+(Henkilöstömenot!$I$28/100))</f>
        <v>50091.75</v>
      </c>
    </row>
    <row r="1635" spans="1:5" ht="14.25">
      <c r="A1635" s="242" t="s">
        <v>1664</v>
      </c>
      <c r="B1635" s="243">
        <v>12</v>
      </c>
      <c r="C1635" s="244">
        <v>2424</v>
      </c>
      <c r="D1635" s="245">
        <v>3171</v>
      </c>
      <c r="E1635" s="246">
        <f>D1635*(12+Henkilöstömenot!$I$29)*(1+(Henkilöstömenot!$I$28/100))</f>
        <v>48754.125</v>
      </c>
    </row>
    <row r="1636" spans="1:5" ht="14.25">
      <c r="A1636" s="237" t="s">
        <v>1665</v>
      </c>
      <c r="B1636" s="238">
        <v>13</v>
      </c>
      <c r="C1636" s="239">
        <v>2758</v>
      </c>
      <c r="D1636" s="240">
        <v>3908</v>
      </c>
      <c r="E1636" s="241">
        <f>D1636*(12+Henkilöstömenot!$I$29)*(1+(Henkilöstömenot!$I$28/100))</f>
        <v>60085.5</v>
      </c>
    </row>
    <row r="1637" spans="1:5" ht="14.25">
      <c r="A1637" s="242" t="s">
        <v>1666</v>
      </c>
      <c r="B1637" s="243">
        <v>39</v>
      </c>
      <c r="C1637" s="244">
        <v>2458</v>
      </c>
      <c r="D1637" s="245">
        <v>3869</v>
      </c>
      <c r="E1637" s="246">
        <f>D1637*(12+Henkilöstömenot!$I$29)*(1+(Henkilöstömenot!$I$28/100))</f>
        <v>59485.875</v>
      </c>
    </row>
    <row r="1638" spans="1:5" ht="14.25">
      <c r="A1638" s="237" t="s">
        <v>1667</v>
      </c>
      <c r="B1638" s="238">
        <v>13</v>
      </c>
      <c r="C1638" s="239">
        <v>2493</v>
      </c>
      <c r="D1638" s="240">
        <v>3389</v>
      </c>
      <c r="E1638" s="241">
        <f>D1638*(12+Henkilöstömenot!$I$29)*(1+(Henkilöstömenot!$I$28/100))</f>
        <v>52105.875</v>
      </c>
    </row>
    <row r="1639" spans="1:5" ht="14.25">
      <c r="A1639" s="242" t="s">
        <v>1668</v>
      </c>
      <c r="B1639" s="243" t="s">
        <v>1669</v>
      </c>
      <c r="C1639" s="244">
        <v>1890</v>
      </c>
      <c r="D1639" s="245">
        <v>2233</v>
      </c>
      <c r="E1639" s="246">
        <f>D1639*(12+Henkilöstömenot!$I$29)*(1+(Henkilöstömenot!$I$28/100))</f>
        <v>34332.375</v>
      </c>
    </row>
    <row r="1640" spans="1:5" ht="14.25">
      <c r="A1640" s="237" t="s">
        <v>1670</v>
      </c>
      <c r="B1640" s="238"/>
      <c r="C1640" s="239"/>
      <c r="D1640" s="240"/>
      <c r="E1640" s="241">
        <f>D1640*(12+Henkilöstömenot!$I$29)*(1+(Henkilöstömenot!$I$28/100))</f>
        <v>0</v>
      </c>
    </row>
    <row r="1641" spans="1:5" ht="14.25">
      <c r="A1641" s="242" t="s">
        <v>1671</v>
      </c>
      <c r="B1641" s="243">
        <v>54</v>
      </c>
      <c r="C1641" s="244">
        <v>1820</v>
      </c>
      <c r="D1641" s="245">
        <v>1985</v>
      </c>
      <c r="E1641" s="246">
        <f>D1641*(12+Henkilöstömenot!$I$29)*(1+(Henkilöstömenot!$I$28/100))</f>
        <v>30519.375</v>
      </c>
    </row>
    <row r="1642" spans="1:5" ht="14.25">
      <c r="A1642" s="237" t="s">
        <v>1672</v>
      </c>
      <c r="B1642" s="238">
        <v>17</v>
      </c>
      <c r="C1642" s="239">
        <v>3784</v>
      </c>
      <c r="D1642" s="240">
        <v>4447</v>
      </c>
      <c r="E1642" s="241">
        <f>D1642*(12+Henkilöstömenot!$I$29)*(1+(Henkilöstömenot!$I$28/100))</f>
        <v>68372.625</v>
      </c>
    </row>
    <row r="1643" spans="1:5" ht="14.25">
      <c r="A1643" s="242" t="s">
        <v>1673</v>
      </c>
      <c r="B1643" s="243">
        <v>14</v>
      </c>
      <c r="C1643" s="244">
        <v>2769</v>
      </c>
      <c r="D1643" s="245">
        <v>3933</v>
      </c>
      <c r="E1643" s="246">
        <f>D1643*(12+Henkilöstömenot!$I$29)*(1+(Henkilöstömenot!$I$28/100))</f>
        <v>60469.875</v>
      </c>
    </row>
    <row r="1644" spans="1:5" ht="14.25">
      <c r="A1644" s="237" t="s">
        <v>1674</v>
      </c>
      <c r="B1644" s="238">
        <v>19</v>
      </c>
      <c r="C1644" s="239">
        <v>1802</v>
      </c>
      <c r="D1644" s="240">
        <v>1909</v>
      </c>
      <c r="E1644" s="241">
        <f>D1644*(12+Henkilöstömenot!$I$29)*(1+(Henkilöstömenot!$I$28/100))</f>
        <v>29350.875</v>
      </c>
    </row>
    <row r="1645" spans="1:5" ht="14.25">
      <c r="A1645" s="242" t="s">
        <v>1675</v>
      </c>
      <c r="B1645" s="243">
        <v>10</v>
      </c>
      <c r="C1645" s="244">
        <v>4936</v>
      </c>
      <c r="D1645" s="245">
        <v>5728</v>
      </c>
      <c r="E1645" s="246">
        <f>D1645*(12+Henkilöstömenot!$I$29)*(1+(Henkilöstömenot!$I$28/100))</f>
        <v>88068</v>
      </c>
    </row>
    <row r="1646" spans="1:5" ht="14.25">
      <c r="A1646" s="237" t="s">
        <v>1676</v>
      </c>
      <c r="B1646" s="238">
        <v>10</v>
      </c>
      <c r="C1646" s="239">
        <v>5258</v>
      </c>
      <c r="D1646" s="240">
        <v>5654</v>
      </c>
      <c r="E1646" s="241">
        <f>D1646*(12+Henkilöstömenot!$I$29)*(1+(Henkilöstömenot!$I$28/100))</f>
        <v>86930.25</v>
      </c>
    </row>
    <row r="1647" spans="1:5" ht="14.25">
      <c r="A1647" s="242" t="s">
        <v>1677</v>
      </c>
      <c r="B1647" s="243">
        <v>27</v>
      </c>
      <c r="C1647" s="244">
        <v>3702</v>
      </c>
      <c r="D1647" s="245">
        <v>4223</v>
      </c>
      <c r="E1647" s="246">
        <f>D1647*(12+Henkilöstömenot!$I$29)*(1+(Henkilöstömenot!$I$28/100))</f>
        <v>64928.625</v>
      </c>
    </row>
    <row r="1648" spans="1:5" ht="14.25">
      <c r="A1648" s="237" t="s">
        <v>1678</v>
      </c>
      <c r="B1648" s="238">
        <v>17</v>
      </c>
      <c r="C1648" s="239">
        <v>5627</v>
      </c>
      <c r="D1648" s="240">
        <v>5816</v>
      </c>
      <c r="E1648" s="241">
        <f>D1648*(12+Henkilöstömenot!$I$29)*(1+(Henkilöstömenot!$I$28/100))</f>
        <v>89421</v>
      </c>
    </row>
    <row r="1649" spans="1:5" ht="14.25">
      <c r="A1649" s="242" t="s">
        <v>1679</v>
      </c>
      <c r="B1649" s="243">
        <v>87</v>
      </c>
      <c r="C1649" s="244">
        <v>2918</v>
      </c>
      <c r="D1649" s="245">
        <v>3269</v>
      </c>
      <c r="E1649" s="246">
        <f>D1649*(12+Henkilöstömenot!$I$29)*(1+(Henkilöstömenot!$I$28/100))</f>
        <v>50260.875</v>
      </c>
    </row>
    <row r="1650" spans="1:5" ht="14.25">
      <c r="A1650" s="237" t="s">
        <v>1680</v>
      </c>
      <c r="B1650" s="238">
        <v>35</v>
      </c>
      <c r="C1650" s="239">
        <v>4065</v>
      </c>
      <c r="D1650" s="240">
        <v>4601</v>
      </c>
      <c r="E1650" s="241">
        <f>D1650*(12+Henkilöstömenot!$I$29)*(1+(Henkilöstömenot!$I$28/100))</f>
        <v>70740.375</v>
      </c>
    </row>
    <row r="1651" spans="1:5" ht="14.25">
      <c r="A1651" s="242" t="s">
        <v>1680</v>
      </c>
      <c r="B1651" s="243">
        <v>122</v>
      </c>
      <c r="C1651" s="244">
        <v>3744</v>
      </c>
      <c r="D1651" s="245">
        <v>4105</v>
      </c>
      <c r="E1651" s="246">
        <f>D1651*(12+Henkilöstömenot!$I$29)*(1+(Henkilöstömenot!$I$28/100))</f>
        <v>63114.375</v>
      </c>
    </row>
    <row r="1652" spans="1:5" ht="14.25">
      <c r="A1652" s="237" t="s">
        <v>1681</v>
      </c>
      <c r="B1652" s="238">
        <v>58</v>
      </c>
      <c r="C1652" s="239">
        <v>4198</v>
      </c>
      <c r="D1652" s="240">
        <v>4914</v>
      </c>
      <c r="E1652" s="241">
        <f>D1652*(12+Henkilöstömenot!$I$29)*(1+(Henkilöstömenot!$I$28/100))</f>
        <v>75552.75</v>
      </c>
    </row>
    <row r="1653" spans="1:5" ht="14.25">
      <c r="A1653" s="242" t="s">
        <v>1682</v>
      </c>
      <c r="B1653" s="243">
        <v>10</v>
      </c>
      <c r="C1653" s="244">
        <v>2345</v>
      </c>
      <c r="D1653" s="245">
        <v>2741</v>
      </c>
      <c r="E1653" s="246">
        <f>D1653*(12+Henkilöstömenot!$I$29)*(1+(Henkilöstömenot!$I$28/100))</f>
        <v>42142.875</v>
      </c>
    </row>
    <row r="1654" spans="1:5" ht="14.25">
      <c r="A1654" s="237" t="s">
        <v>1683</v>
      </c>
      <c r="B1654" s="238">
        <v>14</v>
      </c>
      <c r="C1654" s="239">
        <v>2198</v>
      </c>
      <c r="D1654" s="240">
        <v>2354</v>
      </c>
      <c r="E1654" s="241">
        <f>D1654*(12+Henkilöstömenot!$I$29)*(1+(Henkilöstömenot!$I$28/100))</f>
        <v>36192.75</v>
      </c>
    </row>
    <row r="1655" spans="1:5" ht="14.25">
      <c r="A1655" s="242" t="s">
        <v>1684</v>
      </c>
      <c r="B1655" s="243">
        <v>78</v>
      </c>
      <c r="C1655" s="244">
        <v>2299</v>
      </c>
      <c r="D1655" s="245">
        <v>2467</v>
      </c>
      <c r="E1655" s="246">
        <f>D1655*(12+Henkilöstömenot!$I$29)*(1+(Henkilöstömenot!$I$28/100))</f>
        <v>37930.125</v>
      </c>
    </row>
    <row r="1656" spans="1:5" ht="14.25">
      <c r="A1656" s="237" t="s">
        <v>1685</v>
      </c>
      <c r="B1656" s="238">
        <v>20</v>
      </c>
      <c r="C1656" s="239">
        <v>3378</v>
      </c>
      <c r="D1656" s="240">
        <v>3719</v>
      </c>
      <c r="E1656" s="241">
        <f>D1656*(12+Henkilöstömenot!$I$29)*(1+(Henkilöstömenot!$I$28/100))</f>
        <v>57179.625</v>
      </c>
    </row>
    <row r="1657" spans="1:5" ht="14.25">
      <c r="A1657" s="242" t="s">
        <v>1686</v>
      </c>
      <c r="B1657" s="243">
        <v>18</v>
      </c>
      <c r="C1657" s="244">
        <v>2334</v>
      </c>
      <c r="D1657" s="245">
        <v>3133</v>
      </c>
      <c r="E1657" s="246">
        <f>D1657*(12+Henkilöstömenot!$I$29)*(1+(Henkilöstömenot!$I$28/100))</f>
        <v>48169.875</v>
      </c>
    </row>
    <row r="1658" spans="1:5" ht="14.25">
      <c r="A1658" s="237" t="s">
        <v>1687</v>
      </c>
      <c r="B1658" s="238">
        <v>25</v>
      </c>
      <c r="C1658" s="239">
        <v>5691</v>
      </c>
      <c r="D1658" s="240">
        <v>6554</v>
      </c>
      <c r="E1658" s="241">
        <f>D1658*(12+Henkilöstömenot!$I$29)*(1+(Henkilöstömenot!$I$28/100))</f>
        <v>100767.75</v>
      </c>
    </row>
    <row r="1659" spans="1:5" ht="14.25">
      <c r="A1659" s="242" t="s">
        <v>1688</v>
      </c>
      <c r="B1659" s="243">
        <v>105</v>
      </c>
      <c r="C1659" s="244">
        <v>5859</v>
      </c>
      <c r="D1659" s="245">
        <v>7691</v>
      </c>
      <c r="E1659" s="246">
        <f>D1659*(12+Henkilöstömenot!$I$29)*(1+(Henkilöstömenot!$I$28/100))</f>
        <v>118249.125</v>
      </c>
    </row>
    <row r="1660" spans="1:5" ht="14.25">
      <c r="A1660" s="237" t="s">
        <v>1689</v>
      </c>
      <c r="B1660" s="238">
        <v>251</v>
      </c>
      <c r="C1660" s="239">
        <v>4056</v>
      </c>
      <c r="D1660" s="240">
        <v>4604</v>
      </c>
      <c r="E1660" s="241">
        <f>D1660*(12+Henkilöstömenot!$I$29)*(1+(Henkilöstömenot!$I$28/100))</f>
        <v>70786.5</v>
      </c>
    </row>
    <row r="1661" spans="1:5" ht="14.25">
      <c r="A1661" s="242" t="s">
        <v>1690</v>
      </c>
      <c r="B1661" s="243">
        <v>13</v>
      </c>
      <c r="C1661" s="244">
        <v>5475</v>
      </c>
      <c r="D1661" s="245">
        <v>6302</v>
      </c>
      <c r="E1661" s="246">
        <f>D1661*(12+Henkilöstömenot!$I$29)*(1+(Henkilöstömenot!$I$28/100))</f>
        <v>96893.25</v>
      </c>
    </row>
    <row r="1662" spans="1:5" ht="14.25">
      <c r="A1662" s="237" t="s">
        <v>1691</v>
      </c>
      <c r="B1662" s="238" t="s">
        <v>1692</v>
      </c>
      <c r="C1662" s="239">
        <v>6707</v>
      </c>
      <c r="D1662" s="240">
        <v>9466</v>
      </c>
      <c r="E1662" s="241">
        <f>D1662*(12+Henkilöstömenot!$I$29)*(1+(Henkilöstömenot!$I$28/100))</f>
        <v>145539.75</v>
      </c>
    </row>
    <row r="1663" spans="1:5" ht="14.25">
      <c r="A1663" s="242" t="s">
        <v>1693</v>
      </c>
      <c r="B1663" s="243">
        <v>341</v>
      </c>
      <c r="C1663" s="244">
        <v>4880</v>
      </c>
      <c r="D1663" s="245">
        <v>5647</v>
      </c>
      <c r="E1663" s="246">
        <f>D1663*(12+Henkilöstömenot!$I$29)*(1+(Henkilöstömenot!$I$28/100))</f>
        <v>86822.625</v>
      </c>
    </row>
    <row r="1664" spans="1:5" ht="14.25">
      <c r="A1664" s="237" t="s">
        <v>1694</v>
      </c>
      <c r="B1664" s="238">
        <v>501</v>
      </c>
      <c r="C1664" s="239">
        <v>2035</v>
      </c>
      <c r="D1664" s="240">
        <v>3297</v>
      </c>
      <c r="E1664" s="241">
        <f>D1664*(12+Henkilöstömenot!$I$29)*(1+(Henkilöstömenot!$I$28/100))</f>
        <v>50691.375</v>
      </c>
    </row>
    <row r="1665" spans="1:5" ht="14.25">
      <c r="A1665" s="242" t="s">
        <v>1695</v>
      </c>
      <c r="B1665" s="243">
        <v>16</v>
      </c>
      <c r="C1665" s="244">
        <v>1971</v>
      </c>
      <c r="D1665" s="245">
        <v>2383</v>
      </c>
      <c r="E1665" s="246">
        <f>D1665*(12+Henkilöstömenot!$I$29)*(1+(Henkilöstömenot!$I$28/100))</f>
        <v>36638.625</v>
      </c>
    </row>
    <row r="1666" spans="1:5" ht="14.25">
      <c r="A1666" s="237" t="s">
        <v>1696</v>
      </c>
      <c r="B1666" s="238">
        <v>458</v>
      </c>
      <c r="C1666" s="239">
        <v>2808</v>
      </c>
      <c r="D1666" s="240">
        <v>3877</v>
      </c>
      <c r="E1666" s="241">
        <f>D1666*(12+Henkilöstömenot!$I$29)*(1+(Henkilöstömenot!$I$28/100))</f>
        <v>59608.875</v>
      </c>
    </row>
    <row r="1667" spans="1:5" ht="14.25">
      <c r="A1667" s="242" t="s">
        <v>1697</v>
      </c>
      <c r="B1667" s="243">
        <v>42</v>
      </c>
      <c r="C1667" s="244">
        <v>4663</v>
      </c>
      <c r="D1667" s="245">
        <v>5483</v>
      </c>
      <c r="E1667" s="246">
        <f>D1667*(12+Henkilöstömenot!$I$29)*(1+(Henkilöstömenot!$I$28/100))</f>
        <v>84301.125</v>
      </c>
    </row>
    <row r="1668" spans="1:5" ht="14.25">
      <c r="A1668" s="237" t="s">
        <v>1698</v>
      </c>
      <c r="B1668" s="238">
        <v>15</v>
      </c>
      <c r="C1668" s="239">
        <v>2692</v>
      </c>
      <c r="D1668" s="240">
        <v>2996</v>
      </c>
      <c r="E1668" s="241">
        <f>D1668*(12+Henkilöstömenot!$I$29)*(1+(Henkilöstömenot!$I$28/100))</f>
        <v>46063.5</v>
      </c>
    </row>
    <row r="1669" spans="1:5" ht="14.25">
      <c r="A1669" s="242" t="s">
        <v>1699</v>
      </c>
      <c r="B1669" s="243">
        <v>27</v>
      </c>
      <c r="C1669" s="244">
        <v>3168</v>
      </c>
      <c r="D1669" s="245">
        <v>3622</v>
      </c>
      <c r="E1669" s="246">
        <f>D1669*(12+Henkilöstömenot!$I$29)*(1+(Henkilöstömenot!$I$28/100))</f>
        <v>55688.25</v>
      </c>
    </row>
    <row r="1670" spans="1:5" ht="14.25">
      <c r="A1670" s="237" t="s">
        <v>1700</v>
      </c>
      <c r="B1670" s="238">
        <v>49</v>
      </c>
      <c r="C1670" s="239">
        <v>3024</v>
      </c>
      <c r="D1670" s="240">
        <v>3409</v>
      </c>
      <c r="E1670" s="241">
        <f>D1670*(12+Henkilöstömenot!$I$29)*(1+(Henkilöstömenot!$I$28/100))</f>
        <v>52413.375</v>
      </c>
    </row>
    <row r="1671" spans="1:5" ht="14.25">
      <c r="A1671" s="242" t="s">
        <v>1701</v>
      </c>
      <c r="B1671" s="243">
        <v>15</v>
      </c>
      <c r="C1671" s="244">
        <v>5250</v>
      </c>
      <c r="D1671" s="245">
        <v>5719</v>
      </c>
      <c r="E1671" s="246">
        <f>D1671*(12+Henkilöstömenot!$I$29)*(1+(Henkilöstömenot!$I$28/100))</f>
        <v>87929.625</v>
      </c>
    </row>
    <row r="1672" spans="1:5" ht="14.25">
      <c r="A1672" s="237" t="s">
        <v>1702</v>
      </c>
      <c r="B1672" s="238">
        <v>10</v>
      </c>
      <c r="C1672" s="239">
        <v>1864</v>
      </c>
      <c r="D1672" s="240">
        <v>2193</v>
      </c>
      <c r="E1672" s="241">
        <f>D1672*(12+Henkilöstömenot!$I$29)*(1+(Henkilöstömenot!$I$28/100))</f>
        <v>33717.375</v>
      </c>
    </row>
    <row r="1673" spans="1:5" ht="14.25">
      <c r="A1673" s="242" t="s">
        <v>1703</v>
      </c>
      <c r="B1673" s="243">
        <v>20</v>
      </c>
      <c r="C1673" s="244">
        <v>3887</v>
      </c>
      <c r="D1673" s="245">
        <v>4431</v>
      </c>
      <c r="E1673" s="246">
        <f>D1673*(12+Henkilöstömenot!$I$29)*(1+(Henkilöstömenot!$I$28/100))</f>
        <v>68126.625</v>
      </c>
    </row>
    <row r="1674" spans="1:5" ht="14.25">
      <c r="A1674" s="237" t="s">
        <v>1704</v>
      </c>
      <c r="B1674" s="238">
        <v>42</v>
      </c>
      <c r="C1674" s="239">
        <v>2890</v>
      </c>
      <c r="D1674" s="240">
        <v>3250</v>
      </c>
      <c r="E1674" s="241">
        <f>D1674*(12+Henkilöstömenot!$I$29)*(1+(Henkilöstömenot!$I$28/100))</f>
        <v>49968.75</v>
      </c>
    </row>
    <row r="1675" spans="1:5" ht="14.25">
      <c r="A1675" s="242" t="s">
        <v>1705</v>
      </c>
      <c r="B1675" s="243">
        <v>13</v>
      </c>
      <c r="C1675" s="244">
        <v>3044</v>
      </c>
      <c r="D1675" s="245">
        <v>3557</v>
      </c>
      <c r="E1675" s="246">
        <f>D1675*(12+Henkilöstömenot!$I$29)*(1+(Henkilöstömenot!$I$28/100))</f>
        <v>54688.875</v>
      </c>
    </row>
    <row r="1676" spans="1:5" ht="14.25">
      <c r="A1676" s="237" t="s">
        <v>1706</v>
      </c>
      <c r="B1676" s="238">
        <v>40</v>
      </c>
      <c r="C1676" s="239">
        <v>3019</v>
      </c>
      <c r="D1676" s="240">
        <v>3442</v>
      </c>
      <c r="E1676" s="241">
        <f>D1676*(12+Henkilöstömenot!$I$29)*(1+(Henkilöstömenot!$I$28/100))</f>
        <v>52920.75</v>
      </c>
    </row>
    <row r="1677" spans="1:5" ht="14.25">
      <c r="A1677" s="242" t="s">
        <v>1707</v>
      </c>
      <c r="B1677" s="243">
        <v>42</v>
      </c>
      <c r="C1677" s="244">
        <v>3775</v>
      </c>
      <c r="D1677" s="245">
        <v>4290</v>
      </c>
      <c r="E1677" s="246">
        <f>D1677*(12+Henkilöstömenot!$I$29)*(1+(Henkilöstömenot!$I$28/100))</f>
        <v>65958.75</v>
      </c>
    </row>
    <row r="1678" spans="1:5" ht="14.25">
      <c r="A1678" s="237" t="s">
        <v>1708</v>
      </c>
      <c r="B1678" s="238">
        <v>22</v>
      </c>
      <c r="C1678" s="239">
        <v>1883</v>
      </c>
      <c r="D1678" s="240">
        <v>1923</v>
      </c>
      <c r="E1678" s="241">
        <f>D1678*(12+Henkilöstömenot!$I$29)*(1+(Henkilöstömenot!$I$28/100))</f>
        <v>29566.125</v>
      </c>
    </row>
    <row r="1679" spans="1:5" ht="14.25">
      <c r="A1679" s="242" t="s">
        <v>1709</v>
      </c>
      <c r="B1679" s="243">
        <v>40</v>
      </c>
      <c r="C1679" s="244">
        <v>2916</v>
      </c>
      <c r="D1679" s="245">
        <v>3395</v>
      </c>
      <c r="E1679" s="246">
        <f>D1679*(12+Henkilöstömenot!$I$29)*(1+(Henkilöstömenot!$I$28/100))</f>
        <v>52198.125</v>
      </c>
    </row>
    <row r="1680" spans="1:5" ht="14.25">
      <c r="A1680" s="237" t="s">
        <v>1710</v>
      </c>
      <c r="B1680" s="238">
        <v>39</v>
      </c>
      <c r="C1680" s="239">
        <v>3148</v>
      </c>
      <c r="D1680" s="240">
        <v>3454</v>
      </c>
      <c r="E1680" s="241">
        <f>D1680*(12+Henkilöstömenot!$I$29)*(1+(Henkilöstömenot!$I$28/100))</f>
        <v>53105.25</v>
      </c>
    </row>
    <row r="1681" spans="1:5" ht="14.25">
      <c r="A1681" s="242" t="s">
        <v>1711</v>
      </c>
      <c r="B1681" s="243">
        <v>219</v>
      </c>
      <c r="C1681" s="244">
        <v>3002</v>
      </c>
      <c r="D1681" s="245">
        <v>3390</v>
      </c>
      <c r="E1681" s="246">
        <f>D1681*(12+Henkilöstömenot!$I$29)*(1+(Henkilöstömenot!$I$28/100))</f>
        <v>52121.25</v>
      </c>
    </row>
    <row r="1682" spans="1:5" ht="14.25">
      <c r="A1682" s="237" t="s">
        <v>1712</v>
      </c>
      <c r="B1682" s="238">
        <v>10</v>
      </c>
      <c r="C1682" s="239">
        <v>4429</v>
      </c>
      <c r="D1682" s="240">
        <v>4946</v>
      </c>
      <c r="E1682" s="241">
        <f>D1682*(12+Henkilöstömenot!$I$29)*(1+(Henkilöstömenot!$I$28/100))</f>
        <v>76044.75</v>
      </c>
    </row>
    <row r="1683" spans="1:5" ht="14.25">
      <c r="A1683" s="242" t="s">
        <v>1713</v>
      </c>
      <c r="B1683" s="243">
        <v>50</v>
      </c>
      <c r="C1683" s="244">
        <v>2795</v>
      </c>
      <c r="D1683" s="245">
        <v>3165</v>
      </c>
      <c r="E1683" s="246">
        <f>D1683*(12+Henkilöstömenot!$I$29)*(1+(Henkilöstömenot!$I$28/100))</f>
        <v>48661.875</v>
      </c>
    </row>
    <row r="1684" spans="1:5" ht="14.25">
      <c r="A1684" s="237" t="s">
        <v>1714</v>
      </c>
      <c r="B1684" s="238">
        <v>101</v>
      </c>
      <c r="C1684" s="239">
        <v>1802</v>
      </c>
      <c r="D1684" s="240">
        <v>1868</v>
      </c>
      <c r="E1684" s="241">
        <f>D1684*(12+Henkilöstömenot!$I$29)*(1+(Henkilöstömenot!$I$28/100))</f>
        <v>28720.5</v>
      </c>
    </row>
    <row r="1685" spans="1:5" ht="14.25">
      <c r="A1685" s="242" t="s">
        <v>1715</v>
      </c>
      <c r="B1685" s="243">
        <v>25</v>
      </c>
      <c r="C1685" s="244">
        <v>3645</v>
      </c>
      <c r="D1685" s="245">
        <v>3976</v>
      </c>
      <c r="E1685" s="246">
        <f>D1685*(12+Henkilöstömenot!$I$29)*(1+(Henkilöstömenot!$I$28/100))</f>
        <v>61131</v>
      </c>
    </row>
    <row r="1686" spans="1:5" ht="14.25">
      <c r="A1686" s="237" t="s">
        <v>1716</v>
      </c>
      <c r="B1686" s="238">
        <v>19</v>
      </c>
      <c r="C1686" s="239">
        <v>2854</v>
      </c>
      <c r="D1686" s="240">
        <v>2951</v>
      </c>
      <c r="E1686" s="241">
        <f>D1686*(12+Henkilöstömenot!$I$29)*(1+(Henkilöstömenot!$I$28/100))</f>
        <v>45371.625</v>
      </c>
    </row>
    <row r="1687" spans="1:5" ht="14.25">
      <c r="A1687" s="242" t="s">
        <v>1717</v>
      </c>
      <c r="B1687" s="243">
        <v>36</v>
      </c>
      <c r="C1687" s="244">
        <v>3296</v>
      </c>
      <c r="D1687" s="245">
        <v>3562</v>
      </c>
      <c r="E1687" s="246">
        <f>D1687*(12+Henkilöstömenot!$I$29)*(1+(Henkilöstömenot!$I$28/100))</f>
        <v>54765.75</v>
      </c>
    </row>
    <row r="1688" spans="1:5" ht="14.25">
      <c r="A1688" s="237" t="s">
        <v>1718</v>
      </c>
      <c r="B1688" s="238">
        <v>22</v>
      </c>
      <c r="C1688" s="239">
        <v>2037</v>
      </c>
      <c r="D1688" s="240">
        <v>3067</v>
      </c>
      <c r="E1688" s="241">
        <f>D1688*(12+Henkilöstömenot!$I$29)*(1+(Henkilöstömenot!$I$28/100))</f>
        <v>47155.125</v>
      </c>
    </row>
    <row r="1689" spans="1:5" ht="14.25">
      <c r="A1689" s="242" t="s">
        <v>1719</v>
      </c>
      <c r="B1689" s="243">
        <v>26</v>
      </c>
      <c r="C1689" s="244">
        <v>1839</v>
      </c>
      <c r="D1689" s="245">
        <v>2708</v>
      </c>
      <c r="E1689" s="246">
        <f>D1689*(12+Henkilöstömenot!$I$29)*(1+(Henkilöstömenot!$I$28/100))</f>
        <v>41635.5</v>
      </c>
    </row>
    <row r="1690" spans="1:5" ht="14.25">
      <c r="A1690" s="237" t="s">
        <v>1792</v>
      </c>
      <c r="B1690" s="238"/>
      <c r="C1690" s="239"/>
      <c r="D1690" s="240"/>
      <c r="E1690" s="241">
        <f>D1690*(12+Henkilöstömenot!$I$29)*(1+(Henkilöstömenot!$I$28/100))</f>
        <v>0</v>
      </c>
    </row>
    <row r="1691" spans="1:5" ht="14.25">
      <c r="A1691" s="242" t="s">
        <v>1720</v>
      </c>
      <c r="B1691" s="243">
        <v>61</v>
      </c>
      <c r="C1691" s="244">
        <v>2836</v>
      </c>
      <c r="D1691" s="245">
        <v>4003</v>
      </c>
      <c r="E1691" s="246">
        <f>D1691*(12+Henkilöstömenot!$I$29)*(1+(Henkilöstömenot!$I$28/100))</f>
        <v>61546.125</v>
      </c>
    </row>
    <row r="1692" spans="1:5" ht="14.25">
      <c r="A1692" s="237" t="s">
        <v>1721</v>
      </c>
      <c r="B1692" s="238">
        <v>130</v>
      </c>
      <c r="C1692" s="239">
        <v>2813</v>
      </c>
      <c r="D1692" s="240">
        <v>4078</v>
      </c>
      <c r="E1692" s="241">
        <f>D1692*(12+Henkilöstömenot!$I$29)*(1+(Henkilöstömenot!$I$28/100))</f>
        <v>62699.25</v>
      </c>
    </row>
    <row r="1693" spans="1:5" ht="14.25">
      <c r="A1693" s="242" t="s">
        <v>1722</v>
      </c>
      <c r="B1693" s="243">
        <v>11</v>
      </c>
      <c r="C1693" s="244">
        <v>2837</v>
      </c>
      <c r="D1693" s="245">
        <v>3972</v>
      </c>
      <c r="E1693" s="246">
        <f>D1693*(12+Henkilöstömenot!$I$29)*(1+(Henkilöstömenot!$I$28/100))</f>
        <v>61069.5</v>
      </c>
    </row>
    <row r="1694" spans="1:5" ht="14.25">
      <c r="A1694" s="237" t="s">
        <v>1723</v>
      </c>
      <c r="B1694" s="238">
        <v>181</v>
      </c>
      <c r="C1694" s="239">
        <v>2624</v>
      </c>
      <c r="D1694" s="240">
        <v>3079</v>
      </c>
      <c r="E1694" s="241">
        <f>D1694*(12+Henkilöstömenot!$I$29)*(1+(Henkilöstömenot!$I$28/100))</f>
        <v>47339.625</v>
      </c>
    </row>
    <row r="1695" spans="1:5" ht="14.25">
      <c r="A1695" s="247" t="s">
        <v>1724</v>
      </c>
      <c r="B1695" s="248">
        <v>10</v>
      </c>
      <c r="C1695" s="249">
        <v>2150</v>
      </c>
      <c r="D1695" s="250">
        <v>2577</v>
      </c>
      <c r="E1695" s="251">
        <f>D1695*(12+Henkilöstömenot!$I$29)*(1+(Henkilöstömenot!$I$28/100))</f>
        <v>39621.375</v>
      </c>
    </row>
    <row r="1696" ht="14.25" hidden="1">
      <c r="A1696" s="203"/>
    </row>
    <row r="1697" s="32" customFormat="1" ht="14.25">
      <c r="E1697" s="252"/>
    </row>
    <row r="1698" s="32" customFormat="1" ht="14.25">
      <c r="E1698" s="252"/>
    </row>
    <row r="1699" spans="1:5" s="32" customFormat="1" ht="14.25">
      <c r="A1699" s="33"/>
      <c r="E1699" s="252"/>
    </row>
    <row r="1700" s="32" customFormat="1" ht="14.25">
      <c r="E1700" s="252"/>
    </row>
    <row r="1701" spans="1:5" s="32" customFormat="1" ht="14.25">
      <c r="A1701" s="253"/>
      <c r="E1701" s="252"/>
    </row>
    <row r="1702" spans="1:5" s="32" customFormat="1" ht="14.25">
      <c r="A1702" s="254"/>
      <c r="E1702" s="252"/>
    </row>
    <row r="1703" spans="1:5" s="32" customFormat="1" ht="14.25">
      <c r="A1703" s="255"/>
      <c r="E1703" s="252"/>
    </row>
    <row r="1704" spans="1:5" s="32" customFormat="1" ht="14.25">
      <c r="A1704" s="255"/>
      <c r="E1704" s="252"/>
    </row>
    <row r="1705" spans="1:5" s="32" customFormat="1" ht="14.25">
      <c r="A1705" s="255"/>
      <c r="E1705" s="252"/>
    </row>
    <row r="1706" spans="1:5" s="32" customFormat="1" ht="14.25">
      <c r="A1706" s="255"/>
      <c r="E1706" s="252"/>
    </row>
    <row r="1707" spans="1:5" s="32" customFormat="1" ht="14.25">
      <c r="A1707" s="255"/>
      <c r="E1707" s="252"/>
    </row>
    <row r="1708" spans="1:5" s="32" customFormat="1" ht="14.25">
      <c r="A1708" s="255"/>
      <c r="E1708" s="252"/>
    </row>
    <row r="1709" s="32" customFormat="1" ht="14.25">
      <c r="E1709" s="252"/>
    </row>
    <row r="1710" spans="1:5" s="32" customFormat="1" ht="14.25">
      <c r="A1710" s="253"/>
      <c r="E1710" s="252"/>
    </row>
    <row r="1711" s="32" customFormat="1" ht="14.25">
      <c r="E1711" s="252"/>
    </row>
    <row r="1712" s="32" customFormat="1" ht="14.25">
      <c r="E1712" s="252"/>
    </row>
    <row r="1713" s="32" customFormat="1" ht="14.25">
      <c r="E1713" s="252"/>
    </row>
    <row r="1714" spans="1:5" s="32" customFormat="1" ht="15">
      <c r="A1714" s="40"/>
      <c r="E1714" s="252"/>
    </row>
    <row r="1715" s="32" customFormat="1" ht="14.25">
      <c r="E1715" s="252"/>
    </row>
    <row r="1716" s="32" customFormat="1" ht="14.25">
      <c r="E1716" s="252"/>
    </row>
    <row r="1717" s="32" customFormat="1" ht="14.25">
      <c r="E1717" s="252"/>
    </row>
    <row r="1718" s="32" customFormat="1" ht="14.25">
      <c r="E1718" s="252"/>
    </row>
    <row r="1719" s="32" customFormat="1" ht="14.25">
      <c r="E1719" s="252"/>
    </row>
    <row r="1720" s="32" customFormat="1" ht="14.25">
      <c r="E1720" s="252"/>
    </row>
    <row r="1721" s="32" customFormat="1" ht="14.25">
      <c r="E1721" s="252"/>
    </row>
    <row r="1722" s="32" customFormat="1" ht="14.25">
      <c r="E1722" s="252"/>
    </row>
    <row r="1723" spans="1:5" s="32" customFormat="1" ht="14.25">
      <c r="A1723" s="253"/>
      <c r="E1723" s="252"/>
    </row>
    <row r="1724" spans="1:5" s="32" customFormat="1" ht="14.25">
      <c r="A1724" s="253"/>
      <c r="E1724" s="252"/>
    </row>
    <row r="1725" spans="1:5" s="32" customFormat="1" ht="14.25">
      <c r="A1725" s="253"/>
      <c r="E1725" s="252"/>
    </row>
    <row r="1726" spans="1:5" s="32" customFormat="1" ht="14.25">
      <c r="A1726" s="253"/>
      <c r="E1726" s="252"/>
    </row>
    <row r="1727" spans="1:5" s="32" customFormat="1" ht="14.25">
      <c r="A1727" s="253"/>
      <c r="E1727" s="252"/>
    </row>
    <row r="1729" ht="14.25"/>
    <row r="1730" ht="14.25"/>
    <row r="1731" ht="14.25"/>
    <row r="1732" ht="14.25">
      <c r="A1732" s="205"/>
    </row>
    <row r="1733" spans="1:2" ht="14.25">
      <c r="A1733" s="198"/>
      <c r="B1733" s="198"/>
    </row>
    <row r="1734" spans="1:2" ht="14.25">
      <c r="A1734" s="198"/>
      <c r="B1734" s="198"/>
    </row>
    <row r="1735" spans="1:2" ht="14.25">
      <c r="A1735" s="198"/>
      <c r="B1735" s="198"/>
    </row>
  </sheetData>
  <sheetProtection sheet="1"/>
  <printOptions/>
  <pageMargins left="0.7" right="0.7" top="0.75" bottom="0.75" header="0.3" footer="0.3"/>
  <pageSetup fitToHeight="1" fitToWidth="1"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sheetPr codeName="Taul3">
    <tabColor theme="8" tint="0.39998000860214233"/>
    <pageSetUpPr fitToPage="1"/>
  </sheetPr>
  <dimension ref="A1:D62"/>
  <sheetViews>
    <sheetView zoomScalePageLayoutView="0" workbookViewId="0" topLeftCell="A1">
      <selection activeCell="L18" sqref="L18"/>
    </sheetView>
  </sheetViews>
  <sheetFormatPr defaultColWidth="8.796875" defaultRowHeight="14.25"/>
  <cols>
    <col min="1" max="1" width="2.3984375" style="101" customWidth="1"/>
    <col min="2" max="2" width="1.69921875" style="101" customWidth="1"/>
    <col min="3" max="3" width="1.1015625" style="101" customWidth="1"/>
    <col min="4" max="4" width="2.69921875" style="101" customWidth="1"/>
    <col min="5" max="16384" width="8.796875" style="101" customWidth="1"/>
  </cols>
  <sheetData>
    <row r="1" ht="18">
      <c r="A1" s="37" t="s">
        <v>1725</v>
      </c>
    </row>
    <row r="3" spans="1:4" ht="15">
      <c r="A3" s="210" t="s">
        <v>1866</v>
      </c>
      <c r="D3" s="207"/>
    </row>
    <row r="4" spans="1:4" ht="20.25" customHeight="1">
      <c r="A4" s="106"/>
      <c r="B4" s="106" t="s">
        <v>1867</v>
      </c>
      <c r="D4" s="207"/>
    </row>
    <row r="5" spans="3:4" ht="14.25">
      <c r="C5" s="208" t="s">
        <v>1868</v>
      </c>
      <c r="D5" s="207"/>
    </row>
    <row r="6" ht="19.5" customHeight="1">
      <c r="B6" s="106" t="s">
        <v>1869</v>
      </c>
    </row>
    <row r="7" ht="14.25">
      <c r="C7" s="208" t="s">
        <v>1739</v>
      </c>
    </row>
    <row r="8" ht="19.5" customHeight="1">
      <c r="B8" s="106" t="s">
        <v>1870</v>
      </c>
    </row>
    <row r="9" ht="14.25">
      <c r="C9" s="208" t="s">
        <v>1797</v>
      </c>
    </row>
    <row r="10" ht="20.25" customHeight="1">
      <c r="B10" s="106" t="s">
        <v>1871</v>
      </c>
    </row>
    <row r="11" ht="14.25">
      <c r="C11" s="208" t="s">
        <v>1728</v>
      </c>
    </row>
    <row r="12" ht="19.5" customHeight="1">
      <c r="B12" s="106" t="s">
        <v>1872</v>
      </c>
    </row>
    <row r="13" ht="14.25">
      <c r="C13" s="208" t="s">
        <v>1729</v>
      </c>
    </row>
    <row r="14" spans="3:4" ht="14.25">
      <c r="C14" s="208"/>
      <c r="D14" s="207" t="s">
        <v>1766</v>
      </c>
    </row>
    <row r="15" spans="3:4" ht="14.25">
      <c r="C15" s="208"/>
      <c r="D15" s="207" t="s">
        <v>1767</v>
      </c>
    </row>
    <row r="16" spans="3:4" ht="14.25">
      <c r="C16" s="208"/>
      <c r="D16" s="207" t="s">
        <v>1768</v>
      </c>
    </row>
    <row r="17" spans="3:4" ht="14.25">
      <c r="C17" s="208"/>
      <c r="D17" s="207" t="s">
        <v>1769</v>
      </c>
    </row>
    <row r="18" spans="3:4" ht="14.25">
      <c r="C18" s="208"/>
      <c r="D18" s="207" t="s">
        <v>1770</v>
      </c>
    </row>
    <row r="19" ht="14.25">
      <c r="D19" s="207" t="s">
        <v>1771</v>
      </c>
    </row>
    <row r="20" ht="14.25">
      <c r="D20" s="207" t="s">
        <v>1772</v>
      </c>
    </row>
    <row r="21" ht="14.25">
      <c r="D21" s="207" t="s">
        <v>1773</v>
      </c>
    </row>
    <row r="23" spans="1:4" ht="15">
      <c r="A23" s="210" t="s">
        <v>1737</v>
      </c>
      <c r="D23" s="207"/>
    </row>
    <row r="24" ht="20.25" customHeight="1">
      <c r="B24" s="106" t="s">
        <v>1873</v>
      </c>
    </row>
    <row r="25" ht="14.25">
      <c r="C25" s="101" t="s">
        <v>1774</v>
      </c>
    </row>
    <row r="26" ht="14.25">
      <c r="C26" s="101" t="s">
        <v>1874</v>
      </c>
    </row>
    <row r="27" ht="20.25" customHeight="1">
      <c r="B27" s="106" t="s">
        <v>1875</v>
      </c>
    </row>
    <row r="28" ht="14.25">
      <c r="C28" s="101" t="s">
        <v>1876</v>
      </c>
    </row>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spans="1:4" ht="15">
      <c r="A58" s="210" t="s">
        <v>1738</v>
      </c>
      <c r="D58" s="207"/>
    </row>
    <row r="59" ht="18.75" customHeight="1">
      <c r="B59" s="106" t="s">
        <v>1877</v>
      </c>
    </row>
    <row r="60" ht="14.25">
      <c r="C60" s="208" t="s">
        <v>1727</v>
      </c>
    </row>
    <row r="62" ht="14.25">
      <c r="C62" s="209"/>
    </row>
  </sheetData>
  <sheetProtection sheet="1"/>
  <hyperlinks>
    <hyperlink ref="C11" r:id="rId1" display="www.kunnat.net/sotekust"/>
    <hyperlink ref="C13" r:id="rId2" display="www.kuusikkokunnat.fi"/>
    <hyperlink ref="C7" r:id="rId3" display="www.sotkanet.fi"/>
    <hyperlink ref="D14" r:id="rId4" display="http://www.kuusikkokunnat.fi/?id=E9A6153C-BA174605BD29-0132C02A4A48"/>
    <hyperlink ref="D15" r:id="rId5" display="http://www.kuusikkokunnat.fi/?id=6C9224DB-68814984B365-981A62147F1E"/>
    <hyperlink ref="D16" r:id="rId6" display="http://www.kuusikkokunnat.fi/?id=0BF73024-FCBB444F829C-38D8B84C5A64"/>
    <hyperlink ref="D17" r:id="rId7" display="http://www.kuusikkokunnat.fi/?id=FB23A32C-0A734DBFA054-00F3F443A8F8"/>
    <hyperlink ref="D18" r:id="rId8" display="http://www.kuusikkokunnat.fi/?id=15022CF7-74F24F0CBDEA-35B8588E971C"/>
    <hyperlink ref="D19" r:id="rId9" display="http://www.kuusikkokunnat.fi/?id=D31125FD-1732496A88B7-E036AEDBC563"/>
    <hyperlink ref="D20" r:id="rId10" display="http://www.kuusikkokunnat.fi/?id=77224AD0-850A44650AC3-CBE7D152BD9D"/>
    <hyperlink ref="D21" r:id="rId11" display="http://www.kuusikkokunnat.fi/?id=56698A57-D12043A0A0C0-CC6CDF3AFE23"/>
    <hyperlink ref="C9" r:id="rId12" display="http://www.kunnat.net/fi/asiantuntijapalvelut/soster/hallinto-jarjestaminen-tuottaminen/hallinto/sotehallinto2014/Sivut/default.aspx"/>
    <hyperlink ref="C60" r:id="rId13" display="http://www.kuntatyonantajat.fi/fi/kunta-tyonantajana/palkat-ammatit-ja-tutkinnot/palkat-2013/Sivut/default.aspx"/>
    <hyperlink ref="C5" r:id="rId14" display="Sosiaali- ja terveydenhuollon yksikkökustannuksia"/>
  </hyperlinks>
  <printOptions/>
  <pageMargins left="0.25" right="0.25" top="0.75" bottom="0.75" header="0.3" footer="0.3"/>
  <pageSetup fitToHeight="1" fitToWidth="1" horizontalDpi="600" verticalDpi="600" orientation="portrait" paperSize="9" scale="74" r:id="rId16"/>
  <drawing r:id="rId1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FC Sovelto Oyj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Tyni Tero</dc:creator>
  <cp:keywords/>
  <dc:description/>
  <cp:lastModifiedBy>vmpekkin</cp:lastModifiedBy>
  <cp:lastPrinted>2015-06-07T19:52:26Z</cp:lastPrinted>
  <dcterms:created xsi:type="dcterms:W3CDTF">2010-06-23T07:49:47Z</dcterms:created>
  <dcterms:modified xsi:type="dcterms:W3CDTF">2015-06-08T06:22:24Z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