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70" windowWidth="20730" windowHeight="10140" activeTab="2"/>
  </bookViews>
  <sheets>
    <sheet name="Suunnittelu" sheetId="1" r:id="rId1"/>
    <sheet name="Toteutus ja päättäminen" sheetId="2" r:id="rId2"/>
    <sheet name="Päättyneet" sheetId="3" r:id="rId3"/>
  </sheets>
  <calcPr calcId="145621"/>
</workbook>
</file>

<file path=xl/calcChain.xml><?xml version="1.0" encoding="utf-8"?>
<calcChain xmlns="http://schemas.openxmlformats.org/spreadsheetml/2006/main">
  <c r="L123" i="2" l="1"/>
  <c r="K123" i="2"/>
  <c r="J123" i="2"/>
  <c r="L120" i="2"/>
  <c r="K120" i="2"/>
  <c r="J120" i="2"/>
  <c r="L116" i="2"/>
  <c r="K116" i="2"/>
  <c r="J116" i="2"/>
  <c r="L74" i="2"/>
  <c r="K74" i="2"/>
  <c r="J74" i="2"/>
  <c r="L72" i="2"/>
  <c r="K72" i="2"/>
  <c r="J72" i="2"/>
  <c r="L60" i="2"/>
  <c r="K60" i="2"/>
  <c r="J60" i="2"/>
  <c r="L45" i="2"/>
  <c r="K45" i="2"/>
  <c r="J45" i="2"/>
  <c r="L37" i="2"/>
  <c r="K37" i="2"/>
  <c r="J37" i="2"/>
  <c r="L35" i="2"/>
  <c r="K35" i="2"/>
  <c r="J35" i="2"/>
  <c r="L30" i="2"/>
  <c r="K30" i="2"/>
  <c r="J30" i="2"/>
  <c r="L24" i="2"/>
  <c r="K24" i="2"/>
  <c r="J24" i="2"/>
  <c r="L10" i="2"/>
  <c r="K10" i="2"/>
  <c r="J10" i="2"/>
  <c r="C10" i="2" l="1"/>
  <c r="C24" i="2"/>
  <c r="C30" i="2"/>
  <c r="C35" i="2"/>
  <c r="C37" i="2"/>
  <c r="C45" i="2"/>
  <c r="C60" i="2"/>
  <c r="C72" i="2"/>
  <c r="C74" i="2"/>
  <c r="C116" i="2"/>
  <c r="C120" i="2"/>
  <c r="L3" i="2" l="1"/>
  <c r="L4" i="2"/>
  <c r="L5" i="2"/>
  <c r="L6" i="2"/>
  <c r="L7" i="2"/>
  <c r="L8" i="2"/>
  <c r="L9" i="2"/>
  <c r="L11" i="2"/>
  <c r="L12" i="2"/>
  <c r="L13" i="2"/>
  <c r="L14" i="2"/>
  <c r="L15" i="2"/>
  <c r="L16" i="2"/>
  <c r="L17" i="2"/>
  <c r="L18" i="2"/>
  <c r="L19" i="2"/>
  <c r="L20" i="2"/>
  <c r="L21" i="2"/>
  <c r="L22" i="2"/>
  <c r="L23" i="2"/>
  <c r="L25" i="2"/>
  <c r="L26" i="2"/>
  <c r="L27" i="2"/>
  <c r="L28" i="2"/>
  <c r="L29" i="2"/>
  <c r="L31" i="2"/>
  <c r="L32" i="2"/>
  <c r="L33" i="2"/>
  <c r="L34" i="2"/>
  <c r="L36" i="2"/>
  <c r="L38" i="2"/>
  <c r="L39" i="2"/>
  <c r="L40" i="2"/>
  <c r="L41" i="2"/>
  <c r="L42" i="2"/>
  <c r="L43" i="2"/>
  <c r="L44" i="2"/>
  <c r="L46" i="2"/>
  <c r="L47" i="2"/>
  <c r="L48" i="2"/>
  <c r="L49" i="2"/>
  <c r="L50" i="2"/>
  <c r="L51" i="2"/>
  <c r="L52" i="2"/>
  <c r="L53" i="2"/>
  <c r="L54" i="2"/>
  <c r="L55" i="2"/>
  <c r="L56" i="2"/>
  <c r="L57" i="2"/>
  <c r="L58" i="2"/>
  <c r="L59" i="2"/>
  <c r="L61" i="2"/>
  <c r="L62" i="2"/>
  <c r="L63" i="2"/>
  <c r="L64" i="2"/>
  <c r="L65" i="2"/>
  <c r="L66" i="2"/>
  <c r="L67" i="2"/>
  <c r="L68" i="2"/>
  <c r="L69" i="2"/>
  <c r="L70" i="2"/>
  <c r="L71" i="2"/>
  <c r="L73"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7" i="2"/>
  <c r="L118" i="2"/>
  <c r="L119" i="2"/>
  <c r="L121" i="2"/>
  <c r="L122" i="2"/>
  <c r="L2" i="2"/>
</calcChain>
</file>

<file path=xl/sharedStrings.xml><?xml version="1.0" encoding="utf-8"?>
<sst xmlns="http://schemas.openxmlformats.org/spreadsheetml/2006/main" count="994" uniqueCount="437">
  <si>
    <t>Hankkeen / Projektin nimi</t>
  </si>
  <si>
    <t>Ylätaso</t>
  </si>
  <si>
    <t>Hankkeen / Projektin tarkoitus</t>
  </si>
  <si>
    <t>Vaihe</t>
  </si>
  <si>
    <t>Virasto/Laitos</t>
  </si>
  <si>
    <t>Aloitus-päivämäärä</t>
  </si>
  <si>
    <t>Valmistumis-päivämäärä</t>
  </si>
  <si>
    <t>Kustannusten suuruusluokka</t>
  </si>
  <si>
    <t>Suurteholaskentakapasiteetin uusiminen</t>
  </si>
  <si>
    <t/>
  </si>
  <si>
    <t>Uusitaan Ilmatieteen laitoksen suurteholaskentalaitteisto osana NordNWP-kehityshanketta.</t>
  </si>
  <si>
    <t>Suunnittelu</t>
  </si>
  <si>
    <t>LVM Ilmatieteen laitos</t>
  </si>
  <si>
    <t>1 - 5 M€</t>
  </si>
  <si>
    <t>Meritietojärjestelmät</t>
  </si>
  <si>
    <t xml:space="preserve">Yhteiskunnan kannalta merenkulun turvallisuus ja merikuljetusten tehokkuus kasvaa. Hankkeessa korvataan nykyiset vanhentuneet meripuolen tietojärjestelmäkokonaisuudet. </t>
  </si>
  <si>
    <t>LVM Liikennevirasto</t>
  </si>
  <si>
    <t>Tiedonluovutuksen kumppanimallista luopuminen ja tiedon maksuttomuus (Tietopalvelutehdas)</t>
  </si>
  <si>
    <t xml:space="preserve">Tarkoituksena on mahdollistaa Trafin hallinnoimien rekisteritietojen nykyaikainen, sujuva sekä tietosuoja- ja turva näkökulmat huomioiva uudelleenkäyttö. Projektissa huomioidaan kaikkien liikennemuotojen tiedon hyödyntäminen. </t>
  </si>
  <si>
    <t>LVM Liikenteen turvallisuusvirasto</t>
  </si>
  <si>
    <t>ASHA- asianhallinnan kehittäminen</t>
  </si>
  <si>
    <t>ASHA -hankkeen tavoitteena on kehittää Trafin asian- ja asiakirjahallintaaja siihen liittyviä palveluita.</t>
  </si>
  <si>
    <t>VATI-hanke</t>
  </si>
  <si>
    <t>Toiminnan kehittämisen hanke.Uusia toimintatapoja palvelemaan rakennetaan myös kaikkien ympäristöterveydenhuollon viranomaisten käyttöön yhteinen käyttöliittymä valtakunnallisen ymp.terv.huollon järjestelmän yhteyteen; korvaa mm. nykyiset toimimattomat kuntavalvontajärjestelmät</t>
  </si>
  <si>
    <t>MMM Evira</t>
  </si>
  <si>
    <t>ASREK Sähköinen asunto-osakerekisteri, kehittämisvaihe</t>
  </si>
  <si>
    <t xml:space="preserve">Luoda osakehuoneistoille ja huoneistoja koskeville tiedoille ja omistajamerkinnöille kansallinen sähköinen rekisteri. </t>
  </si>
  <si>
    <t>MMM Ministeriö</t>
  </si>
  <si>
    <t>&gt; 5 M€</t>
  </si>
  <si>
    <t>Julkisen hallinnon paikkatiedon palvelualusta</t>
  </si>
  <si>
    <t>Toteuttaa hallitusohjelmaa tukeva digihanke, johon kuuluu kahdeksan paikkatietojen hyödyntämistä julkisessa hallinnossa edistävää osa-hankkeetta.</t>
  </si>
  <si>
    <t>VARDA</t>
  </si>
  <si>
    <t xml:space="preserve">Vares-hankkeessa tavoitteena on luoda valtakunnallinen varhaiskasvatuksen masterdata, jonka pohjana toimii varhaiskasvatuksen palveluntarjoajien (kunta, yksityinen, seurakunnat) tuottama toimintaa ja taloutta kuvaava tieto. </t>
  </si>
  <si>
    <t>OKM Ministeriö</t>
  </si>
  <si>
    <t xml:space="preserve">HAIPA Hallinto- ja erityistuomioistuinten toiminnanohjaus- ja dokumentaationhallintajärjestelmän kehittämishanke </t>
  </si>
  <si>
    <t>Sähköistää hallinto- ja erityistuomioistuinten asiankäsittelyprosessi, pyrkiä virtaviivaistamaan ja mahdollisuuksien mukaan yhtenäistämään tuomioistuinprosesseja sekä helpottamaan sidosryhmäyhteistyötä</t>
  </si>
  <si>
    <t>OM Ministeriö</t>
  </si>
  <si>
    <t>Nettiäänestysjärjestelmä kunnallisia neuvoa-antavia kansanäänestyksiä varten</t>
  </si>
  <si>
    <t>Osana oikeusministeriön demokratiaverkkopalveluja toteutettaisiin nettiäänestysjärjestelmä, joka olisi ilman eri korvausta kuntien käytettävissä kunnallisissa neuvoa-antavissa kansanäänestyksissä. Nettiäänestystä voitaisiin mahdollisesti kokeilla kansanäänestysten ohella myös pienimuotoisesti, esime</t>
  </si>
  <si>
    <t>Esisuunnittelu</t>
  </si>
  <si>
    <t>eORK ORK:n järjestelmien tehostaminen digitalisaation avulla</t>
  </si>
  <si>
    <t xml:space="preserve">eORK hankkeen tavoitteina on toiminnan tehostuminen ja vaikuttavuuden lisääntyminen. Tavoitteiden saavuttaminen hyödyttäisi niin Oikeusrekisterikeskusta kuin sen sidosryhmiä, muita viranomaisia ja kansalaisia. Toiminnan tehostumista tavoitellaan mm. tehostamalla perintää. </t>
  </si>
  <si>
    <t>OM Oikeusrekisterikeskus</t>
  </si>
  <si>
    <t>Älykäs digitaalinen virasto (UMA5 - UMA6)</t>
  </si>
  <si>
    <t>Maahanmuuttoviraston kärkihanke hallitusohjelman digitalisaatiohankekokonaisuudeksi. Viedä maahanmuuton digitalisaatio tuottavuusloikalla merkittävästi tuottavammalle tasolle. Tarkempi kuvaus erillisessä materiaalissa.</t>
  </si>
  <si>
    <t>SM Migri</t>
  </si>
  <si>
    <t>KH1 3 Omahoito ja sähköiset palvelut</t>
  </si>
  <si>
    <t>KH1 Palvelut asiakaslähtöisiksi</t>
  </si>
  <si>
    <t>STM Ministeriö</t>
  </si>
  <si>
    <t xml:space="preserve">Tietoaineistojen kansallinen kuvausjärjestelmä </t>
  </si>
  <si>
    <t>Hankkeessa määritellään ja valitaan tai kehitetään kansallinen digitaalisten tietoaineistojen kuvausmalli, työväline ja julkaisujärjestelmä.</t>
  </si>
  <si>
    <t>STM THL</t>
  </si>
  <si>
    <t>Asiakastiedon arkisto vaihe 2</t>
  </si>
  <si>
    <t>Kansa-hanke (sosiaalihuollon Kanta-palvelut)</t>
  </si>
  <si>
    <t>Suunnitellaan ja toteutetaan sosiaalihuollon Kanta-palvelujen II-vaiheen palvelut (sis. pilotointi ja testaus ja käyttöönotot)</t>
  </si>
  <si>
    <t>Työmarkkinatori</t>
  </si>
  <si>
    <t>TE-digi</t>
  </si>
  <si>
    <t>Projektissa toteutetaan työmarkkinatori –ratkaisu. Projektissa tuotetaan työmarkkinatorin kokonaiskonsepti sekä suunnitelma, millä aikataululla palveluja tullaan liittämään osaksi työmarkkinatoria.</t>
  </si>
  <si>
    <t>TEM KEHA-keskus</t>
  </si>
  <si>
    <t>Luvat ja valvonta -kärkihanke</t>
  </si>
  <si>
    <t xml:space="preserve">Toteuttaa asiakaslähtöinen, viranomaisrajat ja hallinnon tasot ylittävä digitaalinen palvelukokonaisuus sekä toteutaa yhteinen asiakaslähtöinen kehittämisen malli </t>
  </si>
  <si>
    <t>TEM Ministeriö</t>
  </si>
  <si>
    <t xml:space="preserve">KemiDigi - Kemikaalitietojen digitaalinen hallinta: yritysten ja eri viranomaisten yhteiskäyttöinen kemikaalitietojen ilmoitus- ja hallintapalvelu </t>
  </si>
  <si>
    <t xml:space="preserve"> Toteutetaan yhteiskäyttöinen (viranomaiset ja toiminnanharjoittajat) kemikaalitiedon digitaalisen hallinnan järjestelmä. </t>
  </si>
  <si>
    <t>TEM Turvallisuus- ja kemikaalivirasto Tukes</t>
  </si>
  <si>
    <t>Toimenpide 3a: Yhteisen tiedon palvelumalli (YTI)</t>
  </si>
  <si>
    <t>Toimenpide 3: Yksi luukku ja tiedonhallinta</t>
  </si>
  <si>
    <t>Kehitetään ja otetaan käyttöön yhden luukun palvelumallin ja "tietoa kysytään vain kerran"-periaatteen edellyttämät yhteisen tiedon määrittelymenetelmä, hallintamalli ja välineistö.</t>
  </si>
  <si>
    <t>VM JulkICT</t>
  </si>
  <si>
    <t>HANDI: Sähköinen tilaaminen ja laskun käsittely</t>
  </si>
  <si>
    <t>HANDI: Hankintojen Digitalisointi Hanke (Palkeet)</t>
  </si>
  <si>
    <t>VM Palkeet</t>
  </si>
  <si>
    <t>Valtion hankintojen digitalisointi  - toteutusohjelma</t>
  </si>
  <si>
    <t>Tullin asiakaslähtöiset digitaaliset asiointipalvelut (AIDA)</t>
  </si>
  <si>
    <t>Hankkeessa käynnistetään ja tuetaan projekteja, jotka edistävät julkishallinnon digitalisaatiotavoitteiden toteuttamista Tullin asiointipalveluissa. Hanke vastaa kansallisen palveluväylän kautta tarjottavien palveluiden integroitumisratkaisuista Tullin tietojärjestelmiin.</t>
  </si>
  <si>
    <t>VM Tulli</t>
  </si>
  <si>
    <t>Tullausprosessien ja -järjestelmien kokonaisuudistus (UTU)</t>
  </si>
  <si>
    <t>Kehitysohjelma 2015-2020</t>
  </si>
  <si>
    <t>Hankkeessa käyttöönotetaan EU-lainsäädännön mukainen, toimintavarma tullausjärjestelmä. Tulliselvitystoiminnan jatkuvuudesta huolehditaan vaiheittain edettäessä. Asiointiketjun toimivuus ja asioinnin helppous ovat keskeisiä tavoitteita.</t>
  </si>
  <si>
    <t>Tehtävien ja resurssien hallinta ja ohjaus (TERHO)</t>
  </si>
  <si>
    <t>Hankkeen tavoitteena on kehittää Tullissa tehtävien toimeksiantojen hallintaa ja dokumenttienhallintaa hankkimalla koko Tullin käyttöön yhteinen sovelluskehitin, jolla liiketoiminnan prosesseja ja niitä tukevia tietojärjestelmiä voidaan mallintaa.</t>
  </si>
  <si>
    <t>Mobiilikäytön tehostaminen</t>
  </si>
  <si>
    <t>Tullissa on tarve hyödyntää enemmän mobiiliteknologiaa ja tietojärjestelmiä tullityössä aika- ja paikkariippumattomasti työprosessien tehostamiseksi.</t>
  </si>
  <si>
    <t>Rahavirtajärjestelmien ja -prosessien kehittäminen (RAHJE)</t>
  </si>
  <si>
    <t>Tullin rahavirtaprosesseja ja -järjestelmiä on kehitetty eri aikakausina ja osin siilomaisesti. Hankkeen tavoitteena on kehittää kohdealueen toimintaa kokonaisvaltaisesti ja varmistaa rahavirtajärjestelmien tekninen toimivuus nykyvaatimusten mukaisesti.</t>
  </si>
  <si>
    <t>Tulorekisterin käyttöönotto Verohallinnossa</t>
  </si>
  <si>
    <t>Verotusjärjestelmiin kansallisen tulorekisterin käyttöönotosta aiheutuvien muutoksien toteuttaminen mm. tiedonsiirtojärjestelmät, valmisohjelmisto ja sen eri prosessit, henkilöasiakkaan nykyiset sähköiset asiointipalvelut sekä muutoksen tilastointiin ja raportointiin liittyen.</t>
  </si>
  <si>
    <t>VM Verohallinto</t>
  </si>
  <si>
    <t>Kansallinen tulorekisterin perustaminen, Verohallinnon vastuuosuudet perustamisessa</t>
  </si>
  <si>
    <t>Kansallisen tulorekisterin ja siihen liittyvien rekisteri-palveluiden hankinta ja käyttöönotto sekä rekisterin käyttöönottavien sidosryhmien käyttöönottojen kokonaiskoordinointi (ja projektien suunnittelun tukeminen).</t>
  </si>
  <si>
    <t>Väestötietojärjestelmän (VTJ) kokonaisuudistushanke (HETI)</t>
  </si>
  <si>
    <t>Hankkeessa on kyse VTJ:n henkilötietojen rekisteröinnin kehittämisestä, ja se on osa VTJ:n kokonaisuudistusta, joka alkoi RAKI-hankkeesta. Hanke mahdollistaa VTJ:n tietopalveluiden ja ylläpidon automatisoinnin sekä turvaa VTJ:n teknologisen elinkaaren jatkuvuuden.</t>
  </si>
  <si>
    <t>VM Väestörekisterikeskus</t>
  </si>
  <si>
    <t>Valtioneuvoston asianhallinnan kehittäminen (VAHVA)</t>
  </si>
  <si>
    <t>Valtioneuvoston yhteisen asianhallinnan kehittäminen</t>
  </si>
  <si>
    <t>VNK Ministeriö</t>
  </si>
  <si>
    <t>Raportointi-pvm</t>
  </si>
  <si>
    <t>Edistyminen</t>
  </si>
  <si>
    <t>Budjetti Yhteensä</t>
  </si>
  <si>
    <t>Toteuma Yhteensä</t>
  </si>
  <si>
    <t>Liikkumisen palvelujen tiedonhallinnan kehittäminen</t>
  </si>
  <si>
    <t>2017-2020 Kehitetään matkustajainformaatiota avoimella reittioppaalla ja reaaliaikatiedolla yhteistyössä HSL:n kanssa sekä suunnitellaan ja toteutetaan Liikennekaaren edellyttämät toimenpiteet. Osa Livin Digitalisaatiohanketta.</t>
  </si>
  <si>
    <t>Toteutus</t>
  </si>
  <si>
    <t>Väylänpidon asiantuntijajärjestelmien kehittäminen</t>
  </si>
  <si>
    <t>Tavoitteena on kehittää ja tehostaa väylänpitoon liittyvien tietovarastojen hyödyntämistä parantamalla tiedon laatua ja saatavuutta sekä uudistamalla nykyisiä ja kehittämällä uusia väylänpidon asiantuntijajärjestelmiä. Lisäksi tavoitteena on yhdenmukaistaa toimintatapoja eri väylämuotojen välillä.</t>
  </si>
  <si>
    <t>Tietoturvatasohanke</t>
  </si>
  <si>
    <t xml:space="preserve">Tavoitteena on saavuttaa tietoturva-asetuksen ja valmiuslain velvoitteet. Lain ja asetusten vaatimusten täyttyminen, sekä Liikenneviraston järjestelmien toimivuuden ja tietoturvan varmistaminen erilaisissa häiriö- ja poikkeustilanteissa. </t>
  </si>
  <si>
    <t>V2 - VERO-järjestelmän uudistaminen</t>
  </si>
  <si>
    <t xml:space="preserve">Projektin tavoitteena on varmistaa VERO- järjestelmän toiminnallisuus nykyisiä ja tulevia vaatimuksia varten (mm. sähköinen asiointi, uudet veroperusteet, manuaalityön vähentäminen jne.) </t>
  </si>
  <si>
    <t>PURKKI -vesiliikenteen järjestelmäuudistus</t>
  </si>
  <si>
    <t>Vesiliikenteen järjestelmien uudistaminen (ml. venerekisterin siirto Trafiin) ja sähköisen asioinnin toteuttaminen ja niiden jatkokehityksen mahdollistaminen.</t>
  </si>
  <si>
    <t>Päättäminen</t>
  </si>
  <si>
    <t>Ajoneuvojärjestelmien sovellusarkkitehtuurin kehittäminen</t>
  </si>
  <si>
    <t>Ajoneuvojärjestelmien ylläpitokustannusten merkittävä laskeminen, kehitystyön läpimenoajan merkittävä lyhentäminen, rekisteritietojen laadun ja asiakkaiden kokeman laadun paraneminen.</t>
  </si>
  <si>
    <t>Ajokortti itsepalveluna</t>
  </si>
  <si>
    <t xml:space="preserve">Parempia asiakaspalvelu: asiakkaalle mahdollisuus hakea ajokorttia sähköisesti itsepalveluna. </t>
  </si>
  <si>
    <t>Radiohallinnon asiointijärjestelmän uudistaminen RAHAS</t>
  </si>
  <si>
    <t>Hankkeen tehtävänä on päivittää Taajuushallinnon käyttämä Radiohallinnon asiointijärjestelmä. Päivityksessä järjestelmän toteutusteknologia vaihdetaan moderniin teknologiaan, jonka seurauksena järjestelmän ylläpito ja päivittäminen helpottuvat, ja järjestelmän tietoturvallisuutta saadaan parannettua</t>
  </si>
  <si>
    <t>LVM Viestintävirasto</t>
  </si>
  <si>
    <t xml:space="preserve">KUTI Elintarvikevalvonnan tiedonkeruu HANKE </t>
  </si>
  <si>
    <t>Parantaa valvonnan tehokkuuden ja vaikuttavuuden arviointia. Mahdollistaa reaaliaikaisen tilannekuvan muodostamisen elintarvike- ja elintarvikevalvontaketjusta.</t>
  </si>
  <si>
    <t>Nautarekisterin uudistus HANKE</t>
  </si>
  <si>
    <t xml:space="preserve">Saada nautarekisteri osaksi viranomaisjärjestelmiä lainsäädännön vaatimusten ja julkisen hallinnon arkkitehtuurivaatimusten mukaisesti. </t>
  </si>
  <si>
    <t xml:space="preserve">Elvi Eläinlääkintähallinnon tietojärjelmän kehittäminen HANKE </t>
  </si>
  <si>
    <t>Viranomaisille nykyaikainen ja helppokäyttöinen valvonnan suunnittelua, ohjausta ja käytännön valvontaa tukeva työkalu, jonka avulla eläinten terveyden ja hyvinvoinnin valvonta ja tautiseuranta, niihin liittyvien prosessien yhteistyö, tehostuu ja tiedonvälitys helpottuu. Toimijoille sähk.asiointi.</t>
  </si>
  <si>
    <t>Hirvitietojärjestelmä</t>
  </si>
  <si>
    <t>Hirvikantaa koskevaa tietoa tarvitaan hirvikannan hoitamiseksi yhteiskunnan asettamien tavoitteiden mukaisesti.</t>
  </si>
  <si>
    <t>MMM Luonnonvarakeskus</t>
  </si>
  <si>
    <t>KMTK, Kansallinen Maastotietokanta -hanke</t>
  </si>
  <si>
    <t>KMTK-hanke on osa Paikkatiedon tehokäyttö -kärkihanketta. 1)kansallinen maastotietokanta 2) perustuu MML:n maastoaineistoihin, kuntien kantakarttatietoihin sekä INSPIRE direktiivin ns. perusreferenssitietoihin 3) on osa perusrekisteri-infrastruktuuria</t>
  </si>
  <si>
    <t>MMM Maanmittauslaitos</t>
  </si>
  <si>
    <t>2SASI/to, Kaksisuuntainen sähköinen asiointi</t>
  </si>
  <si>
    <t>Toteutetaan MML:n kaksisuuntaisen sähköisen asioinnin palvelut. Palvelut perustuvat visioihin ja arkkitehtuuriin, jotka on luotu tai luodaan seuraavissa projekteissa: KII-ASOINTI, Sähköisen asiointiportaalin määrittely, 2SASI. Toteutetaan scrum-tyyppisesti vuosien 2015 - 2017 aikana.</t>
  </si>
  <si>
    <t>VLBI uudistus</t>
  </si>
  <si>
    <t>Uudistetaan Metsähovin geodeettisen aseman infrastruktuuria rakentamalla uusi pitkäkantainterferometriaan (VLBI) perustuva havaintojärjestelmä. Tavoite on, että uusi järjestelmä on operatiivinen v. 2019 ja tulee täyttämään kv. yhteisön asemille asettamat uusimmat tarkkuusvaatimukset.</t>
  </si>
  <si>
    <t>CAP-uudistus, Tukisovelluksen uudistaminen</t>
  </si>
  <si>
    <t xml:space="preserve">EU:n yhteisen maatalouspolitiikan, ohjelmakauden2014-2020 sekä niitä täydentävien kansallisten tukien tietojärjestelmän rakentaminen. </t>
  </si>
  <si>
    <t>MMM Mavi</t>
  </si>
  <si>
    <t>CAP-uudistus, IACS-muutokset ohjelmakauden vaihtumiseen</t>
  </si>
  <si>
    <t xml:space="preserve">EU:n yhtenäisen maatalouspolitiikan, ohjelmakauden 2014-2020 liittyvien eläin- ja erikoistukien rakentaminen tietojärjestelmään. </t>
  </si>
  <si>
    <t>CAP-uudistus, HYRRÄ2 (hanke-, yritys- ja rakennetukien) -jatkokehitysprojekti</t>
  </si>
  <si>
    <t>Projekti on jatkoa CAP-uudistus Hyrrä-projektille.</t>
  </si>
  <si>
    <t>CAP-uudistus, Tukisovellus2-projekti</t>
  </si>
  <si>
    <t>EU:n yhteisen maatalouspolitiikan, ohjelmakauden2014-2020 sekä niitä täydentävien kansallisten tukien tietojärjestelmän rakentaminen. Projekti on jatkoa CAP-uudistus, Tukisovelluksen uudistaminen-projektille</t>
  </si>
  <si>
    <t>Metsätieto ja sähköiset palvelut</t>
  </si>
  <si>
    <t>Hankkeessa kehitetään metsätietoa ja siitä tuotettavia sähköisiä palveluita.</t>
  </si>
  <si>
    <t>KAKE kokonaisuudistus</t>
  </si>
  <si>
    <t>1. Lainsäädännön muuttuneiden vaatimusten täyttäminen. 2. Vanhentuneen tekniikan ja elinkarensa päässä olevan järjestelmän korvaaminen. 3. Prosessien tehostaminen</t>
  </si>
  <si>
    <t>AHAA - Arkistojen hakemistopalveluhanke</t>
  </si>
  <si>
    <t>Hankkeen tavoitteena on luoda ja ottaa käyttöön uusi palvelu, jonka avulla voidaan tuottaa ja hallinnoida arkistoarkistoaineiston kuvailu- ja luettelointitietoja muuttuneessa arkistokuvailun ja tiedon asiakkaalle välittämisen toimintaympäristössä.</t>
  </si>
  <si>
    <t>OKM Arkistolaitos</t>
  </si>
  <si>
    <t xml:space="preserve">TOR Todennetun osaamisen rekisteri </t>
  </si>
  <si>
    <t>Todennetun osaamisen rekisteristä muodostetaan luotettava viranomaistietolähde opintosuorituksille aina yksittäisestä opintosuorituksesta tutkintotasoon asti. Tietolähteestä voidaan jakaa tietoja luotettavasti viranomaistoimijoille, kuten KELA, TEM, opetuksen – ja koulutuksen järjestäjät, VM, Valvir</t>
  </si>
  <si>
    <t>Kansallinen digitaalinen kirjasto sekä Avoin tiede ja tutkimus (KDK-ATT)</t>
  </si>
  <si>
    <t>Pitkäaikaissäilytyspalveluiden kokonaisuus mahdollistaa kulttuuriperintöaineistojen ja tutkimusaineistojen hyödyntämisen tulevaisuudessa. Finna-palvelu tuo aineistot helposti saataville. OKM:n hallinnonalalla on toimijoita, joilla on lakisääteinen velvoite säilyttää aineistoja pitkäaikaisesti.</t>
  </si>
  <si>
    <t>Korkeakoulujen sähköinen hakujärjestelmä (KSHJ)</t>
  </si>
  <si>
    <t xml:space="preserve">Korkeakoulujen uutta yhteishakua palvelevan sähköisen hakujärjestelmän luominen ja käyttöönotto Kataisen hallituksen ohjelman mukaisen korkeakoulujen opiskelijavalintauudistuksen tarpeisiin. </t>
  </si>
  <si>
    <t>OKM YTL Ylioppilastutkinnon digitalisointi</t>
  </si>
  <si>
    <t xml:space="preserve">Hankkeessa sähköistetään ylioppilaskoe, kokeen hallinnointiin liittyvät prosessit (tehtävien laadinta, asianhallinta) ja tutkintorekisteri. </t>
  </si>
  <si>
    <t>OKM Ylioppilastutkintolautakunta</t>
  </si>
  <si>
    <t>AIPA Aineistopankki</t>
  </si>
  <si>
    <t>Hankkeessa kehitetään syyttäjälaitoksen ja yleisten tuomioistuinten työskentelyä. Lisäksi hankkeessa luodaan niille asian- ja dokumentinhallinnan toimintaprosesseja tehostava ja yhtenäistävä tietojärjestelmäkokonaisuus, joka mahdollistaa poikkihallinnollisen sähköisen yhteistyön.</t>
  </si>
  <si>
    <t>Valtavirtaistamishanke</t>
  </si>
  <si>
    <t xml:space="preserve">Hankkeen tarkoitus on asentaa koko hallinnonalalle valtavirtatuotteet eli MS Office 365 - paketti ja VYVI-palvelut. Pääasiallinen tavoite on toiminnan muutoksen aikaansaaminen kouluttamalla, sekä luomalla muutoksen mahdollistava tietotekninen ympäristö. </t>
  </si>
  <si>
    <t>Roti Rikosseuraamusalan toiminnan kehittämis- ja asiakastietojärjestelmä</t>
  </si>
  <si>
    <t>Hankkeen tavoitteena on toiminnan kehittäminen ja tehostaminen siten, että henkilötyövuosien kohdentumista voidaan merkittävästi lisätä toiminnan kannalta oleellisiin työtehtäviin.</t>
  </si>
  <si>
    <t>OM Rikosseuraamuslaitos</t>
  </si>
  <si>
    <t>URA Ulosoton rakenneuudistus</t>
  </si>
  <si>
    <t>Maksuhäiriömomentin vuosille 2015-2018 vahvistettujen kehysten mukaan ulosottotoimen tulee jakson loppuun mennessä saavuttaa vuositasolla täysmääräisesti toimintakustannuksissaan noin kahdeksan miljoonan euron säästöt. Ura-hankkeen tehtävänä on toteuttaa ne toimenpiteet, joiden tuloksena saavutetaan</t>
  </si>
  <si>
    <t>OM Ulosottolaitos</t>
  </si>
  <si>
    <t>Asevelvollisten informaatiopalvelut</t>
  </si>
  <si>
    <t>Projektin tuottamilla palveluilla pyritään vaikuttamaan kutsuntoihin osallistuvien, varusmiesten ja reserviläisten palvelusmotivaatioon sekä maanpuolustustahtoon. Lisäksi tiedon saatavuutta sekä asevelvollisuusasioiden käsittelyä pyritään helpottamaan, mikä vähentää myös puolustusvoimien hallintoa.</t>
  </si>
  <si>
    <t>PLM Puolustusvoimat</t>
  </si>
  <si>
    <t>TOTI-hanke</t>
  </si>
  <si>
    <t>Tietojärjestelmäuudistuksen tavoitteena on aikaansaada valtakunnallinen ja kaikkien hätäkeskustoimintaan osallistuvien toimijoiden (Hätäkeskuslaitos, poliisi, pelastustoimi, sosiaali- ja terveystoimi sekä Rajavartiolaitos) yhteiskäytössä oleva tietojärjestelmä.</t>
  </si>
  <si>
    <t>SM Hätäkeskuslaitos</t>
  </si>
  <si>
    <t>UMA 4.0</t>
  </si>
  <si>
    <t>Kehittää koko maahanmuuttohallinnon toimintaa UMA-järjestelmän mahdollistamana seuraavin ylätason keinoin: 1) Sähköisen asioinnin laajentaminen (itsepalvelu) 2) hakemusten käsittelyn ja päätöksenteon automatisointi ja 3) lean-toimintamallien maksimaalinen hyödyntäminen hakemuksen käsittelyn eri vaih</t>
  </si>
  <si>
    <t>Passenger Name Record</t>
  </si>
  <si>
    <t>Hankkeen päämääränä on matkustajatietotietojärjestelmän kokonaistoteutus ja kansallisen matkustajatietoja käsittelevän yksikön organisointi.</t>
  </si>
  <si>
    <t>SM Poliisihallitus</t>
  </si>
  <si>
    <t>KEJO-hanke (Viranomaisten yhteinen kenttäjärjestelmä hanke)</t>
  </si>
  <si>
    <t xml:space="preserve">KEJO-hankkeen toteutusvaiheen päämääränä on toteuttaa kustannustehokkaasti poliisin, pelastustoimen, sosiaali- ja terveystoimen, Rajavartiolaitoksen, Puolustusvoimien sekä Tullin yhteisen kenttäjärjestelmän hankinta, toteutus sekä toimialakohtaisten käyttöönottovalmiuksien synnyttäminen. </t>
  </si>
  <si>
    <t>SIS II - Schengen järjestelmän uudistaminen</t>
  </si>
  <si>
    <t>Schengen järjestelmän uusiminen liittyy poliisin kansainvälisiin hankkeisiin. Pohjalla on Schengenin sopimus ja Suomi on sitoutunut uudistamaan kansallisella tasolla oman Schengen järjestelmän.</t>
  </si>
  <si>
    <t>VITJA - Poliisin toiminnanohjausjärjestelmän kokonaisuudistushanke</t>
  </si>
  <si>
    <t xml:space="preserve">Vitja-hankesuunnittelu on käynnistetty vuoden 2014 kesällä uudelleen alkuperäisen toimittajan Tiedon kanssa tehdyn sopimuksen purkautumisesta johtuen. Hankkeen tarkoituksena on kilpailuttaa tuottaa alkuperäisen hankesuunnitelman mukaisesti poliisiasiain toiminnanohjausjärjestelmä. </t>
  </si>
  <si>
    <t>TURSEL Turvallisuusselvitysrekisteri</t>
  </si>
  <si>
    <t>Hanke tuottaa 1.1.2015 voimaan tulleen turvallisuusselvityslain mukaisen Turvallisuusselvitysrekisterin kaikkien toimivaltaisten viranomaisten käyttöön.</t>
  </si>
  <si>
    <t>SM Suojelupoliisi</t>
  </si>
  <si>
    <t>Säihke II</t>
  </si>
  <si>
    <t>Fimean substanssitoiminnan järjestelmien ja tietovarantojen uudistaminen sekä sähköisen asioinnin ja arkistoinnin toteuttaminen.</t>
  </si>
  <si>
    <t>STM Fimea</t>
  </si>
  <si>
    <t>Haittavaikutusjärjestelmän uusinta</t>
  </si>
  <si>
    <t>Kansallisen ihmis- ja eläinlääkkeiden haittavaikutusten raportointijärjestelmän uusinta</t>
  </si>
  <si>
    <t>KH1 3.1 ODA</t>
  </si>
  <si>
    <t>Kansalainen hyvinvointitiedot (PHR)</t>
  </si>
  <si>
    <t>Kanta-hanke</t>
  </si>
  <si>
    <t>Kansalaisen itse tuottaman hyvinvointitiedon tallentaminen ja hyödyntäminen sosiaali- ja terveydenhuollon prosesseissa.</t>
  </si>
  <si>
    <t>Omakanta vaihe 2</t>
  </si>
  <si>
    <t>Omakanta (kansalaisen käyttöliittymäpalvelut)</t>
  </si>
  <si>
    <t>Omakantapalvelun jatkokehitys (tietosisältöjen ja toiminnallisuuksien laajentaminen)</t>
  </si>
  <si>
    <t>Asiakastiedon arkisto vaihe 1</t>
  </si>
  <si>
    <t>Toteutetaan Kanta-palveluihin sosiaalihuollon asiakastiedon arkisto rekisterinpitäjän omaan käyttöön.</t>
  </si>
  <si>
    <t>Kansallinen ammatilaisten käyttöliittymä -Kelain vaihe 1</t>
  </si>
  <si>
    <t>Tarkoituksena on toteuttaakansallinenkäyttöliittymä sote-ammattilaisille,joka mahdollistaa sähköisenlääkemääräyksen laatimisen sekä potilaan iformormointien, suotumusten ja kieltojen hallinnan varmennetulla internetyhteydellä Kelan Kanta-palveluihin.</t>
  </si>
  <si>
    <t>Sähköinen lääkemääräys vaihe 2.</t>
  </si>
  <si>
    <t>Tarkoituksena on,että sähköinen lääkemääräys on käytössä 31.12.2016 mennessä kaikissa terveydenhuollon toimintayksiköissä (julkinen ja yksityinen), terveydenhuollon palvelujatarjoavissa sosiaalihuollon toimintayksiköissä, Ahvenanmaalla, itsenäisillä ammatinharjoittajilla sekä ammattioikeuteen liitty</t>
  </si>
  <si>
    <t>Vanhojen potilastietojen arkistointi vaihe 1</t>
  </si>
  <si>
    <t>Ennen Potilastiedon arkistoon liittymistä syntyneen, ja muun rakenteistamattoman potilaskertomustiedon arkistointi.</t>
  </si>
  <si>
    <t>Kuva-arkisto vaihe 1</t>
  </si>
  <si>
    <t>Kuva-aineistojen arkistointi Kantaan tai alueellisten kuva-arkistojen liittäminen Kantaan ja hyödyntäminen valtakunnallisesti Kanta-palveluiden kautta. Käyttöönottojen toteuttaminen vaiheistuksen mukaisessa laajuudessa (julkisen terveydenhuollon pacs-arkistot)</t>
  </si>
  <si>
    <t>Potilastiedon arkisto vaihe 2</t>
  </si>
  <si>
    <t>Potilastiedon arkiston tietosisältöjen ja toiminnallisuuden laajentaminen: suun terveydenhuollon, lääkityksen, ensihoidon, tahdonilmausten, ostopalveluiden arkistoinnin, terveys- ja hoitosuunnitelman jne. käyttöönotto. Käyttöönottojen laajentaminen yksityiseen terveydenhuoltoon ja valtionhallintoon.</t>
  </si>
  <si>
    <t>Väestötutkimuksen infrastruktuurin kehitys</t>
  </si>
  <si>
    <t xml:space="preserve">Projektin tarkoituksena on kehittää väestötutkimustoimintaa tukevaa infrastruktuuria sekä yhtenäistää väestötutkimuksen prosessia. Projektissa kehitetään tai hankintaan järjestelmiä, jotka tukevat tutkimuksen lomakesuunnittelua, tiedonkeruuta, kenttätyötä ja tiedonhallintaa. </t>
  </si>
  <si>
    <t>Kansalaisen käyttöliittymä, jonka kautta kansalainen pääsee mm. katsomaan sähköisiä lääkemääräyksiä ja Potilastiedon arkistoon tallennettuja hoitotietoja, antamaan suostumuksia ja kieltoja tietojen luovutusta varten, tekemään hoitotahdon ym.</t>
  </si>
  <si>
    <t>Sähköinen hallinto ja Terhikki-rekisterin uudistushanke (SAMPO)</t>
  </si>
  <si>
    <t>Terveydenhuollon ammattihenkilöiden lupahallinnon ja rekisteröinnin sähköistäminen sekä Terhikki-rekisterin uudistaminen.Toteutetaan kaikkien sosiaali- ja terveydenhuollon valvontatehtävien sähköinen asiointi ja asianhallinta. Hankkeessa luodaan sähköisen hallinnon perusta myös muille prosesseille.</t>
  </si>
  <si>
    <t>STM Valvira</t>
  </si>
  <si>
    <t>eFinnvera</t>
  </si>
  <si>
    <t>Tarkoituksena on digitalisoida Finnveraa. Hanke kehittää asiakkaan kohtaamista verkossa, Finnveran tuotteiden sähköistä jakelua partnereille ja varmistaa toiminnan tehokkuutta ja riskien hallintaa.</t>
  </si>
  <si>
    <t>TEM Finnvera</t>
  </si>
  <si>
    <t xml:space="preserve">URA-tietojärjestelmän ylläpito ja kehittäminen </t>
  </si>
  <si>
    <t>TE-toimistojen URA-järjestelmän tekninen ja toiminnallinen kehittävä ylläpito</t>
  </si>
  <si>
    <t>TE-palvelujen toimintatavan uudistaminen maakuntavaiheeseen sekä uutta toimintatapaa tukevien tietojärjestelmäratkaisujen tuottaminen.</t>
  </si>
  <si>
    <t>KEHA-KATRE, palkkatiedon ilmoittamiseen perustuvien etuusprosessien muutoshanke</t>
  </si>
  <si>
    <t>Tavoitteena ottaa kansallinen tulorekisteri täysimittaisesti ja kattavasti käyttöön työ- ja elinkeinoministeriön hallinnonalan maksatusprosesseissa, jotka hyödyntävät palkka- ja etuustietoa, ja jotka ovat prosesseina tai tietojärjestelminä KEHA-keskuksen omistamia tai ylläpitämiä.</t>
  </si>
  <si>
    <t>TEM yhteinen asiakastieto (ATH)</t>
  </si>
  <si>
    <t>Toteuttaa julkishallinnon toimijoiden käyttöön Y-tunnuksellisten asiakkaiden asiakasrekisteri, asiakkaiden ja toimijoiden välisistä aktiviteeteista koostuva tapahtumatietovaranto sekä tietoihin liittyvät tietovarantopalvelut. Lainsäädäntöryhmä selvittää lakeja ja asetuksia.</t>
  </si>
  <si>
    <t>Iskukykyiset palvelut (IE2)</t>
  </si>
  <si>
    <t xml:space="preserve">Iskukykyiset palvelut (IE2) (entiseltä nimeltään Iskukykyinen ELY2 -ohjelma) jatkaa ELY ohjaavien tahojen yhteistyönä keväällä 2013 käynnistynyttä ELY-keskusten toiminnan uudistamistyötä hallittuna ja määrätietoisena kokonaisuutena ELY palveluiden viitoittamaan tavoitetilaan pääsemiseksi. </t>
  </si>
  <si>
    <t>YSA-hanke -  ELY yritystukien, kehittämispalveluiden  ja energiatukien sähköinen asioinnin ja käsittelyjärjestelmän kehittämishanke</t>
  </si>
  <si>
    <t>Tukimuotojen yhteinen sähköinen asiointikonsepti ja käsittelyratkaisu sekä prosessien virtaviivaistaminen ja yhdenmukaistaminen. Yhteisen asiakastietovarannon ja tapahtumatietovarannon hyödyntäminen sekä KAPA palveluiden ratkaisujen hyödyntäminen</t>
  </si>
  <si>
    <t>Yrityksen palvelunäkymä -projekti (KaPA)</t>
  </si>
  <si>
    <t xml:space="preserve">Kehitetään Yrityksen palvelunäkymää osaksi Palvelunäkymät hanketta. Työ toteutetaan vuosien 2015-2017 aikana. </t>
  </si>
  <si>
    <t>EURA 2014 - EU:n rakennerahastojen hallintajärjestelmä ohjelmakaudella 2014 - 2020</t>
  </si>
  <si>
    <t>EU:n rakennerahastojen hallinnointi Suomessa ohjelmakaudella 2014 - 2020</t>
  </si>
  <si>
    <t>YEH sähköinen perustaminen</t>
  </si>
  <si>
    <t>Laajennetaan YTJ sähköistä asiointipalvelua yksityisen elinkeinonharjoittajan perustamisilmoituksella kaupparekisteriin</t>
  </si>
  <si>
    <t>TEM Patentti- ja rekisterihallitus</t>
  </si>
  <si>
    <t>Rekistereiden yhtenäistäminen ja sähköinen asiointi (Reksa)</t>
  </si>
  <si>
    <t xml:space="preserve">Tukesin yksi strateginen linjaus on toimintaprosessien ja sähköisten palveluiden jatkuva kehittäminen ja yhdenmukaistaminen. Tällä halutaan varmistaa toimintaprosessien tehokkuus ja toimivuus, jotta Tukes kykenee tuottamaan asiakkaiden edellyttämät palvelut tuottavasti ja taloudellisesti. </t>
  </si>
  <si>
    <t>Viisumihanke</t>
  </si>
  <si>
    <t>Viisumihankkeen tarkoitus on taata tietojärjestelmän toimivuus siten kuin erilaiset lait viranomaistoiminnasta ja Schengen velvoitteista vaativat Suomea tekemään. Hankkeeseen kuuluu toiminnan kehittäminen mm viisumiulkoistusta käyttäen.</t>
  </si>
  <si>
    <t>UM Ministeriö</t>
  </si>
  <si>
    <t>Palveluväylä (KaPA)</t>
  </si>
  <si>
    <t>Kansallinen palveluarkkitehtuuri (KaPA) ohjelmataso</t>
  </si>
  <si>
    <t xml:space="preserve">Palveluväylähankkeen päätavoitteena on Kansallisen palveluväylän toteutus. Lisäksi hankkeen tavoitteena on liittää keskeisiä tietovarantoja Palvelu-väylään ja tukea kaikkien tietovarantojen liittymistä Palveluväylään. </t>
  </si>
  <si>
    <t>Kansallinen tunnistusratkaisu (KaPa)</t>
  </si>
  <si>
    <t xml:space="preserve">Hankkeen tehtävänä on kansallisen sähköisen tunnistamispalvelun toteuttaminen sisältäen tarvittavan tunnistuspalvelun jatkokehityksen sekä tunnistuspalvelun ylläpidon ja käytön edellyttämien hallintamallien käyttöönoton. </t>
  </si>
  <si>
    <t>Palvelunäkymät (KaPA)</t>
  </si>
  <si>
    <t>Tavoitteena on toteuttaa selainkäyttöinen palvelu, jonka käyttäjä löytää julkisen hallinnon palvelut eri rooleissa, näkee ja hallinnoi omia tietojaan perusrekistereissä ja saa herätteitä palveluista oman elämäntilanteesta mukaan. Hankesuunnitelma liitteineen löytyy työryhmätilasta.</t>
  </si>
  <si>
    <t>Roolien ja valtuutusten hallinta (KaPA)</t>
  </si>
  <si>
    <t xml:space="preserve">Rooli- ja valtuutus -hankkeen tavoitteena on toteuttaa kansallinen Rooli- ja valtuutusrekisteri, jonka avulla voidaan luotettavasti tarkistaa henkilön tai yrityksen valtuudet, sähköiset valtakirjat ja oikeudet asioida sähköisesti toisen henkilön tai edustamansa yrityksen puolesta, </t>
  </si>
  <si>
    <t>Kuntatieto-ohjelma</t>
  </si>
  <si>
    <t>Ohjelman tavoitteena on parantaa edellytyksiä kuntien ja kuntayhtymien talous- ja toimintatietojen tuotannon, raportoinnin, jalostuksen ja tietojen käytön prosessien tuottavuuden parantamiseen niin kunta- kuin valtiotasolla.</t>
  </si>
  <si>
    <t>MERP-hanke: Maistraattien tiettyjen sähköisen asioinnin strategian 2012-2015 palveluiden toteuttaminen</t>
  </si>
  <si>
    <t>MERP-hanke sisältää toteutuksen tietyille maistraattien sähköisen asioinnin strategian 2012-2015 hankkeille sekä maistraattien strategian 2016-2019 toimenpiteille.</t>
  </si>
  <si>
    <t>VM Maistraatit</t>
  </si>
  <si>
    <t>Matka- ja kuluhallintajärjestelmän tuotteistus ja käyttöönotto, MATKUS</t>
  </si>
  <si>
    <t>Projektin tehtävä ja tavoitteena on Valtion talous- ja henkilöstöhallinnon palvelukeskuksen sekä sen asiakkaiden käyttöön soveltuvan matka- ja kuluhallinnan palvelun tuotteistus ja käyttöönotto.</t>
  </si>
  <si>
    <t>Maksutasetilastoinnin kehittäminen</t>
  </si>
  <si>
    <t xml:space="preserve">Hankkeen tarkoituksena on integroida maksutaseen laadinta osaksi kansantalouden tilinpitoa. Integroinnin on arvioitu tuottavan selkeitä koherenssi- ja tuottavuushyötyjä. </t>
  </si>
  <si>
    <t>VM Tilastokeskus</t>
  </si>
  <si>
    <t>Tutkijapalvelun kehittäminen</t>
  </si>
  <si>
    <t>Tämän hankkeen tarkoituksena on lisätä ja helpottaa tilastokäyttöön kerättyjen aineistojen käyttöä tieteellisessä tutkimuksessa ja tilastollisissa selvityksissä henkilöiden tietosuoja varmistaen.</t>
  </si>
  <si>
    <t>Tietovarastoinnin ja raportoinnin kehittäminen (KESTI)</t>
  </si>
  <si>
    <t>Hankkeen tavoitteena on kehittää koko Tullin laajuinen keskitetty tietovarantoympäristö, joka tarjoaa tehokkaan ja modernin tietopohjan tullitoiminnan raportointi- ja analytiikkasovellusten hyödyntämiselle.</t>
  </si>
  <si>
    <t>Korkean saatavuuden kehittämishanke (24/7)</t>
  </si>
  <si>
    <t>Hankkeen tavoitteena on kehittää Tullin tietojärjestelmien saatavuutta UCC-lainsäädännön edellyttämälle tasolle. Kehittäminen edellyttää mm. liiketoimintasovellusten alustan arkkitehtuurin kehittämistä, sovelluskohtaisen valvonnan, häiriönhallinnan ja päästä päähän valvonnan kehittämistä.</t>
  </si>
  <si>
    <t>Kuntatalouden tietopalvelu</t>
  </si>
  <si>
    <t>VM Valtiokonttori</t>
  </si>
  <si>
    <t>TIA-ohjelma (UUSI)</t>
  </si>
  <si>
    <t>Strateginen korvausinvestointihanke, jossa uusitaan valtion vahingonkorvaustoiminnan vakuutusjärjestelmä ja mahdollistetaan sähköiset palvelut ja toiminnan automatisointi.</t>
  </si>
  <si>
    <t>Verkkomaksamisratkaisu</t>
  </si>
  <si>
    <t>Valtion talous- ja henkilöstöhallinnon yhteinen tietojärjestelmähanke (KIEKU)</t>
  </si>
  <si>
    <t>Hanke toteuttaa ja käyttöönottaa valtiokonsernin talous- ja henkilöstöhallinnon prosesseja tukevan tietojärjestelmäkokonaisuuden SAP- ja CGI -tuotteilla.</t>
  </si>
  <si>
    <t>Kieku pienkehitys</t>
  </si>
  <si>
    <t>Kiekun toiminnallinen kehittäminen vuosina 2016 - 2017.</t>
  </si>
  <si>
    <t>Keskuskirjanpidon uudistaminen</t>
  </si>
  <si>
    <t>Hankintatoimen tehostaminen ja säästötavoitteet sekä hankintavolyymissa (5,9 mrd) että prosessissa (293 htv/15 milj.€). Nykyisen tarjoaman, toimintamallin ja välineiden yhtenäistäminen ja keskittäminen. EU:n julkisiin hankintoihin kohdistuvan sääntelyn mukaisen sähköisen toimintamallin toteuttaminen</t>
  </si>
  <si>
    <t>VM Valtiovarainministeriö</t>
  </si>
  <si>
    <t>Avain-käyttöönotot</t>
  </si>
  <si>
    <t>VM Valtori</t>
  </si>
  <si>
    <t>Valtti-käyttöönotot</t>
  </si>
  <si>
    <t>Valtti-päätelaiteratkaisun käyttöönottohanke.</t>
  </si>
  <si>
    <t>VALTTI II</t>
  </si>
  <si>
    <t xml:space="preserve">Projektin tavoitteena on tuotteistaa Valtti päätelaitepalveluun uusia toiminnallisuuksia sekä luoda valmius niiden käyttöönotolle Valtti-työasemapalvelua käyttävissä virastoissa. </t>
  </si>
  <si>
    <t>IdM - Projekti</t>
  </si>
  <si>
    <t>IdM-projektissa tavoitteina on tuottaa valtion hallinnon yhteiseen käyttöön IdM-ratkaisu tarjottavaksi palveluna sisältäen ne tuotteen ominaisuudet, integraatiovalmiudet ja ympäristöt, jotka kuuluvat Vaiheen 1 tavoitteisiin.</t>
  </si>
  <si>
    <t>Toiminnanohjausjärjestelmäprojekti</t>
  </si>
  <si>
    <t xml:space="preserve">Projektin tarkoituksena on hankkia, toteuttaa ja ottaa käyttöön Valtoriin tietojärjestelmät, jotka tukevat palvelunhallintajärjestelmäprojektissa kuvattuja ISO/IEC 20000 laatustandardin mukaisia toimintaprosesseja. </t>
  </si>
  <si>
    <t>Avain - Jatkokehitys (IdM)</t>
  </si>
  <si>
    <t>Projektin tavoitteena on toteuttaa ja saada liitettyä palveluun mukaan en-simmäinen osa Vaiheen 2 lisätoiminnallisuuksista ja –ominaisuuksista. Nämä toiminnallisuudet ja ominaisuudet kuuluvat Hankinnat-projektissa kilpailutettuun kokonaisuuteen ja suunniteltu toteutettavaksi jatkokehitysvaiheessa.</t>
  </si>
  <si>
    <t>XBRL</t>
  </si>
  <si>
    <t xml:space="preserve">Raportointiin on tarkoitus ottaa käyttöön maailmalla laajasti käytössä oleva yritysraportoinnin muoto XBRL. Tämä raportointi muoto perustuu XML-muotoiseen dataan jonka päälle on tehty tiedon tarkastukset sekä ilmotuksen arvojen muodon että sisällön semantikkan suhteen. Asiakkaina ovat Vero ja PRH. </t>
  </si>
  <si>
    <t>VRK / Käypä toteutus</t>
  </si>
  <si>
    <t>VRK:n VTJ:n käyttöympäristön uudistamisen kohteina ovat VTJ:n laite- ja tietoliikenneympäristöt, sovellus- ja tietokantaympäristöt sekä käyttö- ja aineistohallintapalvelut. Käyttöympäristö palveluineen rakennetaan Valtion Jaettuun Tuotantoympäristöön (VJT).</t>
  </si>
  <si>
    <t>VRK / Kapa Lipa</t>
  </si>
  <si>
    <t>Projekti tukee VM:n Kansallinen palveluarkkitehtuurin infrastruktuurin käyttöönottoa.</t>
  </si>
  <si>
    <t>Viestinvälityspalvelun toteuttaminen</t>
  </si>
  <si>
    <t>Julkisen hallinnon viestinvälityspalvelun toteuttaminen.</t>
  </si>
  <si>
    <t>Prosessiohjauksen edellyttämien työvälineiden hankinnat ja käyttöönotot</t>
  </si>
  <si>
    <t xml:space="preserve">Uusien Verohallinnon toiminnan ohjauksen ja suunnittelun työvälineistöjen hankinnat ja käyttöönotot, kun Verohallinto siirtyy valmisohjelmistouudistamisen yhteydessä prosessijohtamiseen ja verotustoiminnassa toiminnanohjausjärjestelmäperusteisen tuoteratkaisun käyttöön. </t>
  </si>
  <si>
    <t>Suoraveloituksen poistumisen korvaavien ratkaisuiden käyttöönotot: e-lasku, suoramaksu, verkkolasku</t>
  </si>
  <si>
    <t>Maksuliikenteen suoraveloituksen poistumista korvaavien uusien maksamismuotojen käyttöönotto korkean automaatiotason turvaamiseksi: Suoramaksu ja e-lasku (henkilöasiakkaat), verkkolasku (yritysasiakkaat) ja verkkomaksupainike (kaikille).</t>
  </si>
  <si>
    <t>Sähköisen asiointiratkaisun uusinta</t>
  </si>
  <si>
    <t>Verohallinnon sähköisen asiointialustan tekninen uudistaminen (mm. kokonaisuuden hallinnan ja hallittavuuden parantamiseksi) sisältäen jo käytössä olevien sähköisten palveluiden uudistamiset uudelle alustalle (vain nykyiset sähköiset palvelut).</t>
  </si>
  <si>
    <t>Kokonaisarkkitehtuurin uudistaminen</t>
  </si>
  <si>
    <t>Verotuksen noin 70 verotusjärjestelmän korvaaminen uuden arkkitehtuurin mukaisella ratkaisulla (ns. tuoteperusteiselle valmisohjelmistoratkaisulla).</t>
  </si>
  <si>
    <t>Asiakkaan sähköinen tavoittamisen hallinta</t>
  </si>
  <si>
    <t>Tavoitteena on vähentää asiakkaille lähetettävän paperipostin määrää siirtämällä tiedoksiantoja ja lisäselvityspyyntöjä sähköiseen kanavaan.</t>
  </si>
  <si>
    <t xml:space="preserve">Asiakirjojen digitalisointi sähköiseen muotoon </t>
  </si>
  <si>
    <t>Hankkeen tavoite on muuntaa saapuvien asiakirjojen käsittelysähköiseksi kaikkien saapuvien asiakirjojen osalta (eteneminen jaksotettu Valmis-hankkeen käyttöönottovaiheistuksen vaatimusten mukaan).</t>
  </si>
  <si>
    <t>Analytiikkatyökalujen hankinta ja käyttöönotto</t>
  </si>
  <si>
    <t>Hankkeessa hankitaan ja otetaan käyttöön palvelinpohjainen, koko Verohallinnon laajuinen koordinoitu analysointitoiminnan mahdollistava analytiikkaratkaisu Verohallinnon valvonta- ja ohjaustoimien oikean suuntaamisen kehittämiseksi/varmistamiseksi.</t>
  </si>
  <si>
    <t>XBRL-muotoinen taloustietojen raportointi</t>
  </si>
  <si>
    <t>Luodaan Verohallintoon valmiudet vastaanottaa, käsitellä, tallentaa ja arkistoida XBRL-muotoisia tilinpäätösaineistoja ja tuloveroilmoituksia. Samalla luovutan käytännöstä, jossa Verohallinto välittää tilinpäätöstiedot PRH:lle.</t>
  </si>
  <si>
    <t>Viranomaistietopalvelurajapinnan käyttöönotto</t>
  </si>
  <si>
    <t>Toteuttaa viranomaiskäyttöön keskittyvä viranomaistietopalvelurajapinta, jonka kautta viranomaiset saavat toiminnassaan tarvitsemiaan keskeiset julkishallinnon yritystietovarantojen yritystiedot yhteisen rajapinnan kautta integroituna omiin tietojärjestelmiinsä (sovellus-sovellus-yhteys).</t>
  </si>
  <si>
    <t>Tullin verotustehtävien siirto Verohallintoon</t>
  </si>
  <si>
    <t>Strategisen hallitusohjelman veropoliittisen linjauksen mukaan valmisteverotus, autoverotus ja maahantuonnin arvonlisäverotus siirretään hallitusti Verohallinnon hoidettavaksi kustannus- ja resurssihyötyjen saavuttamiseksi ja yritysten hallinnollisen taakan pienentämiseksi.</t>
  </si>
  <si>
    <t>Puhelinjärjestelmätoimittajan vaihto</t>
  </si>
  <si>
    <t>Hankintalain edellyttämästä uudelleen kilpailutuksesta aiheutuva toimittajavaihdon muutoshanke: Valtion yhteishankinnasta aiheutuva puhelinjärjestelmän toimittajavaihdon Verohallinnon muutos- ja käyttöönottohanke. Lisäksi hankkeessa toteutetaan tarvittavat integraatiot valmisohjelmistoon liittyen.</t>
  </si>
  <si>
    <t>Kansainväliset verotustietojen tietojenvaihdon muutokset mm. EU:n hallinnollisen yhteistyön direktiivi</t>
  </si>
  <si>
    <t>Täyttää kansainvälisten sopimusten ja EU-lainsäädännön sekä kansainvälisistä velvoitteista johtuen tehtyjen kansallisten lainsäädäntömuutosten asettamat vaatimukset sekä automaattisen tietojenvaihdon vastavuoroisuusvelvoitteet vaaditussa aikataulussa. Hanke sisältää useita eri säädösmuutoksia.</t>
  </si>
  <si>
    <t>Henkilöasiakkaiden reaaliaikainen tuloverotus, 1. vaihe</t>
  </si>
  <si>
    <t>Turvataan henkilöasiakkaiden reaaliaikaisen tuloverotuksen edistäminen valmisohjelmistouudistuksen ja tulorekisterin käyttöönottojen yhteydessä.</t>
  </si>
  <si>
    <t>Valtioneuvoston perustietotekniikan uudistamishanke VNPUU</t>
  </si>
  <si>
    <t>Hankkeen tavoitteena on uudistaa valtioneuvoston perustietotekniikka.</t>
  </si>
  <si>
    <t>Valtioneuvoston hanketietopalvelun kehittämishanke</t>
  </si>
  <si>
    <t>Kilpailuttaa, hankkia, toteuttaa ja käyttöönottaa uusi valtioneuvoston hanketietopalvelu, joka kokoaa julkisen hanketiedon valtioneuvoston merkittävistä asioista laadultaan ja kattavuudeltaan yhtenäiseksi kokonaisuudeksi.</t>
  </si>
  <si>
    <t>Valtioneuvoston yhteisen virtuaalityöpöydän toteutus- ja käyttöönottohanke</t>
  </si>
  <si>
    <t xml:space="preserve">Valtioneuvoston yhteisen virtuaalityöpöydän toteutus- ja käyttöönottohankkeen tarkoituksena on suunnitella ja toteuttaa sekä ottaa käyttöön valtioneuvoston yhteinen virtuaalityöpöytä, joka korvaa nykyisin käytössä olevan Senaattorin sekä ministeriöiden intranetit. </t>
  </si>
  <si>
    <t>ENVIBASE Ympäristö- ja luonnonvaratieto avoimeen käyttöön</t>
  </si>
  <si>
    <t>YM Ministeriö</t>
  </si>
  <si>
    <t>Rakennetun ympäristön ja rakentamisen digitalisaatio, KIRA-digi</t>
  </si>
  <si>
    <t>Kiinteistö- ja rakentamisalan (KIRA) rakenteiden uudistuminen ja aktiivisuuden kasvu, julkisen sektorin tiedonhallinnan rationalisoiminen rak.ymp.tiedon osalta, yhteistyö julkisen ja yksityksen sektorin välillä toimintatapojen uudistamiseksi ja digitalisaation vauhdittamiseksi.</t>
  </si>
  <si>
    <t>Raportointipvm</t>
  </si>
  <si>
    <t>VARES -rekisteröinnin uusi toimintamalli</t>
  </si>
  <si>
    <t>Vares-hankkeessa luodaan uusi rekisteröinnin toimintamalli: - Ajoneuvon vakuuttaminen ja rekisteröinti yhdistetään palvelutapahtumana - Trafi rakentaa myös omat sähköiset rekisteröintipalvelut, jotka tukevat rekisteröintiliiketoimintaa kokonaisuutena</t>
  </si>
  <si>
    <t>Hyötyjen jälkiseuranta</t>
  </si>
  <si>
    <t>TOSI- ajokorttitoimivallan siirto</t>
  </si>
  <si>
    <t>Ajokorttitoimivallan siirto Poliisilta Trafille</t>
  </si>
  <si>
    <t>KIRREjatko/st, Kirjaamisjärjestelmän (KIRRE) jatkokehittäminen</t>
  </si>
  <si>
    <t>KIRRE toiminnallisuuksien parantaminen tukemaan paremmin kirjaamisprosessia sekä sopeuttaminen tuleviin ympäristömuutoksiin (mm Oracle, KVP).</t>
  </si>
  <si>
    <t>KIEKU/sk, KIEKU-järjestelmän käyttöönotto</t>
  </si>
  <si>
    <t>Valtion keskitetyn talous- ja henkilöstöhallinnon tietojärjestelmän (KIEKU) sekä valtion yhteisen seurantakohdemallin käyttöönotto Maanmittauslaitoksessa Valtiokonttorin vaiheistaman suunnitelman mukaisesti</t>
  </si>
  <si>
    <t>CAP-uudistus, HYRRÄ - Hanke- , yritys- ja rakennetukien hallinnointijärjestelmän uudistaminen</t>
  </si>
  <si>
    <t xml:space="preserve">EU-ohjelmakauden 2014-2020 mukana tuoma uusi tietojärjetelmä, joka pitää sisällään hanke-, yritys- ja rakennetuet. Tukeutuu sähköisen asioinnin kehittämiseen. </t>
  </si>
  <si>
    <t>Mavin raportointikokonaisuus</t>
  </si>
  <si>
    <t>Saada CAP-uudistuksiin liittyvä raportointi toimimaan sekä tarjota asiakasrajapintoihin sitä tukeva raportointiväline (QlickView-järjestelmä).</t>
  </si>
  <si>
    <t xml:space="preserve">NEKKA - Koulumaidon tietojärjestelmäprojekti </t>
  </si>
  <si>
    <t>Uusia koulumaitojärjestelmä ja saada sen pohjalla oleva teknologia uudistettua Mavin kokonaisarkkitehtuurin mukaiseksi.</t>
  </si>
  <si>
    <t>Riihi (uKemera) 2014</t>
  </si>
  <si>
    <t xml:space="preserve">Projektissa toteutetaan SMK:n hankerahoituksen käsittelyjärjestelmä, jolla hoidetaan Metsän- ja luonnonhoidon lakisääteisen rahoituksen myöntäminen metsänomistajille ja organisaatioille sekä varojen käytön valvonta. </t>
  </si>
  <si>
    <t>MMM Suomen metsäkeskus</t>
  </si>
  <si>
    <t>Oppijan verkkopalvelukokonaisuus</t>
  </si>
  <si>
    <t>Oppijan verkkopalvelun keskitetyt palvelut</t>
  </si>
  <si>
    <t xml:space="preserve">Oppijan verkkopalvelu -hankekokonaisuuden tavoitteena on tuottaa kattavasti opiskelua ja siihen hakeutumista, oppimista ja urasuunnittelua tukevia palveluita elinikäisen oppimisen perusteella. </t>
  </si>
  <si>
    <t>OKM Opetushallitus</t>
  </si>
  <si>
    <t>SADe-osallistumisympäristö</t>
  </si>
  <si>
    <t>KUNTU-hanke</t>
  </si>
  <si>
    <t>Hätäkeskusjärjestelmän käytön mahdollistaminen pelastustoimessa ja sosiaali- ja terveystoimessa</t>
  </si>
  <si>
    <t>SM Ministeriö</t>
  </si>
  <si>
    <t>SÄHKÖ - Poliisin sähköinen asiointi</t>
  </si>
  <si>
    <t>Hanke toteuttaa poliisin sähköisen asiointialustan ja sähköisen asioinnin palveluja alustalle sekä uuden ajanvarausjärjestelmän. Hanke on osaltaan myös mukana keventämässä ja suoraviivaistamassa poliisitoiminnan prosesseja sähköistyksen ja valtionhallinnon yhteistyön kautta.</t>
  </si>
  <si>
    <t>Omakanta vaihe 1</t>
  </si>
  <si>
    <t>Omakanta-palvelun käyttöönotto. Kansalaisille mahdollisuus sähköisten lääkemääräyksien ja hoitotietojen katseluun, potilastietojen luovutusten hallintaan sekä tahdonilmausten tekemiseen.</t>
  </si>
  <si>
    <t>Potilastiedon arkisto vaihe 1</t>
  </si>
  <si>
    <t>Potilastiedon arkiston käyttöönotto julkisessa ja yksityisessä terveydenhuollossa STM:n vaiheistusasetuksen mukaisilla tietosisällöillä. Arkiston kautta potilastiedot ovat potilaan suostumuksella saatavilla aina siellä, missä potilas asioi.</t>
  </si>
  <si>
    <t>SADe-ohjelman sosiaali- ja terveysalan palvelukokonaisuus</t>
  </si>
  <si>
    <t xml:space="preserve">SADe-ohjelman sosiaali- ja terveysalan palvelukokonaisuuden tavoitteena on tuottaa ja ottaa käyttöön toimintamalleja ja niissä hyödynnettäviä kansallisesti yhtenäisiä ja yhteentoimivia sähköisiä palveluita. </t>
  </si>
  <si>
    <t>SADe-SoTe yhteistyöprojekti Mielenterveystalo</t>
  </si>
  <si>
    <t>SaDe-Sote PSOP-ratkaisu (Sähköinen palveluseteli- ja ostopalveluratkaisu)</t>
  </si>
  <si>
    <t>Palvelusetelien ja ostopalvelujen tietojärjestelmäratkaisu (PSOP) on ratkaisu hyvinvointipalvelujen toimintamalliuudistukseen. Projektin tarkoituksena on kehittää valmis tietojärjestelmä ja toimintamalli.</t>
  </si>
  <si>
    <t>Sähköinen lääkemääräysvaihe 1</t>
  </si>
  <si>
    <t>Tarkoituksena on ottaa sähköinen lääkemääräys käyttöön apteekeissa ja julkisessa terveydenhuollossa.</t>
  </si>
  <si>
    <t>Palkkaturvasovelluksen uudistamisprojekti (PATU-projekti)</t>
  </si>
  <si>
    <t>Toteutetaan uusi palkkaturvan käsittelyjärjestelmä sekä asiakkaille sähköinen asiointi. Palkkaturvajärjestelmällä huolehditaan palkkaturvalain ja merimiesten palkkaturvalain toimeenpanotehtävistä. Palkkaturva turvaa työntekijöiden saatavat työnantajan maksukyvyttömyystilanteessa.</t>
  </si>
  <si>
    <t>SADe-ohjelman Yrityksen palvelukokonaisuus</t>
  </si>
  <si>
    <t>Yrityksen palvelukokonaisuuden tavoitteena on, että vuoden 2015 loppuun mennessä yrittäjyyttä uravaihtoehtona pohtivilla, yrityksen perustajilla, toimivilla yrityksillä ml. työnantajilla sekä työnantajina toimivina kotitalouksilla on käytössään entistä monipuolisemmat ja helppokäyttöisemmät sähköise</t>
  </si>
  <si>
    <t>YTJ SA Lomake- ja ohjattu ilmoittaminen</t>
  </si>
  <si>
    <t>Hanke mahdollistaa yleisimpien kaupparekisterin muutosilmoitusten sähköisen vireillejättämisen YTJ:n asiointipalvelussa.</t>
  </si>
  <si>
    <t>OHIM SP - tavaramerkki- ja malliasioiden järjestelmäuudistus</t>
  </si>
  <si>
    <t>Tavaramerkki- ja malliasioiden käsittelyjärjestelmän ja sähköisten asiakaspalvelujen uudistaminen ja laajentaminen EU-tasoisena yhteistyönä.</t>
  </si>
  <si>
    <t>YYL - Varusohjelmistopäivitys</t>
  </si>
  <si>
    <t>Varusohjelmistojen tason nosto, käsittelyjärjestelmät, tietopalvelu, integraatiot</t>
  </si>
  <si>
    <t>Sovako-uudistus (Sovako 2.0)</t>
  </si>
  <si>
    <t xml:space="preserve">Varmistaa korvausjärjestelmän elinkaari vuoteen 2022 asti </t>
  </si>
  <si>
    <t>Rekrytoinnin palvelukokonaisuuden uudistaminen (Heli2 ja Valtiolle.fi) (VK:n toteutus)</t>
  </si>
  <si>
    <t xml:space="preserve">Käyttöönottaa vuoden 2015 alkuun mennessä Heli-järjestelmän korvaava rekrytointijärjestelmäkokonaisuus, ja Valtiolle.fi -sivuston uudistaminen </t>
  </si>
  <si>
    <t>SADe Etäpalvelut-hanke</t>
  </si>
  <si>
    <t xml:space="preserve">Hankkeen tavoite on tuotteistaa etäpalvelukonsepti, jonka avulla pystytään tuottamaan kustannushyötyä tahoille jotka tuottavat viranomaispalveluja. </t>
  </si>
  <si>
    <t>Kansalaisen yleisneuvontapalvelu -hanke</t>
  </si>
  <si>
    <t xml:space="preserve">Hankkeen tavoitteena on rakentaa keskitetty valtion ja kuntien yhteinen yleisneuvontapalvelu. Neuvontapalvelu antaa keskitetysti tietoa julkisista palveluista ja ohjaa näin asiakkaan oikean viranomaisen luokse. </t>
  </si>
  <si>
    <t>Kapasiteettipalvelun käyttöönotto</t>
  </si>
  <si>
    <t>Valtion yhteisesti kilpailuttamaan konesali- ja kapasiteettipalveluun liittyvä Verohallinnon käyttöönottohanke.</t>
  </si>
  <si>
    <t>Lapsivähennys</t>
  </si>
  <si>
    <t>Toteuttaa Pääministeri Stubbin hallituksen ohjelmaan kirjattu pienituloisten lapsiperheiden veromuutos, nk. lapsivähennys. Muutos toteutettaisiin verotusjärjestelmiin vuodesta 2015 alkaen. Lapsiperheet saisivat oman vähennyksensä, joka käyttäytyisi TVL 125 §:n työtulovähennyksen tavoin,</t>
  </si>
  <si>
    <t>Osinkoverotuksen 2014 ja 2015 muutokset</t>
  </si>
  <si>
    <t>HE 185/2013 Muutoksia julkisesti noteeratuista yhtiöistä saatujen osinkojen ja muista kuin julkisista yhtiöistä saatujen osinkojen verovapaisiin ja veronalaisiin osuuksiin verovuodesta 2013 alkaen. HE 139/2014 Muutokset osuuskunnan jakamien ylijäämien verotukseen verovuodesta 2014 alkaen.</t>
  </si>
  <si>
    <t>YTJ:n sähköisten palveluiden kehittäminen, 4. vaihe</t>
  </si>
  <si>
    <t xml:space="preserve">Toteutetaan YTJ-sähköiseen palveluun rekisteritietojen ilmoituspalvelu, jossa rekisteröintitietojaan voi ilmoittaa kaupparekisteriin rekisteröityneet yritykset ja yksityiset elinkeinonharjoittajat, joilla on Y-tunnus. </t>
  </si>
  <si>
    <t xml:space="preserve">Rakennusalan harmaan talouden torjunnan ilmoittautumis- ja ilmoitusmenettely </t>
  </si>
  <si>
    <t>Hallitusohjelman harmaan talouden torjuntaan liittyvät toimenpiteet (HE 58/2011 +): 1. Henkilötunnus ulkomaiselle työntekijälle Verohallinnosta, 2. Veronumero rakennusalan työntekijöille ja julkinen veronumerorekisteri sekä 3. Kuukausittain annettavat työntekijä- ja urakkatiedot.</t>
  </si>
  <si>
    <t>Työnantajavelvoitteiden palvelukokonaisuus</t>
  </si>
  <si>
    <t>Yrityksen palvelukokonaisuuden tavoitteena on, että työnantajille tarjotaan mahdollisuus sähköiseen asiointiin työnantajapalveluihin ja -velvoitteisiin liittyvissä kysymyksissä.</t>
  </si>
  <si>
    <t>EU:n rajat ylittävän kaupan sähköinen asiointipalvelu</t>
  </si>
  <si>
    <t xml:space="preserve">Käyttöönottaa sähköinen erityisjärjestelmä, jossa Suomeen ja EU:n ulkopuolelle sijoittautuneet verovelvolliset voivat ilmoittautua sekä jättää sähköisesti toisiin jäsenvaltioihin välitettävät arvonlisäveroilmoitukset. </t>
  </si>
  <si>
    <t>Verovelkarekisterin käyttöönotto</t>
  </si>
  <si>
    <t>Lähdeverolain 2014 muutokset</t>
  </si>
  <si>
    <t>Toteuttaa rajoitetusti verovelvollisen verottamisesta annetun lain (lähdeverolaki) 1.1.2014 alkaen voimaan tulevat muutokset eri verotusjärjestelmiin. Lakimuutoksen taustalla on Euroopan Unionin komission virallinen huomautus.</t>
  </si>
  <si>
    <t>Selvitystietojärjestelmä</t>
  </si>
  <si>
    <t>YTJ:n sähköisten palveluiden kehittäminen, 3. vaihe</t>
  </si>
  <si>
    <t>Henkilöverotuksen kehittäminen 2017, RAJATTU 2014</t>
  </si>
  <si>
    <t>Yleisradioveron käyttöönotto</t>
  </si>
  <si>
    <t>Raportointiratkaisun käyttöönotto</t>
  </si>
  <si>
    <t>Yritysverotuksen kehittäminen 2017, RAJATTU 2014</t>
  </si>
  <si>
    <t>RAKI hanke</t>
  </si>
  <si>
    <t>Hanke luo edellytykset kuntien rakennusvalvonnan tietojärjestelmien yhteensovittamiseksi VTJ:n rakennus- ja kiinteistötietojen käsittelyjärjestelmään ja toisaalta perusrekisterien kuten VTJ, KTJ ja YTJ tiiviimpään yhteensovittamiseen rakennus- ja kiinteistötietojen tietojenkäsittelyprosessien automa</t>
  </si>
  <si>
    <t>SADe-RYPK Asumisen ja rakentamisen ePalvelut</t>
  </si>
  <si>
    <t>RYPK -hanke tuottaa ja mahdollistaa rakennettuun ympäristöön ja asumiseen liittyviä lupa-, haku- sekä tieto- ja analyysipalveluita. Asiointipalveluiden avulla kansalaiset, asunto-osakeyhtiön toimihenkilöt ja yritykset voivat asioida viranomaisten kanssa.</t>
  </si>
  <si>
    <t>BUD-TOT</t>
  </si>
  <si>
    <t>LVM yhteensä</t>
  </si>
  <si>
    <t>MMM Yhteensä</t>
  </si>
  <si>
    <t>PLM yhteensä</t>
  </si>
  <si>
    <t>SM yhteensä</t>
  </si>
  <si>
    <t>STM yhteensä</t>
  </si>
  <si>
    <t>TEM yhteensä</t>
  </si>
  <si>
    <t>UM yhteensä</t>
  </si>
  <si>
    <t>VM yhteensä</t>
  </si>
  <si>
    <t>VNK yhteensä</t>
  </si>
  <si>
    <t>YM yhteensä</t>
  </si>
  <si>
    <t>OKM yhteensä</t>
  </si>
  <si>
    <t>OM yhteensä</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</si>
</sst>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
    <numFmt numFmtId="165" formatCode="d\.m\.yyyy;@"/>
  </numFmts>
  <fonts count="21" x14ac:knownFonts="1">
    <font>
      <sz val="11"/>
      <color theme="1"/>
      <name val="Calibri"/>
      <family val="2"/>
    </font>
    <font>
      <b/>
      <sz val="18"/>
      <color theme="3"/>
      <name val="Cambria"/>
      <family val="2"/>
      <scheme val="major"/>
    </font>
    <fon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Calibri"/>
      <family val="2"/>
    </font>
    <font>
      <sz val="11"/>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FF00"/>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s>
  <cellStyleXfs count="43">
    <xf numFmtId="0" fontId="0" fillId="0" borderId="0"/>
    <xf numFmtId="0" fontId="1" fillId="0" borderId="0" applyNumberFormat="0" applyFill="0" applyBorder="0" applyAlignment="0" applyProtection="0"/>
    <xf numFmtId="0" fontId="2"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cellStyleXfs>
  <cellXfs count="26">
    <xf numFmtId="0" fontId="0" fillId="0" borderId="0" xfId="0"/>
    <xf numFmtId="0" fontId="0" fillId="0" borderId="0" xfId="0" applyAlignment="1">
      <alignment wrapText="1"/>
    </xf>
    <xf numFmtId="49" fontId="0" fillId="0" borderId="0" xfId="0" applyNumberFormat="1" applyFont="1" applyAlignment="1">
      <alignment horizontal="left" vertical="top" wrapText="1"/>
    </xf>
    <xf numFmtId="165" fontId="0" fillId="0" borderId="0" xfId="0" applyNumberFormat="1" applyFont="1" applyAlignment="1">
      <alignment horizontal="right" vertical="top" wrapText="1"/>
    </xf>
    <xf numFmtId="49" fontId="0" fillId="0" borderId="0" xfId="0" applyNumberFormat="1" applyFont="1" applyAlignment="1">
      <alignment horizontal="right" vertical="top" wrapText="1"/>
    </xf>
    <xf numFmtId="164" fontId="0" fillId="0" borderId="0" xfId="0" applyNumberFormat="1" applyFont="1" applyAlignment="1">
      <alignment horizontal="right" vertical="top" wrapText="1"/>
    </xf>
    <xf numFmtId="49" fontId="0" fillId="33" borderId="0" xfId="0" applyNumberFormat="1" applyFont="1" applyFill="1" applyAlignment="1">
      <alignment horizontal="left" vertical="top" wrapText="1"/>
    </xf>
    <xf numFmtId="4" fontId="0" fillId="0" borderId="0" xfId="0" applyNumberFormat="1" applyFont="1" applyAlignment="1">
      <alignment horizontal="right" vertical="top" wrapText="1"/>
    </xf>
    <xf numFmtId="49" fontId="0" fillId="34" borderId="0" xfId="0" applyNumberFormat="1" applyFont="1" applyFill="1" applyAlignment="1">
      <alignment horizontal="left" vertical="top" wrapText="1"/>
    </xf>
    <xf numFmtId="0" fontId="0" fillId="0" borderId="0" xfId="0" applyAlignment="1">
      <alignment horizontal="right" wrapText="1"/>
    </xf>
    <xf numFmtId="3" fontId="0" fillId="0" borderId="0" xfId="0" applyNumberFormat="1" applyFont="1" applyAlignment="1">
      <alignment horizontal="right" vertical="top" wrapText="1"/>
    </xf>
    <xf numFmtId="3" fontId="0" fillId="0" borderId="0" xfId="0" applyNumberFormat="1" applyAlignment="1">
      <alignment vertical="top" wrapText="1"/>
    </xf>
    <xf numFmtId="49" fontId="19" fillId="35" borderId="0" xfId="0" applyNumberFormat="1" applyFont="1" applyFill="1" applyAlignment="1">
      <alignment horizontal="left" wrapText="1"/>
    </xf>
    <xf numFmtId="49" fontId="20" fillId="0" borderId="0" xfId="0" applyNumberFormat="1" applyFont="1" applyAlignment="1">
      <alignment horizontal="left" vertical="top" wrapText="1"/>
    </xf>
    <xf numFmtId="49" fontId="0" fillId="0" borderId="0" xfId="0" applyNumberFormat="1" applyFont="1" applyFill="1" applyAlignment="1">
      <alignment horizontal="left" vertical="top" wrapText="1"/>
    </xf>
    <xf numFmtId="49" fontId="0" fillId="0" borderId="10" xfId="0" applyNumberFormat="1" applyFont="1" applyBorder="1" applyAlignment="1">
      <alignment horizontal="left" vertical="top" wrapText="1"/>
    </xf>
    <xf numFmtId="165" fontId="0" fillId="0" borderId="10" xfId="0" applyNumberFormat="1" applyFont="1" applyBorder="1" applyAlignment="1">
      <alignment horizontal="right" vertical="top" wrapText="1"/>
    </xf>
    <xf numFmtId="164" fontId="0" fillId="0" borderId="10" xfId="0" applyNumberFormat="1" applyFont="1" applyBorder="1" applyAlignment="1">
      <alignment horizontal="right" vertical="top" wrapText="1"/>
    </xf>
    <xf numFmtId="3" fontId="0" fillId="0" borderId="10" xfId="0" applyNumberFormat="1" applyFont="1" applyBorder="1" applyAlignment="1">
      <alignment horizontal="right" vertical="top" wrapText="1"/>
    </xf>
    <xf numFmtId="3" fontId="0" fillId="0" borderId="10" xfId="0" applyNumberFormat="1" applyBorder="1" applyAlignment="1">
      <alignment vertical="top" wrapText="1"/>
    </xf>
    <xf numFmtId="0" fontId="0" fillId="0" borderId="10" xfId="0" applyBorder="1" applyAlignment="1">
      <alignment wrapText="1"/>
    </xf>
    <xf numFmtId="49" fontId="19" fillId="0" borderId="10" xfId="0" applyNumberFormat="1" applyFont="1" applyFill="1" applyBorder="1" applyAlignment="1">
      <alignment horizontal="left" wrapText="1"/>
    </xf>
    <xf numFmtId="49" fontId="19" fillId="35" borderId="0" xfId="0" applyNumberFormat="1" applyFont="1" applyFill="1" applyBorder="1" applyAlignment="1">
      <alignment horizontal="left" wrapText="1"/>
    </xf>
    <xf numFmtId="3" fontId="19" fillId="35" borderId="0" xfId="0" applyNumberFormat="1" applyFont="1" applyFill="1" applyAlignment="1">
      <alignment horizontal="left" wrapText="1"/>
    </xf>
    <xf numFmtId="3" fontId="19" fillId="35" borderId="0" xfId="0" applyNumberFormat="1" applyFont="1" applyFill="1" applyAlignment="1">
      <alignment horizontal="right" wrapText="1"/>
    </xf>
    <xf numFmtId="49" fontId="19" fillId="0" borderId="0" xfId="0" applyNumberFormat="1" applyFont="1" applyFill="1" applyAlignment="1">
      <alignment horizontal="left" wrapText="1"/>
    </xf>
  </cellXfs>
  <cellStyles count="43">
    <cellStyle name="20 % - Aksentti1 2" xfId="20"/>
    <cellStyle name="20 % - Aksentti2 2" xfId="24"/>
    <cellStyle name="20 % - Aksentti3 2" xfId="28"/>
    <cellStyle name="20 % - Aksentti4 2" xfId="32"/>
    <cellStyle name="20 % - Aksentti5 2" xfId="36"/>
    <cellStyle name="20 % - Aksentti6 2" xfId="40"/>
    <cellStyle name="40 % - Aksentti1 2" xfId="21"/>
    <cellStyle name="40 % - Aksentti2 2" xfId="25"/>
    <cellStyle name="40 % - Aksentti3 2" xfId="29"/>
    <cellStyle name="40 % - Aksentti4 2" xfId="33"/>
    <cellStyle name="40 % - Aksentti5 2" xfId="37"/>
    <cellStyle name="40 % - Aksentti6 2" xfId="41"/>
    <cellStyle name="60 % - Aksentti1 2" xfId="22"/>
    <cellStyle name="60 % - Aksentti2 2" xfId="26"/>
    <cellStyle name="60 % - Aksentti3 2" xfId="30"/>
    <cellStyle name="60 % - Aksentti4 2" xfId="34"/>
    <cellStyle name="60 % - Aksentti5 2" xfId="38"/>
    <cellStyle name="60 % - Aksentti6 2" xfId="42"/>
    <cellStyle name="Aksentti1 2" xfId="19"/>
    <cellStyle name="Aksentti2 2" xfId="23"/>
    <cellStyle name="Aksentti3 2" xfId="27"/>
    <cellStyle name="Aksentti4 2" xfId="31"/>
    <cellStyle name="Aksentti5 2" xfId="35"/>
    <cellStyle name="Aksentti6 2" xfId="39"/>
    <cellStyle name="Huomautus 2" xfId="16"/>
    <cellStyle name="Huono 2" xfId="8"/>
    <cellStyle name="Hyvä 2" xfId="7"/>
    <cellStyle name="Laskenta 2" xfId="12"/>
    <cellStyle name="Linkitetty solu 2" xfId="13"/>
    <cellStyle name="Neutraali 2" xfId="9"/>
    <cellStyle name="Normaali" xfId="0" builtinId="0"/>
    <cellStyle name="Normaali 2" xfId="2"/>
    <cellStyle name="Otsikko" xfId="1" builtinId="15" customBuiltin="1"/>
    <cellStyle name="Otsikko 1 2" xfId="3"/>
    <cellStyle name="Otsikko 2 2" xfId="4"/>
    <cellStyle name="Otsikko 3 2" xfId="5"/>
    <cellStyle name="Otsikko 4 2" xfId="6"/>
    <cellStyle name="Selittävä teksti 2" xfId="17"/>
    <cellStyle name="Summa 2" xfId="18"/>
    <cellStyle name="Syöttö 2" xfId="10"/>
    <cellStyle name="Tarkistussolu 2" xfId="14"/>
    <cellStyle name="Tulostus 2" xfId="11"/>
    <cellStyle name="Varoitusteksti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1"/>
  <sheetViews>
    <sheetView workbookViewId="0">
      <selection activeCell="H1" sqref="H1"/>
    </sheetView>
  </sheetViews>
  <sheetFormatPr defaultColWidth="9.140625" defaultRowHeight="15" x14ac:dyDescent="0.25"/>
  <cols>
    <col min="1" max="1" width="38.140625" style="1" customWidth="1"/>
    <col min="2" max="2" width="18.5703125" style="1" customWidth="1"/>
    <col min="3" max="3" width="38.140625" style="1" customWidth="1"/>
    <col min="4" max="4" width="17.140625" style="1" customWidth="1"/>
    <col min="5" max="5" width="19" style="1" customWidth="1"/>
    <col min="6" max="6" width="13.7109375" style="1" customWidth="1"/>
    <col min="7" max="7" width="13.28515625" style="1" customWidth="1"/>
    <col min="8" max="8" width="15.28515625" style="9" customWidth="1"/>
    <col min="9" max="16" width="38.140625" style="1" customWidth="1"/>
    <col min="17" max="17" width="22.85546875" style="1" customWidth="1"/>
    <col min="18" max="72" width="19" style="1" customWidth="1"/>
    <col min="73" max="77" width="12.42578125" style="1" customWidth="1"/>
    <col min="78" max="16384" width="9.140625" style="1"/>
  </cols>
  <sheetData>
    <row r="1" spans="1:77" s="25" customFormat="1" ht="30" x14ac:dyDescent="0.25">
      <c r="A1" s="12" t="s">
        <v>0</v>
      </c>
      <c r="B1" s="12" t="s">
        <v>1</v>
      </c>
      <c r="C1" s="12" t="s">
        <v>2</v>
      </c>
      <c r="D1" s="12" t="s">
        <v>3</v>
      </c>
      <c r="E1" s="12" t="s">
        <v>4</v>
      </c>
      <c r="F1" s="12" t="s">
        <v>5</v>
      </c>
      <c r="G1" s="12" t="s">
        <v>6</v>
      </c>
      <c r="H1" s="12" t="s">
        <v>7</v>
      </c>
    </row>
    <row r="2" spans="1:77" ht="45" x14ac:dyDescent="0.25">
      <c r="A2" s="2" t="s">
        <v>8</v>
      </c>
      <c r="B2" s="2" t="s">
        <v>9</v>
      </c>
      <c r="C2" s="2" t="s">
        <v>10</v>
      </c>
      <c r="D2" s="2" t="s">
        <v>11</v>
      </c>
      <c r="E2" s="2" t="s">
        <v>12</v>
      </c>
      <c r="F2" s="3"/>
      <c r="G2" s="3"/>
      <c r="H2" s="4" t="s">
        <v>13</v>
      </c>
      <c r="I2" s="2"/>
      <c r="J2" s="2"/>
      <c r="K2" s="2"/>
      <c r="L2" s="2"/>
      <c r="M2" s="2"/>
      <c r="N2" s="2"/>
      <c r="O2" s="2"/>
      <c r="P2" s="2"/>
      <c r="Q2" s="2"/>
      <c r="R2" s="5"/>
      <c r="S2" s="6"/>
      <c r="T2" s="6"/>
      <c r="U2" s="2"/>
      <c r="V2" s="2"/>
      <c r="W2" s="6"/>
      <c r="X2" s="6"/>
      <c r="Y2" s="6"/>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row>
    <row r="3" spans="1:77" ht="75" x14ac:dyDescent="0.25">
      <c r="A3" s="2" t="s">
        <v>14</v>
      </c>
      <c r="B3" s="2" t="s">
        <v>9</v>
      </c>
      <c r="C3" s="2" t="s">
        <v>15</v>
      </c>
      <c r="D3" s="2" t="s">
        <v>11</v>
      </c>
      <c r="E3" s="2" t="s">
        <v>16</v>
      </c>
      <c r="F3" s="3"/>
      <c r="G3" s="3"/>
      <c r="H3" s="4" t="s">
        <v>13</v>
      </c>
      <c r="I3" s="2"/>
      <c r="J3" s="2"/>
      <c r="K3" s="2"/>
      <c r="L3" s="2"/>
      <c r="M3" s="2"/>
      <c r="N3" s="2"/>
      <c r="O3" s="2"/>
      <c r="P3" s="2"/>
      <c r="Q3" s="2"/>
      <c r="R3" s="5"/>
      <c r="S3" s="6"/>
      <c r="T3" s="6"/>
      <c r="U3" s="6"/>
      <c r="V3" s="6"/>
      <c r="W3" s="6"/>
      <c r="X3" s="2"/>
      <c r="Y3" s="6"/>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row>
    <row r="4" spans="1:77" ht="105" x14ac:dyDescent="0.25">
      <c r="A4" s="2" t="s">
        <v>17</v>
      </c>
      <c r="B4" s="2" t="s">
        <v>9</v>
      </c>
      <c r="C4" s="2" t="s">
        <v>18</v>
      </c>
      <c r="D4" s="2" t="s">
        <v>11</v>
      </c>
      <c r="E4" s="2" t="s">
        <v>19</v>
      </c>
      <c r="F4" s="3">
        <v>42432</v>
      </c>
      <c r="G4" s="3">
        <v>43100</v>
      </c>
      <c r="H4" s="4" t="s">
        <v>13</v>
      </c>
      <c r="I4" s="2"/>
      <c r="J4" s="2"/>
      <c r="K4" s="2"/>
      <c r="L4" s="2"/>
      <c r="M4" s="2"/>
      <c r="N4" s="2"/>
      <c r="O4" s="2"/>
      <c r="P4" s="2"/>
      <c r="Q4" s="2"/>
      <c r="R4" s="5"/>
      <c r="S4" s="2"/>
      <c r="T4" s="2"/>
      <c r="U4" s="2"/>
      <c r="V4" s="2"/>
      <c r="W4" s="2"/>
      <c r="X4" s="2"/>
      <c r="Y4" s="2"/>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row>
    <row r="5" spans="1:77" ht="45" x14ac:dyDescent="0.25">
      <c r="A5" s="2" t="s">
        <v>20</v>
      </c>
      <c r="B5" s="2" t="s">
        <v>9</v>
      </c>
      <c r="C5" s="2" t="s">
        <v>21</v>
      </c>
      <c r="D5" s="2" t="s">
        <v>11</v>
      </c>
      <c r="E5" s="2" t="s">
        <v>19</v>
      </c>
      <c r="F5" s="3">
        <v>41813</v>
      </c>
      <c r="G5" s="3">
        <v>42916</v>
      </c>
      <c r="H5" s="4" t="s">
        <v>13</v>
      </c>
      <c r="I5" s="2"/>
      <c r="J5" s="2"/>
      <c r="K5" s="2"/>
      <c r="L5" s="2"/>
      <c r="M5" s="2"/>
      <c r="N5" s="2"/>
      <c r="O5" s="2"/>
      <c r="P5" s="2"/>
      <c r="Q5" s="2"/>
      <c r="R5" s="5"/>
      <c r="S5" s="2"/>
      <c r="T5" s="2"/>
      <c r="U5" s="2"/>
      <c r="V5" s="2"/>
      <c r="W5" s="2"/>
      <c r="X5" s="2"/>
      <c r="Y5" s="2"/>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row>
    <row r="6" spans="1:77" ht="150" x14ac:dyDescent="0.25">
      <c r="A6" s="2" t="s">
        <v>22</v>
      </c>
      <c r="B6" s="2" t="s">
        <v>9</v>
      </c>
      <c r="C6" s="2" t="s">
        <v>23</v>
      </c>
      <c r="D6" s="2" t="s">
        <v>11</v>
      </c>
      <c r="E6" s="2" t="s">
        <v>24</v>
      </c>
      <c r="F6" s="3">
        <v>42430</v>
      </c>
      <c r="G6" s="3">
        <v>43465</v>
      </c>
      <c r="H6" s="4" t="s">
        <v>13</v>
      </c>
      <c r="I6" s="2"/>
      <c r="J6" s="2"/>
      <c r="K6" s="2"/>
      <c r="L6" s="2"/>
      <c r="M6" s="2"/>
      <c r="N6" s="2"/>
      <c r="O6" s="2"/>
      <c r="P6" s="2"/>
      <c r="Q6" s="2"/>
      <c r="R6" s="5"/>
      <c r="S6" s="8"/>
      <c r="T6" s="6"/>
      <c r="U6" s="6"/>
      <c r="V6" s="6"/>
      <c r="W6" s="6"/>
      <c r="X6" s="6"/>
      <c r="Y6" s="6"/>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row>
    <row r="7" spans="1:77" ht="60" x14ac:dyDescent="0.25">
      <c r="A7" s="2" t="s">
        <v>25</v>
      </c>
      <c r="B7" s="2" t="s">
        <v>9</v>
      </c>
      <c r="C7" s="2" t="s">
        <v>26</v>
      </c>
      <c r="D7" s="2" t="s">
        <v>11</v>
      </c>
      <c r="E7" s="2" t="s">
        <v>27</v>
      </c>
      <c r="F7" s="3">
        <v>42402</v>
      </c>
      <c r="G7" s="3">
        <v>43616</v>
      </c>
      <c r="H7" s="4" t="s">
        <v>28</v>
      </c>
      <c r="I7" s="2"/>
      <c r="J7" s="2"/>
      <c r="K7" s="2"/>
      <c r="L7" s="2"/>
      <c r="M7" s="2"/>
      <c r="N7" s="2"/>
      <c r="O7" s="2"/>
      <c r="P7" s="2"/>
      <c r="Q7" s="2"/>
      <c r="R7" s="5"/>
      <c r="S7" s="2"/>
      <c r="T7" s="2"/>
      <c r="U7" s="2"/>
      <c r="V7" s="2"/>
      <c r="W7" s="2"/>
      <c r="X7" s="2"/>
      <c r="Y7" s="2"/>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row>
    <row r="8" spans="1:77" ht="60" x14ac:dyDescent="0.25">
      <c r="A8" s="2" t="s">
        <v>29</v>
      </c>
      <c r="B8" s="2" t="s">
        <v>9</v>
      </c>
      <c r="C8" s="2" t="s">
        <v>30</v>
      </c>
      <c r="D8" s="2" t="s">
        <v>11</v>
      </c>
      <c r="E8" s="2" t="s">
        <v>27</v>
      </c>
      <c r="F8" s="3">
        <v>42737</v>
      </c>
      <c r="G8" s="3">
        <v>43830</v>
      </c>
      <c r="H8" s="4" t="s">
        <v>28</v>
      </c>
      <c r="I8" s="2"/>
      <c r="J8" s="2"/>
      <c r="K8" s="2"/>
      <c r="L8" s="2"/>
      <c r="M8" s="2"/>
      <c r="N8" s="2"/>
      <c r="O8" s="2"/>
      <c r="P8" s="2"/>
      <c r="Q8" s="2"/>
      <c r="R8" s="5"/>
      <c r="S8" s="6"/>
      <c r="T8" s="6"/>
      <c r="U8" s="2"/>
      <c r="V8" s="2"/>
      <c r="W8" s="6"/>
      <c r="X8" s="2"/>
      <c r="Y8" s="6"/>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row>
    <row r="9" spans="1:77" ht="105" x14ac:dyDescent="0.25">
      <c r="A9" s="2" t="s">
        <v>31</v>
      </c>
      <c r="B9" s="2" t="s">
        <v>9</v>
      </c>
      <c r="C9" s="2" t="s">
        <v>32</v>
      </c>
      <c r="D9" s="2" t="s">
        <v>11</v>
      </c>
      <c r="E9" s="2" t="s">
        <v>33</v>
      </c>
      <c r="F9" s="3"/>
      <c r="G9" s="3"/>
      <c r="H9" s="4" t="s">
        <v>13</v>
      </c>
      <c r="I9" s="2"/>
      <c r="J9" s="2"/>
      <c r="K9" s="2"/>
      <c r="L9" s="2"/>
      <c r="M9" s="2"/>
      <c r="N9" s="2"/>
      <c r="O9" s="2"/>
      <c r="P9" s="2"/>
      <c r="Q9" s="2"/>
      <c r="R9" s="5"/>
      <c r="S9" s="2"/>
      <c r="T9" s="2"/>
      <c r="U9" s="2"/>
      <c r="V9" s="2"/>
      <c r="W9" s="2"/>
      <c r="X9" s="2"/>
      <c r="Y9" s="2"/>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row>
    <row r="10" spans="1:77" ht="105" x14ac:dyDescent="0.25">
      <c r="A10" s="2" t="s">
        <v>34</v>
      </c>
      <c r="B10" s="2" t="s">
        <v>9</v>
      </c>
      <c r="C10" s="2" t="s">
        <v>35</v>
      </c>
      <c r="D10" s="2" t="s">
        <v>11</v>
      </c>
      <c r="E10" s="2" t="s">
        <v>36</v>
      </c>
      <c r="F10" s="3">
        <v>42394</v>
      </c>
      <c r="G10" s="3">
        <v>44104</v>
      </c>
      <c r="H10" s="4" t="s">
        <v>28</v>
      </c>
      <c r="I10" s="2"/>
      <c r="J10" s="2"/>
      <c r="K10" s="2"/>
      <c r="L10" s="2"/>
      <c r="M10" s="2"/>
      <c r="N10" s="2"/>
      <c r="O10" s="2"/>
      <c r="P10" s="2"/>
      <c r="Q10" s="2"/>
      <c r="R10" s="5"/>
      <c r="S10" s="6"/>
      <c r="T10" s="6"/>
      <c r="U10" s="6"/>
      <c r="V10" s="6"/>
      <c r="W10" s="8"/>
      <c r="X10" s="8"/>
      <c r="Y10" s="6"/>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row>
    <row r="11" spans="1:77" ht="135" x14ac:dyDescent="0.25">
      <c r="A11" s="2" t="s">
        <v>37</v>
      </c>
      <c r="B11" s="2" t="s">
        <v>9</v>
      </c>
      <c r="C11" s="2" t="s">
        <v>38</v>
      </c>
      <c r="D11" s="2" t="s">
        <v>39</v>
      </c>
      <c r="E11" s="2" t="s">
        <v>36</v>
      </c>
      <c r="F11" s="3">
        <v>41593</v>
      </c>
      <c r="G11" s="3">
        <v>43100</v>
      </c>
      <c r="H11" s="4" t="s">
        <v>13</v>
      </c>
      <c r="I11" s="2"/>
      <c r="J11" s="2"/>
      <c r="K11" s="2"/>
      <c r="L11" s="2"/>
      <c r="M11" s="2"/>
      <c r="N11" s="2"/>
      <c r="O11" s="2"/>
      <c r="P11" s="2"/>
      <c r="Q11" s="2"/>
      <c r="R11" s="5"/>
      <c r="S11" s="2"/>
      <c r="T11" s="2"/>
      <c r="U11" s="2"/>
      <c r="V11" s="2"/>
      <c r="W11" s="2"/>
      <c r="X11" s="2"/>
      <c r="Y11" s="2"/>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row>
    <row r="12" spans="1:77" ht="120" x14ac:dyDescent="0.25">
      <c r="A12" s="2" t="s">
        <v>40</v>
      </c>
      <c r="B12" s="2" t="s">
        <v>9</v>
      </c>
      <c r="C12" s="2" t="s">
        <v>41</v>
      </c>
      <c r="D12" s="2" t="s">
        <v>11</v>
      </c>
      <c r="E12" s="2" t="s">
        <v>42</v>
      </c>
      <c r="F12" s="3">
        <v>42737</v>
      </c>
      <c r="G12" s="3">
        <v>43830</v>
      </c>
      <c r="H12" s="4" t="s">
        <v>13</v>
      </c>
      <c r="I12" s="2"/>
      <c r="J12" s="2"/>
      <c r="K12" s="2"/>
      <c r="L12" s="2"/>
      <c r="M12" s="2"/>
      <c r="N12" s="2"/>
      <c r="O12" s="2"/>
      <c r="P12" s="2"/>
      <c r="Q12" s="2"/>
      <c r="R12" s="5"/>
      <c r="S12" s="6"/>
      <c r="T12" s="6"/>
      <c r="U12" s="6"/>
      <c r="V12" s="6"/>
      <c r="W12" s="6"/>
      <c r="X12" s="6"/>
      <c r="Y12" s="6"/>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row>
    <row r="13" spans="1:77" ht="105" x14ac:dyDescent="0.25">
      <c r="A13" s="2" t="s">
        <v>43</v>
      </c>
      <c r="B13" s="2" t="s">
        <v>9</v>
      </c>
      <c r="C13" s="2" t="s">
        <v>44</v>
      </c>
      <c r="D13" s="2" t="s">
        <v>11</v>
      </c>
      <c r="E13" s="2" t="s">
        <v>45</v>
      </c>
      <c r="F13" s="3">
        <v>42370</v>
      </c>
      <c r="G13" s="3">
        <v>43830</v>
      </c>
      <c r="H13" s="4" t="s">
        <v>28</v>
      </c>
      <c r="I13" s="2"/>
      <c r="J13" s="2"/>
      <c r="K13" s="2"/>
      <c r="L13" s="2"/>
      <c r="M13" s="2"/>
      <c r="N13" s="2"/>
      <c r="O13" s="2"/>
      <c r="P13" s="2"/>
      <c r="Q13" s="2"/>
      <c r="R13" s="5"/>
      <c r="S13" s="8"/>
      <c r="T13" s="6"/>
      <c r="U13" s="6"/>
      <c r="V13" s="8"/>
      <c r="W13" s="6"/>
      <c r="X13" s="6"/>
      <c r="Y13" s="6"/>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row>
    <row r="14" spans="1:77" ht="30" x14ac:dyDescent="0.25">
      <c r="A14" s="2" t="s">
        <v>46</v>
      </c>
      <c r="B14" s="2" t="s">
        <v>47</v>
      </c>
      <c r="C14" s="2" t="s">
        <v>9</v>
      </c>
      <c r="D14" s="2" t="s">
        <v>11</v>
      </c>
      <c r="E14" s="2" t="s">
        <v>48</v>
      </c>
      <c r="F14" s="3">
        <v>42248</v>
      </c>
      <c r="G14" s="3">
        <v>43465</v>
      </c>
      <c r="H14" s="4" t="s">
        <v>28</v>
      </c>
      <c r="I14" s="2"/>
      <c r="J14" s="2"/>
      <c r="K14" s="2"/>
      <c r="L14" s="2"/>
      <c r="M14" s="2"/>
      <c r="N14" s="2"/>
      <c r="O14" s="2"/>
      <c r="P14" s="2"/>
      <c r="Q14" s="2"/>
      <c r="R14" s="5"/>
      <c r="S14" s="8"/>
      <c r="T14" s="6"/>
      <c r="U14" s="6"/>
      <c r="V14" s="8"/>
      <c r="W14" s="8"/>
      <c r="X14" s="8"/>
      <c r="Y14" s="6"/>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row>
    <row r="15" spans="1:77" ht="60" x14ac:dyDescent="0.25">
      <c r="A15" s="2" t="s">
        <v>49</v>
      </c>
      <c r="B15" s="2" t="s">
        <v>9</v>
      </c>
      <c r="C15" s="2" t="s">
        <v>50</v>
      </c>
      <c r="D15" s="2" t="s">
        <v>11</v>
      </c>
      <c r="E15" s="2" t="s">
        <v>51</v>
      </c>
      <c r="F15" s="3">
        <v>42552</v>
      </c>
      <c r="G15" s="3">
        <v>43084</v>
      </c>
      <c r="H15" s="4" t="s">
        <v>13</v>
      </c>
      <c r="I15" s="2"/>
      <c r="J15" s="2"/>
      <c r="K15" s="2"/>
      <c r="L15" s="2"/>
      <c r="M15" s="2"/>
      <c r="N15" s="2"/>
      <c r="O15" s="2"/>
      <c r="P15" s="2"/>
      <c r="Q15" s="2"/>
      <c r="R15" s="5"/>
      <c r="S15" s="6"/>
      <c r="T15" s="6"/>
      <c r="U15" s="6"/>
      <c r="V15" s="6"/>
      <c r="W15" s="8"/>
      <c r="X15" s="6"/>
      <c r="Y15" s="6"/>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row>
    <row r="16" spans="1:77" ht="60" x14ac:dyDescent="0.25">
      <c r="A16" s="2" t="s">
        <v>52</v>
      </c>
      <c r="B16" s="2" t="s">
        <v>53</v>
      </c>
      <c r="C16" s="2" t="s">
        <v>54</v>
      </c>
      <c r="D16" s="2" t="s">
        <v>11</v>
      </c>
      <c r="E16" s="2" t="s">
        <v>51</v>
      </c>
      <c r="F16" s="3">
        <v>42522</v>
      </c>
      <c r="G16" s="3">
        <v>44104</v>
      </c>
      <c r="H16" s="4" t="s">
        <v>28</v>
      </c>
      <c r="I16" s="2"/>
      <c r="J16" s="2"/>
      <c r="K16" s="2"/>
      <c r="L16" s="2"/>
      <c r="M16" s="2"/>
      <c r="N16" s="2"/>
      <c r="O16" s="2"/>
      <c r="P16" s="2"/>
      <c r="Q16" s="2"/>
      <c r="R16" s="5"/>
      <c r="S16" s="8"/>
      <c r="T16" s="6"/>
      <c r="U16" s="8"/>
      <c r="V16" s="6"/>
      <c r="W16" s="6"/>
      <c r="X16" s="8"/>
      <c r="Y16" s="6"/>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row>
    <row r="17" spans="1:77" ht="90" x14ac:dyDescent="0.25">
      <c r="A17" s="2" t="s">
        <v>55</v>
      </c>
      <c r="B17" s="2" t="s">
        <v>56</v>
      </c>
      <c r="C17" s="2" t="s">
        <v>57</v>
      </c>
      <c r="D17" s="2" t="s">
        <v>11</v>
      </c>
      <c r="E17" s="2" t="s">
        <v>58</v>
      </c>
      <c r="F17" s="3">
        <v>42646</v>
      </c>
      <c r="G17" s="3">
        <v>43830</v>
      </c>
      <c r="H17" s="4" t="s">
        <v>28</v>
      </c>
      <c r="I17" s="2"/>
      <c r="J17" s="2"/>
      <c r="K17" s="2"/>
      <c r="L17" s="2"/>
      <c r="M17" s="2"/>
      <c r="N17" s="2"/>
      <c r="O17" s="2"/>
      <c r="P17" s="2"/>
      <c r="Q17" s="2"/>
      <c r="R17" s="5"/>
      <c r="S17" s="2"/>
      <c r="T17" s="2"/>
      <c r="U17" s="2"/>
      <c r="V17" s="2"/>
      <c r="W17" s="2"/>
      <c r="X17" s="2"/>
      <c r="Y17" s="2"/>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row>
    <row r="18" spans="1:77" ht="75" x14ac:dyDescent="0.25">
      <c r="A18" s="2" t="s">
        <v>59</v>
      </c>
      <c r="B18" s="2" t="s">
        <v>9</v>
      </c>
      <c r="C18" s="2" t="s">
        <v>60</v>
      </c>
      <c r="D18" s="2" t="s">
        <v>11</v>
      </c>
      <c r="E18" s="2" t="s">
        <v>61</v>
      </c>
      <c r="F18" s="3">
        <v>42278</v>
      </c>
      <c r="G18" s="3">
        <v>43465</v>
      </c>
      <c r="H18" s="4" t="s">
        <v>13</v>
      </c>
      <c r="I18" s="2"/>
      <c r="J18" s="2"/>
      <c r="K18" s="2"/>
      <c r="L18" s="2"/>
      <c r="M18" s="2"/>
      <c r="N18" s="2"/>
      <c r="O18" s="2"/>
      <c r="P18" s="2"/>
      <c r="Q18" s="2"/>
      <c r="R18" s="5"/>
      <c r="S18" s="6"/>
      <c r="T18" s="6"/>
      <c r="U18" s="6"/>
      <c r="V18" s="6"/>
      <c r="W18" s="6"/>
      <c r="X18" s="6"/>
      <c r="Y18" s="6"/>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row>
    <row r="19" spans="1:77" ht="75" x14ac:dyDescent="0.25">
      <c r="A19" s="2" t="s">
        <v>62</v>
      </c>
      <c r="B19" s="2" t="s">
        <v>9</v>
      </c>
      <c r="C19" s="2" t="s">
        <v>63</v>
      </c>
      <c r="D19" s="2" t="s">
        <v>11</v>
      </c>
      <c r="E19" s="2" t="s">
        <v>64</v>
      </c>
      <c r="F19" s="3">
        <v>42261</v>
      </c>
      <c r="G19" s="3"/>
      <c r="H19" s="4" t="s">
        <v>13</v>
      </c>
      <c r="I19" s="2"/>
      <c r="J19" s="2"/>
      <c r="K19" s="2"/>
      <c r="L19" s="2"/>
      <c r="M19" s="2"/>
      <c r="N19" s="2"/>
      <c r="O19" s="2"/>
      <c r="P19" s="2"/>
      <c r="Q19" s="2"/>
      <c r="R19" s="5"/>
      <c r="S19" s="6"/>
      <c r="T19" s="6"/>
      <c r="U19" s="6"/>
      <c r="V19" s="6"/>
      <c r="W19" s="6"/>
      <c r="X19" s="6"/>
      <c r="Y19" s="6"/>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row>
    <row r="20" spans="1:77" ht="75" x14ac:dyDescent="0.25">
      <c r="A20" s="2" t="s">
        <v>65</v>
      </c>
      <c r="B20" s="2" t="s">
        <v>66</v>
      </c>
      <c r="C20" s="2" t="s">
        <v>67</v>
      </c>
      <c r="D20" s="2" t="s">
        <v>11</v>
      </c>
      <c r="E20" s="2" t="s">
        <v>68</v>
      </c>
      <c r="F20" s="3">
        <v>42646</v>
      </c>
      <c r="G20" s="3">
        <v>43465</v>
      </c>
      <c r="H20" s="4" t="s">
        <v>28</v>
      </c>
      <c r="I20" s="2"/>
      <c r="J20" s="2"/>
      <c r="K20" s="2"/>
      <c r="L20" s="2"/>
      <c r="M20" s="2"/>
      <c r="N20" s="2"/>
      <c r="O20" s="2"/>
      <c r="P20" s="2"/>
      <c r="Q20" s="2"/>
      <c r="R20" s="5"/>
      <c r="S20" s="8"/>
      <c r="T20" s="6"/>
      <c r="U20" s="6"/>
      <c r="V20" s="6"/>
      <c r="W20" s="6"/>
      <c r="X20" s="2"/>
      <c r="Y20" s="2"/>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row>
    <row r="21" spans="1:77" ht="60" x14ac:dyDescent="0.25">
      <c r="A21" s="2" t="s">
        <v>69</v>
      </c>
      <c r="B21" s="2" t="s">
        <v>70</v>
      </c>
      <c r="C21" s="2" t="s">
        <v>9</v>
      </c>
      <c r="D21" s="2" t="s">
        <v>39</v>
      </c>
      <c r="E21" s="2" t="s">
        <v>71</v>
      </c>
      <c r="F21" s="3">
        <v>42522</v>
      </c>
      <c r="G21" s="3">
        <v>43830</v>
      </c>
      <c r="H21" s="4" t="s">
        <v>13</v>
      </c>
      <c r="I21" s="2"/>
      <c r="J21" s="2"/>
      <c r="K21" s="2"/>
      <c r="L21" s="2"/>
      <c r="M21" s="2"/>
      <c r="N21" s="2"/>
      <c r="O21" s="2"/>
      <c r="P21" s="2"/>
      <c r="Q21" s="2"/>
      <c r="R21" s="5"/>
      <c r="S21" s="6"/>
      <c r="T21" s="6"/>
      <c r="U21" s="2"/>
      <c r="V21" s="2"/>
      <c r="W21" s="6"/>
      <c r="X21" s="6"/>
      <c r="Y21" s="6"/>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row>
    <row r="22" spans="1:77" ht="60" x14ac:dyDescent="0.25">
      <c r="A22" s="2" t="s">
        <v>70</v>
      </c>
      <c r="B22" s="2" t="s">
        <v>72</v>
      </c>
      <c r="C22" s="2" t="s">
        <v>9</v>
      </c>
      <c r="D22" s="2" t="s">
        <v>11</v>
      </c>
      <c r="E22" s="2" t="s">
        <v>71</v>
      </c>
      <c r="F22" s="3">
        <v>42522</v>
      </c>
      <c r="G22" s="3">
        <v>43830</v>
      </c>
      <c r="H22" s="4" t="s">
        <v>13</v>
      </c>
      <c r="I22" s="2"/>
      <c r="J22" s="2"/>
      <c r="K22" s="2"/>
      <c r="L22" s="2"/>
      <c r="M22" s="2"/>
      <c r="N22" s="2"/>
      <c r="O22" s="2"/>
      <c r="P22" s="2"/>
      <c r="Q22" s="2"/>
      <c r="R22" s="5"/>
      <c r="S22" s="6"/>
      <c r="T22" s="6"/>
      <c r="U22" s="6"/>
      <c r="V22" s="6"/>
      <c r="W22" s="6"/>
      <c r="X22" s="6"/>
      <c r="Y22" s="6"/>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row>
    <row r="23" spans="1:77" ht="120" x14ac:dyDescent="0.25">
      <c r="A23" s="2" t="s">
        <v>73</v>
      </c>
      <c r="B23" s="2" t="s">
        <v>9</v>
      </c>
      <c r="C23" s="2" t="s">
        <v>74</v>
      </c>
      <c r="D23" s="2" t="s">
        <v>11</v>
      </c>
      <c r="E23" s="2" t="s">
        <v>75</v>
      </c>
      <c r="F23" s="3">
        <v>42485</v>
      </c>
      <c r="G23" s="3">
        <v>44196</v>
      </c>
      <c r="H23" s="4" t="s">
        <v>13</v>
      </c>
      <c r="I23" s="2"/>
      <c r="J23" s="2"/>
      <c r="K23" s="2"/>
      <c r="L23" s="2"/>
      <c r="M23" s="2"/>
      <c r="N23" s="2"/>
      <c r="O23" s="2"/>
      <c r="P23" s="2"/>
      <c r="Q23" s="2"/>
      <c r="R23" s="5"/>
      <c r="S23" s="8"/>
      <c r="T23" s="6"/>
      <c r="U23" s="6"/>
      <c r="V23" s="6"/>
      <c r="W23" s="8"/>
      <c r="X23" s="6"/>
      <c r="Y23" s="6"/>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row>
    <row r="24" spans="1:77" ht="105" x14ac:dyDescent="0.25">
      <c r="A24" s="2" t="s">
        <v>76</v>
      </c>
      <c r="B24" s="2" t="s">
        <v>77</v>
      </c>
      <c r="C24" s="2" t="s">
        <v>78</v>
      </c>
      <c r="D24" s="2" t="s">
        <v>11</v>
      </c>
      <c r="E24" s="2" t="s">
        <v>75</v>
      </c>
      <c r="F24" s="3">
        <v>41547</v>
      </c>
      <c r="G24" s="3">
        <v>44196</v>
      </c>
      <c r="H24" s="4" t="s">
        <v>28</v>
      </c>
      <c r="I24" s="2"/>
      <c r="J24" s="2"/>
      <c r="K24" s="2"/>
      <c r="L24" s="2"/>
      <c r="M24" s="2"/>
      <c r="N24" s="2"/>
      <c r="O24" s="2"/>
      <c r="P24" s="2"/>
      <c r="Q24" s="2"/>
      <c r="R24" s="5"/>
      <c r="S24" s="6"/>
      <c r="T24" s="6"/>
      <c r="U24" s="6"/>
      <c r="V24" s="6"/>
      <c r="W24" s="6"/>
      <c r="X24" s="6"/>
      <c r="Y24" s="6"/>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row>
    <row r="25" spans="1:77" ht="120" x14ac:dyDescent="0.25">
      <c r="A25" s="2" t="s">
        <v>79</v>
      </c>
      <c r="B25" s="2" t="s">
        <v>77</v>
      </c>
      <c r="C25" s="2" t="s">
        <v>80</v>
      </c>
      <c r="D25" s="2" t="s">
        <v>11</v>
      </c>
      <c r="E25" s="2" t="s">
        <v>75</v>
      </c>
      <c r="F25" s="3">
        <v>41927</v>
      </c>
      <c r="G25" s="3">
        <v>44196</v>
      </c>
      <c r="H25" s="4" t="s">
        <v>13</v>
      </c>
      <c r="I25" s="2"/>
      <c r="J25" s="2"/>
      <c r="K25" s="2"/>
      <c r="L25" s="2"/>
      <c r="M25" s="2"/>
      <c r="N25" s="2"/>
      <c r="O25" s="2"/>
      <c r="P25" s="2"/>
      <c r="Q25" s="2"/>
      <c r="R25" s="5"/>
      <c r="S25" s="8"/>
      <c r="T25" s="6"/>
      <c r="U25" s="6"/>
      <c r="V25" s="6"/>
      <c r="W25" s="6"/>
      <c r="X25" s="6"/>
      <c r="Y25" s="6"/>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row>
    <row r="26" spans="1:77" ht="75" x14ac:dyDescent="0.25">
      <c r="A26" s="2" t="s">
        <v>81</v>
      </c>
      <c r="B26" s="2" t="s">
        <v>77</v>
      </c>
      <c r="C26" s="2" t="s">
        <v>82</v>
      </c>
      <c r="D26" s="2" t="s">
        <v>11</v>
      </c>
      <c r="E26" s="2" t="s">
        <v>75</v>
      </c>
      <c r="F26" s="3">
        <v>42737</v>
      </c>
      <c r="G26" s="3">
        <v>44196</v>
      </c>
      <c r="H26" s="4" t="s">
        <v>13</v>
      </c>
      <c r="I26" s="2"/>
      <c r="J26" s="2"/>
      <c r="K26" s="2"/>
      <c r="L26" s="2"/>
      <c r="M26" s="2"/>
      <c r="N26" s="2"/>
      <c r="O26" s="2"/>
      <c r="P26" s="2"/>
      <c r="Q26" s="2"/>
      <c r="R26" s="5"/>
      <c r="S26" s="6"/>
      <c r="T26" s="6"/>
      <c r="U26" s="6"/>
      <c r="V26" s="6"/>
      <c r="W26" s="6"/>
      <c r="X26" s="6"/>
      <c r="Y26" s="6"/>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row>
    <row r="27" spans="1:77" ht="120" x14ac:dyDescent="0.25">
      <c r="A27" s="2" t="s">
        <v>83</v>
      </c>
      <c r="B27" s="2" t="s">
        <v>77</v>
      </c>
      <c r="C27" s="2" t="s">
        <v>84</v>
      </c>
      <c r="D27" s="2" t="s">
        <v>11</v>
      </c>
      <c r="E27" s="2" t="s">
        <v>75</v>
      </c>
      <c r="F27" s="3">
        <v>42339</v>
      </c>
      <c r="G27" s="3">
        <v>44196</v>
      </c>
      <c r="H27" s="4" t="s">
        <v>13</v>
      </c>
      <c r="I27" s="2"/>
      <c r="J27" s="2"/>
      <c r="K27" s="2"/>
      <c r="L27" s="2"/>
      <c r="M27" s="2"/>
      <c r="N27" s="2"/>
      <c r="O27" s="2"/>
      <c r="P27" s="2"/>
      <c r="Q27" s="2"/>
      <c r="R27" s="5"/>
      <c r="S27" s="6"/>
      <c r="T27" s="6"/>
      <c r="U27" s="6"/>
      <c r="V27" s="6"/>
      <c r="W27" s="8"/>
      <c r="X27" s="6"/>
      <c r="Y27" s="6"/>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row>
    <row r="28" spans="1:77" ht="120" x14ac:dyDescent="0.25">
      <c r="A28" s="2" t="s">
        <v>85</v>
      </c>
      <c r="B28" s="2" t="s">
        <v>9</v>
      </c>
      <c r="C28" s="2" t="s">
        <v>86</v>
      </c>
      <c r="D28" s="2" t="s">
        <v>11</v>
      </c>
      <c r="E28" s="2" t="s">
        <v>87</v>
      </c>
      <c r="F28" s="3">
        <v>42492</v>
      </c>
      <c r="G28" s="3">
        <v>44196</v>
      </c>
      <c r="H28" s="4" t="s">
        <v>13</v>
      </c>
      <c r="I28" s="2"/>
      <c r="J28" s="2"/>
      <c r="K28" s="2"/>
      <c r="L28" s="2"/>
      <c r="M28" s="2"/>
      <c r="N28" s="2"/>
      <c r="O28" s="2"/>
      <c r="P28" s="2"/>
      <c r="Q28" s="2"/>
      <c r="R28" s="5"/>
      <c r="S28" s="6"/>
      <c r="T28" s="6"/>
      <c r="U28" s="6"/>
      <c r="V28" s="6"/>
      <c r="W28" s="6"/>
      <c r="X28" s="6"/>
      <c r="Y28" s="6"/>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row>
    <row r="29" spans="1:77" ht="90" x14ac:dyDescent="0.25">
      <c r="A29" s="2" t="s">
        <v>88</v>
      </c>
      <c r="B29" s="2" t="s">
        <v>9</v>
      </c>
      <c r="C29" s="2" t="s">
        <v>89</v>
      </c>
      <c r="D29" s="2" t="s">
        <v>11</v>
      </c>
      <c r="E29" s="2" t="s">
        <v>87</v>
      </c>
      <c r="F29" s="3">
        <v>41913</v>
      </c>
      <c r="G29" s="3">
        <v>44196</v>
      </c>
      <c r="H29" s="4" t="s">
        <v>28</v>
      </c>
      <c r="I29" s="2"/>
      <c r="J29" s="2"/>
      <c r="K29" s="2"/>
      <c r="L29" s="2"/>
      <c r="M29" s="2"/>
      <c r="N29" s="2"/>
      <c r="O29" s="2"/>
      <c r="P29" s="2"/>
      <c r="Q29" s="2"/>
      <c r="R29" s="5"/>
      <c r="S29" s="6"/>
      <c r="T29" s="6"/>
      <c r="U29" s="6"/>
      <c r="V29" s="6"/>
      <c r="W29" s="6"/>
      <c r="X29" s="6"/>
      <c r="Y29" s="6"/>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row>
    <row r="30" spans="1:77" ht="120" x14ac:dyDescent="0.25">
      <c r="A30" s="2" t="s">
        <v>90</v>
      </c>
      <c r="B30" s="2" t="s">
        <v>9</v>
      </c>
      <c r="C30" s="2" t="s">
        <v>91</v>
      </c>
      <c r="D30" s="2" t="s">
        <v>11</v>
      </c>
      <c r="E30" s="2" t="s">
        <v>92</v>
      </c>
      <c r="F30" s="3">
        <v>42248</v>
      </c>
      <c r="G30" s="3">
        <v>44196</v>
      </c>
      <c r="H30" s="4" t="s">
        <v>28</v>
      </c>
      <c r="I30" s="2"/>
      <c r="J30" s="2"/>
      <c r="K30" s="2"/>
      <c r="L30" s="2"/>
      <c r="M30" s="2"/>
      <c r="N30" s="2"/>
      <c r="O30" s="2"/>
      <c r="P30" s="2"/>
      <c r="Q30" s="2"/>
      <c r="R30" s="5"/>
      <c r="S30" s="2"/>
      <c r="T30" s="2"/>
      <c r="U30" s="2"/>
      <c r="V30" s="2"/>
      <c r="W30" s="2"/>
      <c r="X30" s="2"/>
      <c r="Y30" s="2"/>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row>
    <row r="31" spans="1:77" ht="30" x14ac:dyDescent="0.25">
      <c r="A31" s="2" t="s">
        <v>93</v>
      </c>
      <c r="B31" s="2" t="s">
        <v>9</v>
      </c>
      <c r="C31" s="2" t="s">
        <v>94</v>
      </c>
      <c r="D31" s="2" t="s">
        <v>11</v>
      </c>
      <c r="E31" s="2" t="s">
        <v>95</v>
      </c>
      <c r="F31" s="3">
        <v>42156</v>
      </c>
      <c r="G31" s="3">
        <v>43830</v>
      </c>
      <c r="H31" s="4" t="s">
        <v>28</v>
      </c>
      <c r="I31" s="2"/>
      <c r="J31" s="2"/>
      <c r="K31" s="2"/>
      <c r="L31" s="2"/>
      <c r="M31" s="2"/>
      <c r="N31" s="2"/>
      <c r="O31" s="2"/>
      <c r="P31" s="2"/>
      <c r="Q31" s="2"/>
      <c r="R31" s="5"/>
      <c r="S31" s="6"/>
      <c r="T31" s="6"/>
      <c r="U31" s="6"/>
      <c r="V31" s="6"/>
      <c r="W31" s="6"/>
      <c r="X31" s="6"/>
      <c r="Y31" s="6"/>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
  <sheetViews>
    <sheetView workbookViewId="0">
      <pane xSplit="1" ySplit="1" topLeftCell="B2" activePane="bottomRight" state="frozen"/>
      <selection pane="topRight" activeCell="B1" sqref="B1"/>
      <selection pane="bottomLeft" activeCell="A2" sqref="A2"/>
      <selection pane="bottomRight" sqref="A1:XFD1"/>
    </sheetView>
  </sheetViews>
  <sheetFormatPr defaultColWidth="9.140625" defaultRowHeight="15" x14ac:dyDescent="0.25"/>
  <cols>
    <col min="1" max="1" width="38.140625" style="1" customWidth="1"/>
    <col min="2" max="2" width="14.140625" style="1" customWidth="1"/>
    <col min="3" max="3" width="38.140625" style="1" customWidth="1"/>
    <col min="4" max="4" width="10" style="1" customWidth="1"/>
    <col min="5" max="5" width="19" style="1" customWidth="1"/>
    <col min="6" max="6" width="12.85546875" style="1" customWidth="1"/>
    <col min="7" max="7" width="14.28515625" style="1" customWidth="1"/>
    <col min="8" max="8" width="13.140625" style="1" customWidth="1"/>
    <col min="9" max="9" width="12.42578125" style="1" customWidth="1"/>
    <col min="10" max="10" width="14.140625" style="1" customWidth="1"/>
    <col min="11" max="11" width="15" style="1" customWidth="1"/>
    <col min="12" max="12" width="15.42578125" style="1" customWidth="1"/>
    <col min="13" max="16384" width="9.140625" style="1"/>
  </cols>
  <sheetData>
    <row r="1" spans="1:12" s="12" customFormat="1" ht="30" x14ac:dyDescent="0.25">
      <c r="A1" s="12" t="s">
        <v>0</v>
      </c>
      <c r="B1" s="12" t="s">
        <v>1</v>
      </c>
      <c r="C1" s="12" t="s">
        <v>2</v>
      </c>
      <c r="D1" s="12" t="s">
        <v>3</v>
      </c>
      <c r="E1" s="12" t="s">
        <v>4</v>
      </c>
      <c r="F1" s="12" t="s">
        <v>5</v>
      </c>
      <c r="G1" s="12" t="s">
        <v>6</v>
      </c>
      <c r="H1" s="12" t="s">
        <v>96</v>
      </c>
      <c r="I1" s="12" t="s">
        <v>97</v>
      </c>
      <c r="J1" s="12" t="s">
        <v>98</v>
      </c>
      <c r="K1" s="12" t="s">
        <v>99</v>
      </c>
      <c r="L1" s="12" t="s">
        <v>424</v>
      </c>
    </row>
    <row r="2" spans="1:12" ht="120" x14ac:dyDescent="0.25">
      <c r="A2" s="2" t="s">
        <v>100</v>
      </c>
      <c r="B2" s="2" t="s">
        <v>9</v>
      </c>
      <c r="C2" s="2" t="s">
        <v>101</v>
      </c>
      <c r="D2" s="2" t="s">
        <v>102</v>
      </c>
      <c r="E2" s="2" t="s">
        <v>16</v>
      </c>
      <c r="F2" s="3">
        <v>41640</v>
      </c>
      <c r="G2" s="3">
        <v>43465</v>
      </c>
      <c r="H2" s="3">
        <v>42755.689513888887</v>
      </c>
      <c r="I2" s="5">
        <v>0.5</v>
      </c>
      <c r="J2" s="10">
        <v>4400000</v>
      </c>
      <c r="K2" s="10">
        <v>2000000</v>
      </c>
      <c r="L2" s="11">
        <f>J2-K2</f>
        <v>2400000</v>
      </c>
    </row>
    <row r="3" spans="1:12" ht="120" x14ac:dyDescent="0.25">
      <c r="A3" s="2" t="s">
        <v>103</v>
      </c>
      <c r="B3" s="2" t="s">
        <v>9</v>
      </c>
      <c r="C3" s="2" t="s">
        <v>104</v>
      </c>
      <c r="D3" s="2" t="s">
        <v>102</v>
      </c>
      <c r="E3" s="2" t="s">
        <v>16</v>
      </c>
      <c r="F3" s="3">
        <v>41640</v>
      </c>
      <c r="G3" s="3">
        <v>43462</v>
      </c>
      <c r="H3" s="3">
        <v>42748.607638888891</v>
      </c>
      <c r="I3" s="5">
        <v>0.8</v>
      </c>
      <c r="J3" s="10">
        <v>5227000</v>
      </c>
      <c r="K3" s="10">
        <v>2800000</v>
      </c>
      <c r="L3" s="11">
        <f t="shared" ref="L3:L75" si="0">J3-K3</f>
        <v>2427000</v>
      </c>
    </row>
    <row r="4" spans="1:12" ht="105" x14ac:dyDescent="0.25">
      <c r="A4" s="2" t="s">
        <v>105</v>
      </c>
      <c r="B4" s="2" t="s">
        <v>9</v>
      </c>
      <c r="C4" s="2" t="s">
        <v>106</v>
      </c>
      <c r="D4" s="2" t="s">
        <v>102</v>
      </c>
      <c r="E4" s="2" t="s">
        <v>16</v>
      </c>
      <c r="F4" s="3">
        <v>40909</v>
      </c>
      <c r="G4" s="3">
        <v>43098</v>
      </c>
      <c r="H4" s="3">
        <v>42748.600277777776</v>
      </c>
      <c r="I4" s="5">
        <v>0.7</v>
      </c>
      <c r="J4" s="10">
        <v>4597000</v>
      </c>
      <c r="K4" s="10">
        <v>1750000</v>
      </c>
      <c r="L4" s="11">
        <f t="shared" si="0"/>
        <v>2847000</v>
      </c>
    </row>
    <row r="5" spans="1:12" ht="75" x14ac:dyDescent="0.25">
      <c r="A5" s="2" t="s">
        <v>107</v>
      </c>
      <c r="B5" s="2" t="s">
        <v>9</v>
      </c>
      <c r="C5" s="2" t="s">
        <v>108</v>
      </c>
      <c r="D5" s="2" t="s">
        <v>102</v>
      </c>
      <c r="E5" s="2" t="s">
        <v>19</v>
      </c>
      <c r="F5" s="3">
        <v>41718</v>
      </c>
      <c r="G5" s="3">
        <v>42886</v>
      </c>
      <c r="H5" s="3">
        <v>42755.609560185185</v>
      </c>
      <c r="I5" s="5">
        <v>0.9</v>
      </c>
      <c r="J5" s="10">
        <v>1823000</v>
      </c>
      <c r="K5" s="10">
        <v>1732854</v>
      </c>
      <c r="L5" s="11">
        <f t="shared" si="0"/>
        <v>90146</v>
      </c>
    </row>
    <row r="6" spans="1:12" ht="75" x14ac:dyDescent="0.25">
      <c r="A6" s="2" t="s">
        <v>109</v>
      </c>
      <c r="B6" s="2" t="s">
        <v>9</v>
      </c>
      <c r="C6" s="2" t="s">
        <v>110</v>
      </c>
      <c r="D6" s="2" t="s">
        <v>111</v>
      </c>
      <c r="E6" s="2" t="s">
        <v>19</v>
      </c>
      <c r="F6" s="3">
        <v>40927</v>
      </c>
      <c r="G6" s="3">
        <v>42775</v>
      </c>
      <c r="H6" s="3">
        <v>42755.608657407407</v>
      </c>
      <c r="I6" s="5">
        <v>1</v>
      </c>
      <c r="J6" s="10">
        <v>6392550</v>
      </c>
      <c r="K6" s="10">
        <v>5142004</v>
      </c>
      <c r="L6" s="11">
        <f t="shared" si="0"/>
        <v>1250546</v>
      </c>
    </row>
    <row r="7" spans="1:12" ht="90" x14ac:dyDescent="0.25">
      <c r="A7" s="2" t="s">
        <v>112</v>
      </c>
      <c r="B7" s="2" t="s">
        <v>9</v>
      </c>
      <c r="C7" s="2" t="s">
        <v>113</v>
      </c>
      <c r="D7" s="2" t="s">
        <v>102</v>
      </c>
      <c r="E7" s="2" t="s">
        <v>19</v>
      </c>
      <c r="F7" s="3">
        <v>42163</v>
      </c>
      <c r="G7" s="3"/>
      <c r="H7" s="3">
        <v>42755.357800925929</v>
      </c>
      <c r="I7" s="5">
        <v>0.3</v>
      </c>
      <c r="J7" s="10">
        <v>3376500</v>
      </c>
      <c r="K7" s="10">
        <v>1243000</v>
      </c>
      <c r="L7" s="11">
        <f t="shared" si="0"/>
        <v>2133500</v>
      </c>
    </row>
    <row r="8" spans="1:12" ht="45" x14ac:dyDescent="0.25">
      <c r="A8" s="2" t="s">
        <v>114</v>
      </c>
      <c r="B8" s="2" t="s">
        <v>9</v>
      </c>
      <c r="C8" s="2" t="s">
        <v>115</v>
      </c>
      <c r="D8" s="2" t="s">
        <v>102</v>
      </c>
      <c r="E8" s="2" t="s">
        <v>19</v>
      </c>
      <c r="F8" s="3">
        <v>42345</v>
      </c>
      <c r="G8" s="3">
        <v>43404</v>
      </c>
      <c r="H8" s="3">
        <v>42753.528425925928</v>
      </c>
      <c r="I8" s="5">
        <v>0.1</v>
      </c>
      <c r="J8" s="10">
        <v>1488000</v>
      </c>
      <c r="K8" s="10">
        <v>134081</v>
      </c>
      <c r="L8" s="11">
        <f t="shared" si="0"/>
        <v>1353919</v>
      </c>
    </row>
    <row r="9" spans="1:12" s="20" customFormat="1" ht="150.75" thickBot="1" x14ac:dyDescent="0.3">
      <c r="A9" s="15" t="s">
        <v>116</v>
      </c>
      <c r="B9" s="21"/>
      <c r="C9" s="15" t="s">
        <v>117</v>
      </c>
      <c r="D9" s="15" t="s">
        <v>102</v>
      </c>
      <c r="E9" s="15" t="s">
        <v>118</v>
      </c>
      <c r="F9" s="16">
        <v>41760</v>
      </c>
      <c r="G9" s="16">
        <v>42825</v>
      </c>
      <c r="H9" s="16">
        <v>42751.707928240743</v>
      </c>
      <c r="I9" s="17">
        <v>0.9</v>
      </c>
      <c r="J9" s="18">
        <v>1525000</v>
      </c>
      <c r="K9" s="18">
        <v>1300000</v>
      </c>
      <c r="L9" s="19">
        <f t="shared" si="0"/>
        <v>225000</v>
      </c>
    </row>
    <row r="10" spans="1:12" s="12" customFormat="1" ht="15.75" thickTop="1" x14ac:dyDescent="0.25">
      <c r="A10" s="12" t="s">
        <v>425</v>
      </c>
      <c r="C10" s="12">
        <f>COUNTIF($E$2:$E$122,"LVM*")</f>
        <v>8</v>
      </c>
      <c r="J10" s="24">
        <f>SUM(J2:J9)</f>
        <v>28829050</v>
      </c>
      <c r="K10" s="24">
        <f>SUM(K2:K9)</f>
        <v>16101939</v>
      </c>
      <c r="L10" s="24">
        <f>SUM(L2:L9)</f>
        <v>12727111</v>
      </c>
    </row>
    <row r="11" spans="1:12" ht="75" x14ac:dyDescent="0.25">
      <c r="A11" s="2" t="s">
        <v>119</v>
      </c>
      <c r="B11" s="2" t="s">
        <v>9</v>
      </c>
      <c r="C11" s="2" t="s">
        <v>120</v>
      </c>
      <c r="D11" s="2" t="s">
        <v>102</v>
      </c>
      <c r="E11" s="2" t="s">
        <v>24</v>
      </c>
      <c r="F11" s="3">
        <v>38504</v>
      </c>
      <c r="G11" s="3">
        <v>42794</v>
      </c>
      <c r="H11" s="3">
        <v>42759.702881944446</v>
      </c>
      <c r="I11" s="5">
        <v>0.9</v>
      </c>
      <c r="J11" s="10">
        <v>2256286</v>
      </c>
      <c r="K11" s="10">
        <v>1911586</v>
      </c>
      <c r="L11" s="11">
        <f t="shared" si="0"/>
        <v>344700</v>
      </c>
    </row>
    <row r="12" spans="1:12" ht="60" x14ac:dyDescent="0.25">
      <c r="A12" s="2" t="s">
        <v>121</v>
      </c>
      <c r="B12" s="2" t="s">
        <v>9</v>
      </c>
      <c r="C12" s="2" t="s">
        <v>122</v>
      </c>
      <c r="D12" s="2" t="s">
        <v>102</v>
      </c>
      <c r="E12" s="2" t="s">
        <v>24</v>
      </c>
      <c r="F12" s="3">
        <v>41277</v>
      </c>
      <c r="G12" s="3">
        <v>43891</v>
      </c>
      <c r="H12" s="3">
        <v>42755.615428240744</v>
      </c>
      <c r="I12" s="5">
        <v>0.2</v>
      </c>
      <c r="J12" s="10">
        <v>2522802</v>
      </c>
      <c r="K12" s="10">
        <v>838152</v>
      </c>
      <c r="L12" s="11">
        <f t="shared" si="0"/>
        <v>1684650</v>
      </c>
    </row>
    <row r="13" spans="1:12" ht="135" x14ac:dyDescent="0.25">
      <c r="A13" s="2" t="s">
        <v>123</v>
      </c>
      <c r="B13" s="2" t="s">
        <v>9</v>
      </c>
      <c r="C13" s="2" t="s">
        <v>124</v>
      </c>
      <c r="D13" s="2" t="s">
        <v>102</v>
      </c>
      <c r="E13" s="2" t="s">
        <v>24</v>
      </c>
      <c r="F13" s="3">
        <v>39873</v>
      </c>
      <c r="G13" s="3">
        <v>43830</v>
      </c>
      <c r="H13" s="3">
        <v>42755.312476851854</v>
      </c>
      <c r="I13" s="5">
        <v>0.4</v>
      </c>
      <c r="J13" s="10">
        <v>8511874</v>
      </c>
      <c r="K13" s="10">
        <v>4480663</v>
      </c>
      <c r="L13" s="11">
        <f t="shared" si="0"/>
        <v>4031211</v>
      </c>
    </row>
    <row r="14" spans="1:12" ht="45" x14ac:dyDescent="0.25">
      <c r="A14" s="2" t="s">
        <v>125</v>
      </c>
      <c r="B14" s="2" t="s">
        <v>9</v>
      </c>
      <c r="C14" s="2" t="s">
        <v>126</v>
      </c>
      <c r="D14" s="2" t="s">
        <v>102</v>
      </c>
      <c r="E14" s="2" t="s">
        <v>127</v>
      </c>
      <c r="F14" s="3">
        <v>41671</v>
      </c>
      <c r="G14" s="3">
        <v>42735</v>
      </c>
      <c r="H14" s="3">
        <v>42724.575914351852</v>
      </c>
      <c r="I14" s="5">
        <v>1</v>
      </c>
      <c r="J14" s="10">
        <v>996717</v>
      </c>
      <c r="K14" s="10">
        <v>862000</v>
      </c>
      <c r="L14" s="11">
        <f t="shared" si="0"/>
        <v>134717</v>
      </c>
    </row>
    <row r="15" spans="1:12" ht="105" x14ac:dyDescent="0.25">
      <c r="A15" s="2" t="s">
        <v>128</v>
      </c>
      <c r="B15" s="2" t="s">
        <v>9</v>
      </c>
      <c r="C15" s="2" t="s">
        <v>129</v>
      </c>
      <c r="D15" s="2" t="s">
        <v>102</v>
      </c>
      <c r="E15" s="2" t="s">
        <v>130</v>
      </c>
      <c r="F15" s="3">
        <v>42054</v>
      </c>
      <c r="G15" s="3">
        <v>45657</v>
      </c>
      <c r="H15" s="3">
        <v>42755.643703703703</v>
      </c>
      <c r="I15" s="5">
        <v>0.5</v>
      </c>
      <c r="J15" s="10">
        <v>9975560</v>
      </c>
      <c r="K15" s="10">
        <v>1842322</v>
      </c>
      <c r="L15" s="11">
        <f t="shared" si="0"/>
        <v>8133238</v>
      </c>
    </row>
    <row r="16" spans="1:12" ht="120" x14ac:dyDescent="0.25">
      <c r="A16" s="2" t="s">
        <v>131</v>
      </c>
      <c r="B16" s="2" t="s">
        <v>9</v>
      </c>
      <c r="C16" s="2" t="s">
        <v>132</v>
      </c>
      <c r="D16" s="2" t="s">
        <v>102</v>
      </c>
      <c r="E16" s="2" t="s">
        <v>130</v>
      </c>
      <c r="F16" s="3">
        <v>41676</v>
      </c>
      <c r="G16" s="3">
        <v>43189</v>
      </c>
      <c r="H16" s="3">
        <v>42755.574155092596</v>
      </c>
      <c r="I16" s="5">
        <v>0.3</v>
      </c>
      <c r="J16" s="10">
        <v>4763040</v>
      </c>
      <c r="K16" s="10">
        <v>2506196</v>
      </c>
      <c r="L16" s="11">
        <f t="shared" si="0"/>
        <v>2256844</v>
      </c>
    </row>
    <row r="17" spans="1:12" ht="120" x14ac:dyDescent="0.25">
      <c r="A17" s="2" t="s">
        <v>133</v>
      </c>
      <c r="B17" s="2" t="s">
        <v>9</v>
      </c>
      <c r="C17" s="2" t="s">
        <v>134</v>
      </c>
      <c r="D17" s="2" t="s">
        <v>102</v>
      </c>
      <c r="E17" s="2" t="s">
        <v>130</v>
      </c>
      <c r="F17" s="3">
        <v>42370</v>
      </c>
      <c r="G17" s="3">
        <v>43465</v>
      </c>
      <c r="H17" s="3">
        <v>42755.554571759261</v>
      </c>
      <c r="I17" s="5">
        <v>0.3</v>
      </c>
      <c r="J17" s="10">
        <v>3000080</v>
      </c>
      <c r="K17" s="10">
        <v>104421</v>
      </c>
      <c r="L17" s="11">
        <f t="shared" si="0"/>
        <v>2895659</v>
      </c>
    </row>
    <row r="18" spans="1:12" ht="60" x14ac:dyDescent="0.25">
      <c r="A18" s="2" t="s">
        <v>135</v>
      </c>
      <c r="B18" s="2" t="s">
        <v>9</v>
      </c>
      <c r="C18" s="2" t="s">
        <v>136</v>
      </c>
      <c r="D18" s="2" t="s">
        <v>111</v>
      </c>
      <c r="E18" s="2" t="s">
        <v>137</v>
      </c>
      <c r="F18" s="3">
        <v>40787</v>
      </c>
      <c r="G18" s="3">
        <v>42735</v>
      </c>
      <c r="H18" s="3">
        <v>42762.651886574073</v>
      </c>
      <c r="I18" s="5">
        <v>0.6</v>
      </c>
      <c r="J18" s="10">
        <v>17501683</v>
      </c>
      <c r="K18" s="10">
        <v>15390813</v>
      </c>
      <c r="L18" s="11">
        <f t="shared" si="0"/>
        <v>2110870</v>
      </c>
    </row>
    <row r="19" spans="1:12" ht="60" x14ac:dyDescent="0.25">
      <c r="A19" s="2" t="s">
        <v>138</v>
      </c>
      <c r="B19" s="2" t="s">
        <v>9</v>
      </c>
      <c r="C19" s="2" t="s">
        <v>139</v>
      </c>
      <c r="D19" s="2" t="s">
        <v>102</v>
      </c>
      <c r="E19" s="2" t="s">
        <v>137</v>
      </c>
      <c r="F19" s="3">
        <v>42005</v>
      </c>
      <c r="G19" s="3">
        <v>42735</v>
      </c>
      <c r="H19" s="3">
        <v>42762.650555555556</v>
      </c>
      <c r="I19" s="5">
        <v>0.6</v>
      </c>
      <c r="J19" s="10">
        <v>1804226</v>
      </c>
      <c r="K19" s="10">
        <v>1564227</v>
      </c>
      <c r="L19" s="11">
        <f t="shared" si="0"/>
        <v>239999</v>
      </c>
    </row>
    <row r="20" spans="1:12" ht="30" x14ac:dyDescent="0.25">
      <c r="A20" s="2" t="s">
        <v>140</v>
      </c>
      <c r="B20" s="2" t="s">
        <v>9</v>
      </c>
      <c r="C20" s="2" t="s">
        <v>141</v>
      </c>
      <c r="D20" s="2" t="s">
        <v>102</v>
      </c>
      <c r="E20" s="2" t="s">
        <v>137</v>
      </c>
      <c r="F20" s="3">
        <v>42552</v>
      </c>
      <c r="G20" s="3">
        <v>43100</v>
      </c>
      <c r="H20" s="3">
        <v>42762.299363425926</v>
      </c>
      <c r="I20" s="5">
        <v>0.3</v>
      </c>
      <c r="J20" s="10">
        <v>2619802</v>
      </c>
      <c r="K20" s="10">
        <v>1000524</v>
      </c>
      <c r="L20" s="11">
        <f t="shared" si="0"/>
        <v>1619278</v>
      </c>
    </row>
    <row r="21" spans="1:12" ht="105" x14ac:dyDescent="0.25">
      <c r="A21" s="2" t="s">
        <v>142</v>
      </c>
      <c r="B21" s="2" t="s">
        <v>9</v>
      </c>
      <c r="C21" s="2" t="s">
        <v>143</v>
      </c>
      <c r="D21" s="2" t="s">
        <v>102</v>
      </c>
      <c r="E21" s="2" t="s">
        <v>137</v>
      </c>
      <c r="F21" s="3">
        <v>42736</v>
      </c>
      <c r="G21" s="3">
        <v>43830</v>
      </c>
      <c r="H21" s="3">
        <v>42647.475543981483</v>
      </c>
      <c r="I21" s="5">
        <v>0.6</v>
      </c>
      <c r="J21" s="10">
        <v>11837675</v>
      </c>
      <c r="K21" s="10">
        <v>0</v>
      </c>
      <c r="L21" s="11">
        <f t="shared" si="0"/>
        <v>11837675</v>
      </c>
    </row>
    <row r="22" spans="1:12" ht="30" x14ac:dyDescent="0.25">
      <c r="A22" s="2" t="s">
        <v>144</v>
      </c>
      <c r="B22" s="2" t="s">
        <v>9</v>
      </c>
      <c r="C22" s="2" t="s">
        <v>145</v>
      </c>
      <c r="D22" s="2" t="s">
        <v>102</v>
      </c>
      <c r="E22" s="2" t="s">
        <v>27</v>
      </c>
      <c r="F22" s="3">
        <v>42370</v>
      </c>
      <c r="G22" s="3">
        <v>43465</v>
      </c>
      <c r="H22" s="3">
        <v>42758.378553240742</v>
      </c>
      <c r="I22" s="5">
        <v>0.3</v>
      </c>
      <c r="J22" s="10">
        <v>17233013</v>
      </c>
      <c r="K22" s="10">
        <v>3365187</v>
      </c>
      <c r="L22" s="11">
        <f t="shared" si="0"/>
        <v>13867826</v>
      </c>
    </row>
    <row r="23" spans="1:12" s="20" customFormat="1" ht="90.75" thickBot="1" x14ac:dyDescent="0.3">
      <c r="A23" s="15" t="s">
        <v>146</v>
      </c>
      <c r="B23" s="15" t="s">
        <v>9</v>
      </c>
      <c r="C23" s="15" t="s">
        <v>147</v>
      </c>
      <c r="D23" s="15" t="s">
        <v>102</v>
      </c>
      <c r="E23" s="15" t="s">
        <v>27</v>
      </c>
      <c r="F23" s="16">
        <v>41913</v>
      </c>
      <c r="G23" s="16">
        <v>43465</v>
      </c>
      <c r="H23" s="16">
        <v>42755.733252314814</v>
      </c>
      <c r="I23" s="17">
        <v>0.5</v>
      </c>
      <c r="J23" s="18">
        <v>3427277</v>
      </c>
      <c r="K23" s="18">
        <v>2909915</v>
      </c>
      <c r="L23" s="19">
        <f t="shared" si="0"/>
        <v>517362</v>
      </c>
    </row>
    <row r="24" spans="1:12" s="12" customFormat="1" ht="15.75" thickTop="1" x14ac:dyDescent="0.25">
      <c r="A24" s="12" t="s">
        <v>426</v>
      </c>
      <c r="C24" s="12">
        <f>COUNTIF($E$2:$E$122,"MMM*")</f>
        <v>13</v>
      </c>
      <c r="J24" s="24">
        <f>SUM(J11:J23)</f>
        <v>86450035</v>
      </c>
      <c r="K24" s="24">
        <f>SUM(K11:K23)</f>
        <v>36776006</v>
      </c>
      <c r="L24" s="24">
        <f>SUM(L11:L23)</f>
        <v>49674029</v>
      </c>
    </row>
    <row r="25" spans="1:12" ht="105" x14ac:dyDescent="0.25">
      <c r="A25" s="2" t="s">
        <v>148</v>
      </c>
      <c r="B25" s="2" t="s">
        <v>9</v>
      </c>
      <c r="C25" s="2" t="s">
        <v>149</v>
      </c>
      <c r="D25" s="2" t="s">
        <v>102</v>
      </c>
      <c r="E25" s="2" t="s">
        <v>150</v>
      </c>
      <c r="F25" s="3">
        <v>41246</v>
      </c>
      <c r="G25" s="3">
        <v>43281</v>
      </c>
      <c r="H25" s="3">
        <v>42755.443831018521</v>
      </c>
      <c r="I25" s="5">
        <v>0.7</v>
      </c>
      <c r="J25" s="10">
        <v>2435381</v>
      </c>
      <c r="K25" s="10">
        <v>1573309</v>
      </c>
      <c r="L25" s="11">
        <f t="shared" si="0"/>
        <v>862072</v>
      </c>
    </row>
    <row r="26" spans="1:12" ht="135" x14ac:dyDescent="0.25">
      <c r="A26" s="2" t="s">
        <v>151</v>
      </c>
      <c r="B26" s="2" t="s">
        <v>9</v>
      </c>
      <c r="C26" s="2" t="s">
        <v>152</v>
      </c>
      <c r="D26" s="2" t="s">
        <v>102</v>
      </c>
      <c r="E26" s="2" t="s">
        <v>33</v>
      </c>
      <c r="F26" s="3">
        <v>42142</v>
      </c>
      <c r="G26" s="3">
        <v>43465</v>
      </c>
      <c r="H26" s="3">
        <v>42758.361331018517</v>
      </c>
      <c r="I26" s="5">
        <v>0.4</v>
      </c>
      <c r="J26" s="10">
        <v>3740000</v>
      </c>
      <c r="K26" s="10">
        <v>932112</v>
      </c>
      <c r="L26" s="11">
        <f t="shared" si="0"/>
        <v>2807888</v>
      </c>
    </row>
    <row r="27" spans="1:12" ht="135" x14ac:dyDescent="0.25">
      <c r="A27" s="2" t="s">
        <v>153</v>
      </c>
      <c r="B27" s="2" t="s">
        <v>9</v>
      </c>
      <c r="C27" s="2" t="s">
        <v>154</v>
      </c>
      <c r="D27" s="2" t="s">
        <v>102</v>
      </c>
      <c r="E27" s="2" t="s">
        <v>33</v>
      </c>
      <c r="F27" s="3">
        <v>40546</v>
      </c>
      <c r="G27" s="3">
        <v>43830</v>
      </c>
      <c r="H27" s="3">
        <v>42628.515810185185</v>
      </c>
      <c r="I27" s="5">
        <v>0.4</v>
      </c>
      <c r="J27" s="10">
        <v>27136464</v>
      </c>
      <c r="K27" s="10">
        <v>8431000</v>
      </c>
      <c r="L27" s="11">
        <f t="shared" si="0"/>
        <v>18705464</v>
      </c>
    </row>
    <row r="28" spans="1:12" ht="90" x14ac:dyDescent="0.25">
      <c r="A28" s="2" t="s">
        <v>155</v>
      </c>
      <c r="B28" s="2" t="s">
        <v>9</v>
      </c>
      <c r="C28" s="2" t="s">
        <v>156</v>
      </c>
      <c r="D28" s="2" t="s">
        <v>102</v>
      </c>
      <c r="E28" s="2" t="s">
        <v>33</v>
      </c>
      <c r="F28" s="3">
        <v>40179</v>
      </c>
      <c r="G28" s="3">
        <v>42521</v>
      </c>
      <c r="H28" s="3">
        <v>42394.57271990741</v>
      </c>
      <c r="I28" s="5">
        <v>0.9</v>
      </c>
      <c r="J28" s="10">
        <v>9867000</v>
      </c>
      <c r="K28" s="10">
        <v>9067000</v>
      </c>
      <c r="L28" s="11">
        <f t="shared" si="0"/>
        <v>800000</v>
      </c>
    </row>
    <row r="29" spans="1:12" s="20" customFormat="1" ht="60.75" thickBot="1" x14ac:dyDescent="0.3">
      <c r="A29" s="15" t="s">
        <v>157</v>
      </c>
      <c r="B29" s="15" t="s">
        <v>9</v>
      </c>
      <c r="C29" s="15" t="s">
        <v>158</v>
      </c>
      <c r="D29" s="15" t="s">
        <v>102</v>
      </c>
      <c r="E29" s="15" t="s">
        <v>159</v>
      </c>
      <c r="F29" s="16">
        <v>41365</v>
      </c>
      <c r="G29" s="16">
        <v>43617</v>
      </c>
      <c r="H29" s="16">
        <v>42761.629027777781</v>
      </c>
      <c r="I29" s="17">
        <v>0.6</v>
      </c>
      <c r="J29" s="18">
        <v>13983000</v>
      </c>
      <c r="K29" s="18">
        <v>9321486</v>
      </c>
      <c r="L29" s="19">
        <f t="shared" si="0"/>
        <v>4661514</v>
      </c>
    </row>
    <row r="30" spans="1:12" s="12" customFormat="1" ht="15.75" thickTop="1" x14ac:dyDescent="0.25">
      <c r="A30" s="12" t="s">
        <v>435</v>
      </c>
      <c r="C30" s="12">
        <f>COUNTIF($E$2:$E$122,"OKM*")</f>
        <v>5</v>
      </c>
      <c r="J30" s="24">
        <f>SUM(J25:J29)</f>
        <v>57161845</v>
      </c>
      <c r="K30" s="24">
        <f>SUM(K25:K29)</f>
        <v>29324907</v>
      </c>
      <c r="L30" s="24">
        <f>SUM(L25:L29)</f>
        <v>27836938</v>
      </c>
    </row>
    <row r="31" spans="1:12" ht="150" x14ac:dyDescent="0.25">
      <c r="A31" s="2" t="s">
        <v>160</v>
      </c>
      <c r="B31" s="2" t="s">
        <v>9</v>
      </c>
      <c r="C31" s="2" t="s">
        <v>161</v>
      </c>
      <c r="D31" s="2" t="s">
        <v>102</v>
      </c>
      <c r="E31" s="2" t="s">
        <v>36</v>
      </c>
      <c r="F31" s="3">
        <v>40179</v>
      </c>
      <c r="G31" s="3">
        <v>43462</v>
      </c>
      <c r="H31" s="3">
        <v>42765.418124999997</v>
      </c>
      <c r="I31" s="5">
        <v>0.3</v>
      </c>
      <c r="J31" s="10">
        <v>40265009</v>
      </c>
      <c r="K31" s="10">
        <v>16500000</v>
      </c>
      <c r="L31" s="11">
        <f t="shared" si="0"/>
        <v>23765009</v>
      </c>
    </row>
    <row r="32" spans="1:12" ht="105" x14ac:dyDescent="0.25">
      <c r="A32" s="2" t="s">
        <v>162</v>
      </c>
      <c r="B32" s="2" t="s">
        <v>9</v>
      </c>
      <c r="C32" s="2" t="s">
        <v>163</v>
      </c>
      <c r="D32" s="2" t="s">
        <v>102</v>
      </c>
      <c r="E32" s="2" t="s">
        <v>36</v>
      </c>
      <c r="F32" s="3">
        <v>42370</v>
      </c>
      <c r="G32" s="3">
        <v>43830</v>
      </c>
      <c r="H32" s="3">
        <v>42755.652303240742</v>
      </c>
      <c r="I32" s="5">
        <v>0.3</v>
      </c>
      <c r="J32" s="10">
        <v>15019000</v>
      </c>
      <c r="K32" s="10">
        <v>1441248</v>
      </c>
      <c r="L32" s="11">
        <f t="shared" si="0"/>
        <v>13577752</v>
      </c>
    </row>
    <row r="33" spans="1:12" ht="75" x14ac:dyDescent="0.25">
      <c r="A33" s="2" t="s">
        <v>164</v>
      </c>
      <c r="B33" s="2" t="s">
        <v>9</v>
      </c>
      <c r="C33" s="2" t="s">
        <v>165</v>
      </c>
      <c r="D33" s="2" t="s">
        <v>102</v>
      </c>
      <c r="E33" s="2" t="s">
        <v>166</v>
      </c>
      <c r="F33" s="3">
        <v>40179</v>
      </c>
      <c r="G33" s="3">
        <v>43646</v>
      </c>
      <c r="H33" s="3">
        <v>42754.533043981479</v>
      </c>
      <c r="I33" s="5">
        <v>0.4</v>
      </c>
      <c r="J33" s="10">
        <v>21074106</v>
      </c>
      <c r="K33" s="10">
        <v>8996471</v>
      </c>
      <c r="L33" s="11">
        <f t="shared" si="0"/>
        <v>12077635</v>
      </c>
    </row>
    <row r="34" spans="1:12" s="20" customFormat="1" ht="150.75" thickBot="1" x14ac:dyDescent="0.3">
      <c r="A34" s="15" t="s">
        <v>167</v>
      </c>
      <c r="B34" s="15" t="s">
        <v>9</v>
      </c>
      <c r="C34" s="15" t="s">
        <v>168</v>
      </c>
      <c r="D34" s="15" t="s">
        <v>102</v>
      </c>
      <c r="E34" s="15" t="s">
        <v>169</v>
      </c>
      <c r="F34" s="16">
        <v>42065</v>
      </c>
      <c r="G34" s="16">
        <v>43465</v>
      </c>
      <c r="H34" s="16">
        <v>42762.458877314813</v>
      </c>
      <c r="I34" s="17">
        <v>0.2</v>
      </c>
      <c r="J34" s="18">
        <v>15118500</v>
      </c>
      <c r="K34" s="18">
        <v>2434591</v>
      </c>
      <c r="L34" s="19">
        <f t="shared" si="0"/>
        <v>12683909</v>
      </c>
    </row>
    <row r="35" spans="1:12" s="22" customFormat="1" ht="15.75" thickTop="1" x14ac:dyDescent="0.25">
      <c r="A35" s="22" t="s">
        <v>436</v>
      </c>
      <c r="C35" s="22">
        <f>COUNTIF($E$2:$E$122,"OM*")</f>
        <v>4</v>
      </c>
      <c r="J35" s="24">
        <f>SUM(J31:J34)</f>
        <v>91476615</v>
      </c>
      <c r="K35" s="24">
        <f>SUM(K31:K34)</f>
        <v>29372310</v>
      </c>
      <c r="L35" s="24">
        <f>SUM(L31:L34)</f>
        <v>62104305</v>
      </c>
    </row>
    <row r="36" spans="1:12" s="20" customFormat="1" ht="135.75" thickBot="1" x14ac:dyDescent="0.3">
      <c r="A36" s="15" t="s">
        <v>170</v>
      </c>
      <c r="B36" s="15" t="s">
        <v>9</v>
      </c>
      <c r="C36" s="15" t="s">
        <v>171</v>
      </c>
      <c r="D36" s="15" t="s">
        <v>102</v>
      </c>
      <c r="E36" s="15" t="s">
        <v>172</v>
      </c>
      <c r="F36" s="16">
        <v>41275</v>
      </c>
      <c r="G36" s="16">
        <v>42735</v>
      </c>
      <c r="H36" s="16">
        <v>42642.479502314818</v>
      </c>
      <c r="I36" s="17">
        <v>0.8</v>
      </c>
      <c r="J36" s="18">
        <v>2345000</v>
      </c>
      <c r="K36" s="18">
        <v>945000</v>
      </c>
      <c r="L36" s="19">
        <f t="shared" si="0"/>
        <v>1400000</v>
      </c>
    </row>
    <row r="37" spans="1:12" s="22" customFormat="1" ht="15.75" thickTop="1" x14ac:dyDescent="0.25">
      <c r="A37" s="22" t="s">
        <v>427</v>
      </c>
      <c r="C37" s="22">
        <f>COUNTIF($E$2:$E$122,"PLM*")</f>
        <v>1</v>
      </c>
      <c r="J37" s="23">
        <f>SUM(J36:J36)</f>
        <v>2345000</v>
      </c>
      <c r="K37" s="23">
        <f>SUM(K36:K36)</f>
        <v>945000</v>
      </c>
      <c r="L37" s="23">
        <f>SUM(L36:L36)</f>
        <v>1400000</v>
      </c>
    </row>
    <row r="38" spans="1:12" ht="120" x14ac:dyDescent="0.25">
      <c r="A38" s="2" t="s">
        <v>173</v>
      </c>
      <c r="B38" s="2" t="s">
        <v>9</v>
      </c>
      <c r="C38" s="2" t="s">
        <v>174</v>
      </c>
      <c r="D38" s="2" t="s">
        <v>102</v>
      </c>
      <c r="E38" s="2" t="s">
        <v>175</v>
      </c>
      <c r="F38" s="3">
        <v>39722</v>
      </c>
      <c r="G38" s="3">
        <v>42978</v>
      </c>
      <c r="H38" s="3">
        <v>42765.335081018522</v>
      </c>
      <c r="I38" s="5">
        <v>0.8</v>
      </c>
      <c r="J38" s="10">
        <v>42660010</v>
      </c>
      <c r="K38" s="10">
        <v>26371000</v>
      </c>
      <c r="L38" s="11">
        <f t="shared" si="0"/>
        <v>16289010</v>
      </c>
    </row>
    <row r="39" spans="1:12" ht="150" x14ac:dyDescent="0.25">
      <c r="A39" s="2" t="s">
        <v>176</v>
      </c>
      <c r="B39" s="2" t="s">
        <v>9</v>
      </c>
      <c r="C39" s="2" t="s">
        <v>177</v>
      </c>
      <c r="D39" s="2" t="s">
        <v>102</v>
      </c>
      <c r="E39" s="2" t="s">
        <v>45</v>
      </c>
      <c r="F39" s="3">
        <v>41792</v>
      </c>
      <c r="G39" s="3">
        <v>42734</v>
      </c>
      <c r="H39" s="3">
        <v>42759.370740740742</v>
      </c>
      <c r="I39" s="5">
        <v>0.9</v>
      </c>
      <c r="J39" s="10">
        <v>4420000</v>
      </c>
      <c r="K39" s="10">
        <v>4000000</v>
      </c>
      <c r="L39" s="11">
        <f t="shared" si="0"/>
        <v>420000</v>
      </c>
    </row>
    <row r="40" spans="1:12" ht="75" x14ac:dyDescent="0.25">
      <c r="A40" s="2" t="s">
        <v>178</v>
      </c>
      <c r="B40" s="2" t="s">
        <v>9</v>
      </c>
      <c r="C40" s="2" t="s">
        <v>179</v>
      </c>
      <c r="D40" s="2" t="s">
        <v>102</v>
      </c>
      <c r="E40" s="2" t="s">
        <v>180</v>
      </c>
      <c r="F40" s="3">
        <v>41791</v>
      </c>
      <c r="G40" s="3">
        <v>42674</v>
      </c>
      <c r="H40" s="3">
        <v>42758.586678240739</v>
      </c>
      <c r="I40" s="5">
        <v>0.8</v>
      </c>
      <c r="J40" s="10">
        <v>2484000</v>
      </c>
      <c r="K40" s="10">
        <v>100321</v>
      </c>
      <c r="L40" s="11">
        <f t="shared" si="0"/>
        <v>2383679</v>
      </c>
    </row>
    <row r="41" spans="1:12" ht="150" x14ac:dyDescent="0.25">
      <c r="A41" s="2" t="s">
        <v>181</v>
      </c>
      <c r="B41" s="2" t="s">
        <v>9</v>
      </c>
      <c r="C41" s="2" t="s">
        <v>182</v>
      </c>
      <c r="D41" s="2" t="s">
        <v>102</v>
      </c>
      <c r="E41" s="2" t="s">
        <v>180</v>
      </c>
      <c r="F41" s="3">
        <v>40623</v>
      </c>
      <c r="G41" s="3">
        <v>43830</v>
      </c>
      <c r="H41" s="3">
        <v>42758.429618055554</v>
      </c>
      <c r="I41" s="5">
        <v>0.6</v>
      </c>
      <c r="J41" s="10">
        <v>24470000</v>
      </c>
      <c r="K41" s="10">
        <v>4893679</v>
      </c>
      <c r="L41" s="11">
        <f t="shared" si="0"/>
        <v>19576321</v>
      </c>
    </row>
    <row r="42" spans="1:12" ht="90" x14ac:dyDescent="0.25">
      <c r="A42" s="2" t="s">
        <v>183</v>
      </c>
      <c r="B42" s="2" t="s">
        <v>9</v>
      </c>
      <c r="C42" s="2" t="s">
        <v>184</v>
      </c>
      <c r="D42" s="2" t="s">
        <v>102</v>
      </c>
      <c r="E42" s="2" t="s">
        <v>180</v>
      </c>
      <c r="F42" s="3">
        <v>38321</v>
      </c>
      <c r="G42" s="3">
        <v>42735</v>
      </c>
      <c r="H42" s="3">
        <v>42755.413888888892</v>
      </c>
      <c r="I42" s="5">
        <v>0.9</v>
      </c>
      <c r="J42" s="10">
        <v>18361687</v>
      </c>
      <c r="K42" s="10">
        <v>16594687</v>
      </c>
      <c r="L42" s="11">
        <f t="shared" si="0"/>
        <v>1767000</v>
      </c>
    </row>
    <row r="43" spans="1:12" ht="135" x14ac:dyDescent="0.25">
      <c r="A43" s="2" t="s">
        <v>185</v>
      </c>
      <c r="B43" s="2" t="s">
        <v>9</v>
      </c>
      <c r="C43" s="2" t="s">
        <v>186</v>
      </c>
      <c r="D43" s="2" t="s">
        <v>102</v>
      </c>
      <c r="E43" s="2" t="s">
        <v>180</v>
      </c>
      <c r="F43" s="3">
        <v>40179</v>
      </c>
      <c r="G43" s="3">
        <v>43465</v>
      </c>
      <c r="H43" s="3">
        <v>42733.568159722221</v>
      </c>
      <c r="I43" s="5">
        <v>0.9</v>
      </c>
      <c r="J43" s="10">
        <v>34215144</v>
      </c>
      <c r="K43" s="10">
        <v>17285215</v>
      </c>
      <c r="L43" s="11">
        <f t="shared" si="0"/>
        <v>16929929</v>
      </c>
    </row>
    <row r="44" spans="1:12" s="20" customFormat="1" ht="60.75" thickBot="1" x14ac:dyDescent="0.3">
      <c r="A44" s="15" t="s">
        <v>187</v>
      </c>
      <c r="B44" s="15" t="s">
        <v>9</v>
      </c>
      <c r="C44" s="15" t="s">
        <v>188</v>
      </c>
      <c r="D44" s="15" t="s">
        <v>102</v>
      </c>
      <c r="E44" s="15" t="s">
        <v>189</v>
      </c>
      <c r="F44" s="16">
        <v>41275</v>
      </c>
      <c r="G44" s="16">
        <v>43100</v>
      </c>
      <c r="H44" s="16">
        <v>42755.908761574072</v>
      </c>
      <c r="I44" s="17">
        <v>0.5</v>
      </c>
      <c r="J44" s="18">
        <v>1882928</v>
      </c>
      <c r="K44" s="18">
        <v>707926</v>
      </c>
      <c r="L44" s="19">
        <f t="shared" si="0"/>
        <v>1175002</v>
      </c>
    </row>
    <row r="45" spans="1:12" s="22" customFormat="1" ht="15.75" thickTop="1" x14ac:dyDescent="0.25">
      <c r="A45" s="22" t="s">
        <v>428</v>
      </c>
      <c r="C45" s="22">
        <f>COUNTIF($E$2:$E$122,"SM*")</f>
        <v>7</v>
      </c>
      <c r="J45" s="24">
        <f>SUM(J38:J44)</f>
        <v>128493769</v>
      </c>
      <c r="K45" s="24">
        <f>SUM(K38:K44)</f>
        <v>69952828</v>
      </c>
      <c r="L45" s="24">
        <f>SUM(L38:L44)</f>
        <v>58540941</v>
      </c>
    </row>
    <row r="46" spans="1:12" ht="60" x14ac:dyDescent="0.25">
      <c r="A46" s="2" t="s">
        <v>190</v>
      </c>
      <c r="B46" s="2" t="s">
        <v>9</v>
      </c>
      <c r="C46" s="2" t="s">
        <v>191</v>
      </c>
      <c r="D46" s="2" t="s">
        <v>102</v>
      </c>
      <c r="E46" s="2" t="s">
        <v>192</v>
      </c>
      <c r="F46" s="3">
        <v>41155</v>
      </c>
      <c r="G46" s="3">
        <v>42521</v>
      </c>
      <c r="H46" s="3">
        <v>42755.638807870368</v>
      </c>
      <c r="I46" s="5">
        <v>0.8</v>
      </c>
      <c r="J46" s="10">
        <v>6238000</v>
      </c>
      <c r="K46" s="10">
        <v>6084000</v>
      </c>
      <c r="L46" s="11">
        <f t="shared" si="0"/>
        <v>154000</v>
      </c>
    </row>
    <row r="47" spans="1:12" ht="45" x14ac:dyDescent="0.25">
      <c r="A47" s="2" t="s">
        <v>193</v>
      </c>
      <c r="B47" s="2" t="s">
        <v>9</v>
      </c>
      <c r="C47" s="2" t="s">
        <v>194</v>
      </c>
      <c r="D47" s="2" t="s">
        <v>102</v>
      </c>
      <c r="E47" s="2" t="s">
        <v>192</v>
      </c>
      <c r="F47" s="3">
        <v>42597</v>
      </c>
      <c r="G47" s="3">
        <v>43039</v>
      </c>
      <c r="H47" s="3">
        <v>42755.638136574074</v>
      </c>
      <c r="I47" s="5">
        <v>0.2</v>
      </c>
      <c r="J47" s="10">
        <v>1701000</v>
      </c>
      <c r="K47" s="10">
        <v>185000</v>
      </c>
      <c r="L47" s="11">
        <f t="shared" si="0"/>
        <v>1516000</v>
      </c>
    </row>
    <row r="48" spans="1:12" ht="60" x14ac:dyDescent="0.25">
      <c r="A48" s="13" t="s">
        <v>195</v>
      </c>
      <c r="B48" s="13" t="s">
        <v>46</v>
      </c>
      <c r="C48" s="2" t="s">
        <v>9</v>
      </c>
      <c r="D48" s="2" t="s">
        <v>102</v>
      </c>
      <c r="E48" s="2" t="s">
        <v>48</v>
      </c>
      <c r="F48" s="3">
        <v>42370</v>
      </c>
      <c r="G48" s="3">
        <v>43404</v>
      </c>
      <c r="H48" s="3">
        <v>42745.528356481482</v>
      </c>
      <c r="I48" s="5">
        <v>0.2</v>
      </c>
      <c r="J48" s="10">
        <v>0</v>
      </c>
      <c r="K48" s="10">
        <v>0</v>
      </c>
      <c r="L48" s="11">
        <f t="shared" si="0"/>
        <v>0</v>
      </c>
    </row>
    <row r="49" spans="1:12" ht="60" x14ac:dyDescent="0.25">
      <c r="A49" s="2" t="s">
        <v>196</v>
      </c>
      <c r="B49" s="2" t="s">
        <v>197</v>
      </c>
      <c r="C49" s="2" t="s">
        <v>198</v>
      </c>
      <c r="D49" s="2" t="s">
        <v>102</v>
      </c>
      <c r="E49" s="2" t="s">
        <v>51</v>
      </c>
      <c r="F49" s="3">
        <v>42293</v>
      </c>
      <c r="G49" s="3">
        <v>43100</v>
      </c>
      <c r="H49" s="3">
        <v>42755.627546296295</v>
      </c>
      <c r="I49" s="5">
        <v>0.4</v>
      </c>
      <c r="J49" s="10">
        <v>3278726</v>
      </c>
      <c r="K49" s="10">
        <v>1220603</v>
      </c>
      <c r="L49" s="11">
        <f t="shared" si="0"/>
        <v>2058123</v>
      </c>
    </row>
    <row r="50" spans="1:12" ht="60" x14ac:dyDescent="0.25">
      <c r="A50" s="2" t="s">
        <v>199</v>
      </c>
      <c r="B50" s="2" t="s">
        <v>200</v>
      </c>
      <c r="C50" s="2" t="s">
        <v>201</v>
      </c>
      <c r="D50" s="2" t="s">
        <v>102</v>
      </c>
      <c r="E50" s="2" t="s">
        <v>51</v>
      </c>
      <c r="F50" s="3">
        <v>42370</v>
      </c>
      <c r="G50" s="3">
        <v>43830</v>
      </c>
      <c r="H50" s="3">
        <v>42755.626851851855</v>
      </c>
      <c r="I50" s="5">
        <v>0.4</v>
      </c>
      <c r="J50" s="10">
        <v>3000000</v>
      </c>
      <c r="K50" s="10">
        <v>1366183</v>
      </c>
      <c r="L50" s="11">
        <f t="shared" si="0"/>
        <v>1633817</v>
      </c>
    </row>
    <row r="51" spans="1:12" ht="60" x14ac:dyDescent="0.25">
      <c r="A51" s="2" t="s">
        <v>202</v>
      </c>
      <c r="B51" s="2" t="s">
        <v>53</v>
      </c>
      <c r="C51" s="2" t="s">
        <v>203</v>
      </c>
      <c r="D51" s="2" t="s">
        <v>102</v>
      </c>
      <c r="E51" s="2" t="s">
        <v>51</v>
      </c>
      <c r="F51" s="3">
        <v>42491</v>
      </c>
      <c r="G51" s="3">
        <v>43465</v>
      </c>
      <c r="H51" s="3">
        <v>42755.598900462966</v>
      </c>
      <c r="I51" s="5">
        <v>0.2</v>
      </c>
      <c r="J51" s="10">
        <v>11400000</v>
      </c>
      <c r="K51" s="10">
        <v>1968514</v>
      </c>
      <c r="L51" s="11">
        <f t="shared" si="0"/>
        <v>9431486</v>
      </c>
    </row>
    <row r="52" spans="1:12" ht="120" x14ac:dyDescent="0.25">
      <c r="A52" s="2" t="s">
        <v>204</v>
      </c>
      <c r="B52" s="2" t="s">
        <v>197</v>
      </c>
      <c r="C52" s="2" t="s">
        <v>205</v>
      </c>
      <c r="D52" s="2" t="s">
        <v>111</v>
      </c>
      <c r="E52" s="2" t="s">
        <v>51</v>
      </c>
      <c r="F52" s="3">
        <v>41730</v>
      </c>
      <c r="G52" s="3">
        <v>42735</v>
      </c>
      <c r="H52" s="3">
        <v>42755.593217592592</v>
      </c>
      <c r="I52" s="5">
        <v>1</v>
      </c>
      <c r="J52" s="10">
        <v>2500000</v>
      </c>
      <c r="K52" s="10">
        <v>2877680</v>
      </c>
      <c r="L52" s="11">
        <f t="shared" si="0"/>
        <v>-377680</v>
      </c>
    </row>
    <row r="53" spans="1:12" ht="135" x14ac:dyDescent="0.25">
      <c r="A53" s="2" t="s">
        <v>206</v>
      </c>
      <c r="B53" s="2" t="s">
        <v>197</v>
      </c>
      <c r="C53" s="2" t="s">
        <v>207</v>
      </c>
      <c r="D53" s="2" t="s">
        <v>102</v>
      </c>
      <c r="E53" s="2" t="s">
        <v>51</v>
      </c>
      <c r="F53" s="3">
        <v>41640</v>
      </c>
      <c r="G53" s="3">
        <v>42886</v>
      </c>
      <c r="H53" s="3">
        <v>42755.592673611114</v>
      </c>
      <c r="I53" s="5">
        <v>0.9</v>
      </c>
      <c r="J53" s="10">
        <v>5800000</v>
      </c>
      <c r="K53" s="10">
        <v>4376595</v>
      </c>
      <c r="L53" s="11">
        <f t="shared" si="0"/>
        <v>1423405</v>
      </c>
    </row>
    <row r="54" spans="1:12" ht="60" x14ac:dyDescent="0.25">
      <c r="A54" s="2" t="s">
        <v>208</v>
      </c>
      <c r="B54" s="2" t="s">
        <v>197</v>
      </c>
      <c r="C54" s="2" t="s">
        <v>209</v>
      </c>
      <c r="D54" s="2" t="s">
        <v>102</v>
      </c>
      <c r="E54" s="2" t="s">
        <v>51</v>
      </c>
      <c r="F54" s="3">
        <v>41365</v>
      </c>
      <c r="G54" s="3">
        <v>42886</v>
      </c>
      <c r="H54" s="3">
        <v>42755.592037037037</v>
      </c>
      <c r="I54" s="5">
        <v>0.6</v>
      </c>
      <c r="J54" s="10">
        <v>3000000</v>
      </c>
      <c r="K54" s="10">
        <v>2527898</v>
      </c>
      <c r="L54" s="11">
        <f t="shared" si="0"/>
        <v>472102</v>
      </c>
    </row>
    <row r="55" spans="1:12" ht="120" x14ac:dyDescent="0.25">
      <c r="A55" s="2" t="s">
        <v>210</v>
      </c>
      <c r="B55" s="2" t="s">
        <v>197</v>
      </c>
      <c r="C55" s="2" t="s">
        <v>211</v>
      </c>
      <c r="D55" s="2" t="s">
        <v>102</v>
      </c>
      <c r="E55" s="2" t="s">
        <v>51</v>
      </c>
      <c r="F55" s="3">
        <v>41001</v>
      </c>
      <c r="G55" s="3">
        <v>43100</v>
      </c>
      <c r="H55" s="3">
        <v>42755.590902777774</v>
      </c>
      <c r="I55" s="5">
        <v>0.8</v>
      </c>
      <c r="J55" s="10">
        <v>7000000</v>
      </c>
      <c r="K55" s="10">
        <v>2833243</v>
      </c>
      <c r="L55" s="11">
        <f t="shared" si="0"/>
        <v>4166757</v>
      </c>
    </row>
    <row r="56" spans="1:12" ht="135" x14ac:dyDescent="0.25">
      <c r="A56" s="2" t="s">
        <v>212</v>
      </c>
      <c r="B56" s="2" t="s">
        <v>197</v>
      </c>
      <c r="C56" s="2" t="s">
        <v>213</v>
      </c>
      <c r="D56" s="2" t="s">
        <v>102</v>
      </c>
      <c r="E56" s="2" t="s">
        <v>51</v>
      </c>
      <c r="F56" s="3">
        <v>41275</v>
      </c>
      <c r="G56" s="3">
        <v>43830</v>
      </c>
      <c r="H56" s="3">
        <v>42755.590300925927</v>
      </c>
      <c r="I56" s="5">
        <v>0.6</v>
      </c>
      <c r="J56" s="10">
        <v>12000000</v>
      </c>
      <c r="K56" s="10">
        <v>11700350</v>
      </c>
      <c r="L56" s="11">
        <f t="shared" si="0"/>
        <v>299650</v>
      </c>
    </row>
    <row r="57" spans="1:12" ht="120" x14ac:dyDescent="0.25">
      <c r="A57" s="2" t="s">
        <v>214</v>
      </c>
      <c r="B57" s="2" t="s">
        <v>9</v>
      </c>
      <c r="C57" s="2" t="s">
        <v>215</v>
      </c>
      <c r="D57" s="2" t="s">
        <v>102</v>
      </c>
      <c r="E57" s="2" t="s">
        <v>51</v>
      </c>
      <c r="F57" s="3">
        <v>42036</v>
      </c>
      <c r="G57" s="3">
        <v>43830</v>
      </c>
      <c r="H57" s="3">
        <v>42755.482453703706</v>
      </c>
      <c r="I57" s="5">
        <v>0.5</v>
      </c>
      <c r="J57" s="10">
        <v>1230000</v>
      </c>
      <c r="K57" s="10">
        <v>0</v>
      </c>
      <c r="L57" s="11">
        <f t="shared" si="0"/>
        <v>1230000</v>
      </c>
    </row>
    <row r="58" spans="1:12" ht="105" x14ac:dyDescent="0.25">
      <c r="A58" s="2" t="s">
        <v>200</v>
      </c>
      <c r="B58" s="2" t="s">
        <v>9</v>
      </c>
      <c r="C58" s="2" t="s">
        <v>216</v>
      </c>
      <c r="D58" s="2" t="s">
        <v>102</v>
      </c>
      <c r="E58" s="2" t="s">
        <v>51</v>
      </c>
      <c r="F58" s="3">
        <v>40544</v>
      </c>
      <c r="G58" s="3">
        <v>43830</v>
      </c>
      <c r="H58" s="3">
        <v>42543.408668981479</v>
      </c>
      <c r="I58" s="5">
        <v>0.5</v>
      </c>
      <c r="J58" s="10">
        <v>0</v>
      </c>
      <c r="K58" s="10">
        <v>0</v>
      </c>
      <c r="L58" s="11">
        <f t="shared" si="0"/>
        <v>0</v>
      </c>
    </row>
    <row r="59" spans="1:12" s="20" customFormat="1" ht="135.75" thickBot="1" x14ac:dyDescent="0.3">
      <c r="A59" s="15" t="s">
        <v>217</v>
      </c>
      <c r="B59" s="15" t="s">
        <v>9</v>
      </c>
      <c r="C59" s="15" t="s">
        <v>218</v>
      </c>
      <c r="D59" s="15" t="s">
        <v>102</v>
      </c>
      <c r="E59" s="15" t="s">
        <v>219</v>
      </c>
      <c r="F59" s="16">
        <v>41549</v>
      </c>
      <c r="G59" s="16">
        <v>42855</v>
      </c>
      <c r="H59" s="16">
        <v>42755.378645833334</v>
      </c>
      <c r="I59" s="17">
        <v>0.9</v>
      </c>
      <c r="J59" s="18">
        <v>1771000</v>
      </c>
      <c r="K59" s="18">
        <v>1533543</v>
      </c>
      <c r="L59" s="19">
        <f t="shared" si="0"/>
        <v>237457</v>
      </c>
    </row>
    <row r="60" spans="1:12" s="12" customFormat="1" ht="15.75" thickTop="1" x14ac:dyDescent="0.25">
      <c r="A60" s="12" t="s">
        <v>429</v>
      </c>
      <c r="C60" s="12">
        <f>COUNTIF($E$2:$E$122,"STM*")</f>
        <v>14</v>
      </c>
      <c r="J60" s="24">
        <f>SUM(J46:J59)</f>
        <v>58918726</v>
      </c>
      <c r="K60" s="24">
        <f>SUM(K46:K59)</f>
        <v>36673609</v>
      </c>
      <c r="L60" s="24">
        <f>SUM(L46:L59)</f>
        <v>22245117</v>
      </c>
    </row>
    <row r="61" spans="1:12" ht="90" x14ac:dyDescent="0.25">
      <c r="A61" s="2" t="s">
        <v>220</v>
      </c>
      <c r="B61" s="2" t="s">
        <v>9</v>
      </c>
      <c r="C61" s="2" t="s">
        <v>221</v>
      </c>
      <c r="D61" s="2" t="s">
        <v>102</v>
      </c>
      <c r="E61" s="2" t="s">
        <v>222</v>
      </c>
      <c r="F61" s="3">
        <v>41526</v>
      </c>
      <c r="G61" s="3">
        <v>43465</v>
      </c>
      <c r="H61" s="3">
        <v>42755.753750000003</v>
      </c>
      <c r="I61" s="5">
        <v>0.6</v>
      </c>
      <c r="J61" s="10">
        <v>9044170</v>
      </c>
      <c r="K61" s="10">
        <v>3518531</v>
      </c>
      <c r="L61" s="11">
        <f t="shared" si="0"/>
        <v>5525639</v>
      </c>
    </row>
    <row r="62" spans="1:12" ht="45" x14ac:dyDescent="0.25">
      <c r="A62" s="2" t="s">
        <v>223</v>
      </c>
      <c r="B62" s="2" t="s">
        <v>9</v>
      </c>
      <c r="C62" s="2" t="s">
        <v>224</v>
      </c>
      <c r="D62" s="2" t="s">
        <v>102</v>
      </c>
      <c r="E62" s="2" t="s">
        <v>58</v>
      </c>
      <c r="F62" s="3">
        <v>41275</v>
      </c>
      <c r="G62" s="3">
        <v>43100</v>
      </c>
      <c r="H62" s="3">
        <v>42759.498148148145</v>
      </c>
      <c r="I62" s="5">
        <v>0.6</v>
      </c>
      <c r="J62" s="10">
        <v>17760000</v>
      </c>
      <c r="K62" s="10">
        <v>12542427</v>
      </c>
      <c r="L62" s="11">
        <f t="shared" si="0"/>
        <v>5217573</v>
      </c>
    </row>
    <row r="63" spans="1:12" ht="75" x14ac:dyDescent="0.25">
      <c r="A63" s="2" t="s">
        <v>56</v>
      </c>
      <c r="B63" s="2" t="s">
        <v>9</v>
      </c>
      <c r="C63" s="2" t="s">
        <v>225</v>
      </c>
      <c r="D63" s="2" t="s">
        <v>102</v>
      </c>
      <c r="E63" s="2" t="s">
        <v>58</v>
      </c>
      <c r="F63" s="3">
        <v>42394</v>
      </c>
      <c r="G63" s="3">
        <v>43830</v>
      </c>
      <c r="H63" s="3">
        <v>42755.606608796297</v>
      </c>
      <c r="I63" s="5">
        <v>0.1</v>
      </c>
      <c r="J63" s="10">
        <v>39242952</v>
      </c>
      <c r="K63" s="10">
        <v>322952</v>
      </c>
      <c r="L63" s="11">
        <f t="shared" si="0"/>
        <v>38920000</v>
      </c>
    </row>
    <row r="64" spans="1:12" ht="120" x14ac:dyDescent="0.25">
      <c r="A64" s="2" t="s">
        <v>226</v>
      </c>
      <c r="B64" s="2" t="s">
        <v>9</v>
      </c>
      <c r="C64" s="2" t="s">
        <v>227</v>
      </c>
      <c r="D64" s="2" t="s">
        <v>102</v>
      </c>
      <c r="E64" s="2" t="s">
        <v>58</v>
      </c>
      <c r="F64" s="3">
        <v>42492</v>
      </c>
      <c r="G64" s="3">
        <v>43465</v>
      </c>
      <c r="H64" s="3">
        <v>42755.491805555554</v>
      </c>
      <c r="I64" s="5">
        <v>0.1</v>
      </c>
      <c r="J64" s="10">
        <v>1930299</v>
      </c>
      <c r="K64" s="10">
        <v>20299</v>
      </c>
      <c r="L64" s="11">
        <f t="shared" si="0"/>
        <v>1910000</v>
      </c>
    </row>
    <row r="65" spans="1:12" ht="120" x14ac:dyDescent="0.25">
      <c r="A65" s="2" t="s">
        <v>228</v>
      </c>
      <c r="B65" s="2" t="s">
        <v>9</v>
      </c>
      <c r="C65" s="2" t="s">
        <v>229</v>
      </c>
      <c r="D65" s="2" t="s">
        <v>111</v>
      </c>
      <c r="E65" s="2" t="s">
        <v>61</v>
      </c>
      <c r="F65" s="3">
        <v>41862</v>
      </c>
      <c r="G65" s="3">
        <v>42369</v>
      </c>
      <c r="H65" s="3">
        <v>42762.429386574076</v>
      </c>
      <c r="I65" s="5">
        <v>1</v>
      </c>
      <c r="J65" s="10">
        <v>1617735</v>
      </c>
      <c r="K65" s="10">
        <v>1523000</v>
      </c>
      <c r="L65" s="11">
        <f t="shared" si="0"/>
        <v>94735</v>
      </c>
    </row>
    <row r="66" spans="1:12" ht="135" x14ac:dyDescent="0.25">
      <c r="A66" s="2" t="s">
        <v>230</v>
      </c>
      <c r="B66" s="2" t="s">
        <v>9</v>
      </c>
      <c r="C66" s="2" t="s">
        <v>231</v>
      </c>
      <c r="D66" s="2" t="s">
        <v>102</v>
      </c>
      <c r="E66" s="2" t="s">
        <v>61</v>
      </c>
      <c r="F66" s="3">
        <v>42095</v>
      </c>
      <c r="G66" s="3">
        <v>43100</v>
      </c>
      <c r="H66" s="3">
        <v>42761.601979166669</v>
      </c>
      <c r="I66" s="5">
        <v>0.5</v>
      </c>
      <c r="J66" s="10">
        <v>8650000</v>
      </c>
      <c r="K66" s="10">
        <v>1269300</v>
      </c>
      <c r="L66" s="11">
        <f t="shared" si="0"/>
        <v>7380700</v>
      </c>
    </row>
    <row r="67" spans="1:12" ht="120" x14ac:dyDescent="0.25">
      <c r="A67" s="2" t="s">
        <v>232</v>
      </c>
      <c r="B67" s="2" t="s">
        <v>9</v>
      </c>
      <c r="C67" s="2" t="s">
        <v>233</v>
      </c>
      <c r="D67" s="2" t="s">
        <v>102</v>
      </c>
      <c r="E67" s="2" t="s">
        <v>61</v>
      </c>
      <c r="F67" s="3">
        <v>42282</v>
      </c>
      <c r="G67" s="3">
        <v>43465</v>
      </c>
      <c r="H67" s="3">
        <v>42758.742256944446</v>
      </c>
      <c r="I67" s="5">
        <v>0.3</v>
      </c>
      <c r="J67" s="10">
        <v>1842646</v>
      </c>
      <c r="K67" s="10">
        <v>389229</v>
      </c>
      <c r="L67" s="11">
        <f t="shared" si="0"/>
        <v>1453417</v>
      </c>
    </row>
    <row r="68" spans="1:12" ht="45" x14ac:dyDescent="0.25">
      <c r="A68" s="2" t="s">
        <v>234</v>
      </c>
      <c r="B68" s="2" t="s">
        <v>9</v>
      </c>
      <c r="C68" s="2" t="s">
        <v>235</v>
      </c>
      <c r="D68" s="2" t="s">
        <v>102</v>
      </c>
      <c r="E68" s="2" t="s">
        <v>61</v>
      </c>
      <c r="F68" s="3">
        <v>42117</v>
      </c>
      <c r="G68" s="3">
        <v>43100</v>
      </c>
      <c r="H68" s="3">
        <v>42755.451284722221</v>
      </c>
      <c r="I68" s="5">
        <v>0.2</v>
      </c>
      <c r="J68" s="10">
        <v>5061420</v>
      </c>
      <c r="K68" s="10">
        <v>497494</v>
      </c>
      <c r="L68" s="11">
        <f t="shared" si="0"/>
        <v>4563926</v>
      </c>
    </row>
    <row r="69" spans="1:12" ht="45" x14ac:dyDescent="0.25">
      <c r="A69" s="2" t="s">
        <v>236</v>
      </c>
      <c r="B69" s="2" t="s">
        <v>9</v>
      </c>
      <c r="C69" s="2" t="s">
        <v>237</v>
      </c>
      <c r="D69" s="2" t="s">
        <v>102</v>
      </c>
      <c r="E69" s="2" t="s">
        <v>61</v>
      </c>
      <c r="F69" s="3">
        <v>41183</v>
      </c>
      <c r="G69" s="3">
        <v>44926</v>
      </c>
      <c r="H69" s="3">
        <v>42755.450787037036</v>
      </c>
      <c r="I69" s="5">
        <v>0.6</v>
      </c>
      <c r="J69" s="10">
        <v>24025365</v>
      </c>
      <c r="K69" s="10">
        <v>16684419</v>
      </c>
      <c r="L69" s="11">
        <f t="shared" si="0"/>
        <v>7340946</v>
      </c>
    </row>
    <row r="70" spans="1:12" ht="75" x14ac:dyDescent="0.25">
      <c r="A70" s="2" t="s">
        <v>238</v>
      </c>
      <c r="B70" s="2" t="s">
        <v>9</v>
      </c>
      <c r="C70" s="2" t="s">
        <v>239</v>
      </c>
      <c r="D70" s="2" t="s">
        <v>102</v>
      </c>
      <c r="E70" s="2" t="s">
        <v>240</v>
      </c>
      <c r="F70" s="3">
        <v>42370</v>
      </c>
      <c r="G70" s="3">
        <v>42825</v>
      </c>
      <c r="H70" s="3">
        <v>42751.632361111115</v>
      </c>
      <c r="I70" s="5">
        <v>0.9</v>
      </c>
      <c r="J70" s="10">
        <v>1331000</v>
      </c>
      <c r="K70" s="10">
        <v>867000</v>
      </c>
      <c r="L70" s="11">
        <f t="shared" si="0"/>
        <v>464000</v>
      </c>
    </row>
    <row r="71" spans="1:12" s="20" customFormat="1" ht="120.75" thickBot="1" x14ac:dyDescent="0.3">
      <c r="A71" s="15" t="s">
        <v>241</v>
      </c>
      <c r="B71" s="15" t="s">
        <v>9</v>
      </c>
      <c r="C71" s="15" t="s">
        <v>242</v>
      </c>
      <c r="D71" s="15" t="s">
        <v>102</v>
      </c>
      <c r="E71" s="15" t="s">
        <v>64</v>
      </c>
      <c r="F71" s="16">
        <v>41275</v>
      </c>
      <c r="G71" s="16">
        <v>42735</v>
      </c>
      <c r="H71" s="16">
        <v>42759.539201388892</v>
      </c>
      <c r="I71" s="17">
        <v>0.9</v>
      </c>
      <c r="J71" s="18">
        <v>1710000</v>
      </c>
      <c r="K71" s="18">
        <v>1391043</v>
      </c>
      <c r="L71" s="19">
        <f t="shared" si="0"/>
        <v>318957</v>
      </c>
    </row>
    <row r="72" spans="1:12" s="12" customFormat="1" ht="15.75" thickTop="1" x14ac:dyDescent="0.25">
      <c r="A72" s="12" t="s">
        <v>430</v>
      </c>
      <c r="C72" s="12">
        <f>COUNTIF($E$2:$E$122,"TEM*")</f>
        <v>11</v>
      </c>
      <c r="J72" s="24">
        <f>SUM(J61:J71)</f>
        <v>112215587</v>
      </c>
      <c r="K72" s="24">
        <f>SUM(K61:K71)</f>
        <v>39025694</v>
      </c>
      <c r="L72" s="24">
        <f>SUM(L61:L71)</f>
        <v>73189893</v>
      </c>
    </row>
    <row r="73" spans="1:12" s="20" customFormat="1" ht="105.75" thickBot="1" x14ac:dyDescent="0.3">
      <c r="A73" s="15" t="s">
        <v>243</v>
      </c>
      <c r="B73" s="15" t="s">
        <v>9</v>
      </c>
      <c r="C73" s="15" t="s">
        <v>244</v>
      </c>
      <c r="D73" s="15" t="s">
        <v>102</v>
      </c>
      <c r="E73" s="15" t="s">
        <v>245</v>
      </c>
      <c r="F73" s="16">
        <v>41122</v>
      </c>
      <c r="G73" s="16">
        <v>43465</v>
      </c>
      <c r="H73" s="16">
        <v>42744.588159722225</v>
      </c>
      <c r="I73" s="17">
        <v>0.9</v>
      </c>
      <c r="J73" s="18">
        <v>12646200</v>
      </c>
      <c r="K73" s="18">
        <v>10897905</v>
      </c>
      <c r="L73" s="19">
        <f t="shared" si="0"/>
        <v>1748295</v>
      </c>
    </row>
    <row r="74" spans="1:12" s="12" customFormat="1" ht="15.75" thickTop="1" x14ac:dyDescent="0.25">
      <c r="A74" s="12" t="s">
        <v>431</v>
      </c>
      <c r="C74" s="12">
        <f>COUNTIF($E$2:$E$122,"UM*")</f>
        <v>1</v>
      </c>
      <c r="J74" s="24">
        <f>SUM(J73:J73)</f>
        <v>12646200</v>
      </c>
      <c r="K74" s="24">
        <f>SUM(K73:K73)</f>
        <v>10897905</v>
      </c>
      <c r="L74" s="24">
        <f>SUM(L73:L73)</f>
        <v>1748295</v>
      </c>
    </row>
    <row r="75" spans="1:12" ht="90" x14ac:dyDescent="0.25">
      <c r="A75" s="2" t="s">
        <v>246</v>
      </c>
      <c r="B75" s="2" t="s">
        <v>247</v>
      </c>
      <c r="C75" s="2" t="s">
        <v>248</v>
      </c>
      <c r="D75" s="2" t="s">
        <v>102</v>
      </c>
      <c r="E75" s="2" t="s">
        <v>68</v>
      </c>
      <c r="F75" s="3"/>
      <c r="G75" s="3">
        <v>43100</v>
      </c>
      <c r="H75" s="3">
        <v>42745.62908564815</v>
      </c>
      <c r="I75" s="5">
        <v>0.8</v>
      </c>
      <c r="J75" s="10">
        <v>8029059</v>
      </c>
      <c r="K75" s="10">
        <v>2183401</v>
      </c>
      <c r="L75" s="11">
        <f t="shared" si="0"/>
        <v>5845658</v>
      </c>
    </row>
    <row r="76" spans="1:12" ht="105" x14ac:dyDescent="0.25">
      <c r="A76" s="2" t="s">
        <v>249</v>
      </c>
      <c r="B76" s="2" t="s">
        <v>247</v>
      </c>
      <c r="C76" s="2" t="s">
        <v>250</v>
      </c>
      <c r="D76" s="2" t="s">
        <v>102</v>
      </c>
      <c r="E76" s="2" t="s">
        <v>68</v>
      </c>
      <c r="F76" s="3">
        <v>41617</v>
      </c>
      <c r="G76" s="3">
        <v>43100</v>
      </c>
      <c r="H76" s="3">
        <v>42744.804074074076</v>
      </c>
      <c r="I76" s="5">
        <v>0.8</v>
      </c>
      <c r="J76" s="10">
        <v>7158038</v>
      </c>
      <c r="K76" s="10">
        <v>2184478</v>
      </c>
      <c r="L76" s="11">
        <f t="shared" ref="L76:L122" si="1">J76-K76</f>
        <v>4973560</v>
      </c>
    </row>
    <row r="77" spans="1:12" ht="135" x14ac:dyDescent="0.25">
      <c r="A77" s="2" t="s">
        <v>251</v>
      </c>
      <c r="B77" s="2" t="s">
        <v>247</v>
      </c>
      <c r="C77" s="2" t="s">
        <v>252</v>
      </c>
      <c r="D77" s="2" t="s">
        <v>102</v>
      </c>
      <c r="E77" s="2" t="s">
        <v>68</v>
      </c>
      <c r="F77" s="3">
        <v>41871</v>
      </c>
      <c r="G77" s="3">
        <v>43100</v>
      </c>
      <c r="H77" s="3">
        <v>42726.334224537037</v>
      </c>
      <c r="I77" s="5">
        <v>0.7</v>
      </c>
      <c r="J77" s="10">
        <v>18984641</v>
      </c>
      <c r="K77" s="10">
        <v>8478813</v>
      </c>
      <c r="L77" s="11">
        <f t="shared" si="1"/>
        <v>10505828</v>
      </c>
    </row>
    <row r="78" spans="1:12" ht="120" x14ac:dyDescent="0.25">
      <c r="A78" s="2" t="s">
        <v>253</v>
      </c>
      <c r="B78" s="2" t="s">
        <v>247</v>
      </c>
      <c r="C78" s="2" t="s">
        <v>254</v>
      </c>
      <c r="D78" s="2" t="s">
        <v>102</v>
      </c>
      <c r="E78" s="2" t="s">
        <v>68</v>
      </c>
      <c r="F78" s="3">
        <v>41913</v>
      </c>
      <c r="G78" s="3">
        <v>43100</v>
      </c>
      <c r="H78" s="3">
        <v>42702.635833333334</v>
      </c>
      <c r="I78" s="5">
        <v>0.7</v>
      </c>
      <c r="J78" s="10">
        <v>8827850</v>
      </c>
      <c r="K78" s="10">
        <v>2627000</v>
      </c>
      <c r="L78" s="11">
        <f t="shared" si="1"/>
        <v>6200850</v>
      </c>
    </row>
    <row r="79" spans="1:12" ht="105" x14ac:dyDescent="0.25">
      <c r="A79" s="2" t="s">
        <v>255</v>
      </c>
      <c r="B79" s="2" t="s">
        <v>9</v>
      </c>
      <c r="C79" s="2" t="s">
        <v>256</v>
      </c>
      <c r="D79" s="2" t="s">
        <v>102</v>
      </c>
      <c r="E79" s="2" t="s">
        <v>68</v>
      </c>
      <c r="F79" s="3">
        <v>41157</v>
      </c>
      <c r="G79" s="3">
        <v>43646</v>
      </c>
      <c r="H79" s="3">
        <v>42640.639618055553</v>
      </c>
      <c r="I79" s="5">
        <v>0.6</v>
      </c>
      <c r="J79" s="10">
        <v>4722922</v>
      </c>
      <c r="K79" s="10">
        <v>563417</v>
      </c>
      <c r="L79" s="11">
        <f t="shared" si="1"/>
        <v>4159505</v>
      </c>
    </row>
    <row r="80" spans="1:12" ht="75" x14ac:dyDescent="0.25">
      <c r="A80" s="2" t="s">
        <v>257</v>
      </c>
      <c r="B80" s="2" t="s">
        <v>9</v>
      </c>
      <c r="C80" s="2" t="s">
        <v>258</v>
      </c>
      <c r="D80" s="2" t="s">
        <v>102</v>
      </c>
      <c r="E80" s="2" t="s">
        <v>259</v>
      </c>
      <c r="F80" s="3">
        <v>41306</v>
      </c>
      <c r="G80" s="3">
        <v>43465</v>
      </c>
      <c r="H80" s="3">
        <v>42751.620983796296</v>
      </c>
      <c r="I80" s="5">
        <v>0.7</v>
      </c>
      <c r="J80" s="10">
        <v>10736927</v>
      </c>
      <c r="K80" s="10">
        <v>7136927</v>
      </c>
      <c r="L80" s="11">
        <f t="shared" si="1"/>
        <v>3600000</v>
      </c>
    </row>
    <row r="81" spans="1:12" ht="90" x14ac:dyDescent="0.25">
      <c r="A81" s="2" t="s">
        <v>260</v>
      </c>
      <c r="B81" s="2" t="s">
        <v>9</v>
      </c>
      <c r="C81" s="2" t="s">
        <v>261</v>
      </c>
      <c r="D81" s="2" t="s">
        <v>102</v>
      </c>
      <c r="E81" s="2" t="s">
        <v>71</v>
      </c>
      <c r="F81" s="3">
        <v>42278</v>
      </c>
      <c r="G81" s="3">
        <v>42824</v>
      </c>
      <c r="H81" s="3">
        <v>42755.372256944444</v>
      </c>
      <c r="I81" s="5">
        <v>0.8</v>
      </c>
      <c r="J81" s="10">
        <v>2970000</v>
      </c>
      <c r="K81" s="10">
        <v>934464</v>
      </c>
      <c r="L81" s="11">
        <f t="shared" si="1"/>
        <v>2035536</v>
      </c>
    </row>
    <row r="82" spans="1:12" ht="75" x14ac:dyDescent="0.25">
      <c r="A82" s="2" t="s">
        <v>262</v>
      </c>
      <c r="B82" s="2" t="s">
        <v>9</v>
      </c>
      <c r="C82" s="2" t="s">
        <v>263</v>
      </c>
      <c r="D82" s="2" t="s">
        <v>102</v>
      </c>
      <c r="E82" s="2" t="s">
        <v>264</v>
      </c>
      <c r="F82" s="3">
        <v>42065</v>
      </c>
      <c r="G82" s="3">
        <v>43007</v>
      </c>
      <c r="H82" s="3">
        <v>42755.506481481483</v>
      </c>
      <c r="I82" s="5">
        <v>0.8</v>
      </c>
      <c r="J82" s="10">
        <v>1095000</v>
      </c>
      <c r="K82" s="10">
        <v>780000</v>
      </c>
      <c r="L82" s="11">
        <f t="shared" si="1"/>
        <v>315000</v>
      </c>
    </row>
    <row r="83" spans="1:12" ht="90" x14ac:dyDescent="0.25">
      <c r="A83" s="2" t="s">
        <v>265</v>
      </c>
      <c r="B83" s="2" t="s">
        <v>9</v>
      </c>
      <c r="C83" s="2" t="s">
        <v>266</v>
      </c>
      <c r="D83" s="2" t="s">
        <v>102</v>
      </c>
      <c r="E83" s="2" t="s">
        <v>264</v>
      </c>
      <c r="F83" s="3">
        <v>41673</v>
      </c>
      <c r="G83" s="3">
        <v>44196</v>
      </c>
      <c r="H83" s="3">
        <v>42751.619942129626</v>
      </c>
      <c r="I83" s="5"/>
      <c r="J83" s="10">
        <v>6227349</v>
      </c>
      <c r="K83" s="10">
        <v>2050000</v>
      </c>
      <c r="L83" s="11">
        <f t="shared" si="1"/>
        <v>4177349</v>
      </c>
    </row>
    <row r="84" spans="1:12" ht="90" x14ac:dyDescent="0.25">
      <c r="A84" s="2" t="s">
        <v>267</v>
      </c>
      <c r="B84" s="2" t="s">
        <v>77</v>
      </c>
      <c r="C84" s="2" t="s">
        <v>268</v>
      </c>
      <c r="D84" s="2" t="s">
        <v>102</v>
      </c>
      <c r="E84" s="2" t="s">
        <v>75</v>
      </c>
      <c r="F84" s="3">
        <v>42234</v>
      </c>
      <c r="G84" s="3">
        <v>44196</v>
      </c>
      <c r="H84" s="3">
        <v>42753.664560185185</v>
      </c>
      <c r="I84" s="5">
        <v>0.2</v>
      </c>
      <c r="J84" s="10">
        <v>6439032</v>
      </c>
      <c r="K84" s="10">
        <v>768432</v>
      </c>
      <c r="L84" s="11">
        <f t="shared" si="1"/>
        <v>5670600</v>
      </c>
    </row>
    <row r="85" spans="1:12" ht="135" x14ac:dyDescent="0.25">
      <c r="A85" s="2" t="s">
        <v>269</v>
      </c>
      <c r="B85" s="2" t="s">
        <v>77</v>
      </c>
      <c r="C85" s="2" t="s">
        <v>270</v>
      </c>
      <c r="D85" s="2" t="s">
        <v>102</v>
      </c>
      <c r="E85" s="2" t="s">
        <v>75</v>
      </c>
      <c r="F85" s="3">
        <v>42095</v>
      </c>
      <c r="G85" s="3">
        <v>43100</v>
      </c>
      <c r="H85" s="3">
        <v>42746.608263888891</v>
      </c>
      <c r="I85" s="5">
        <v>0.8</v>
      </c>
      <c r="J85" s="10">
        <v>2216355</v>
      </c>
      <c r="K85" s="10">
        <v>1494205</v>
      </c>
      <c r="L85" s="11">
        <f t="shared" si="1"/>
        <v>722150</v>
      </c>
    </row>
    <row r="86" spans="1:12" x14ac:dyDescent="0.25">
      <c r="A86" s="2" t="s">
        <v>271</v>
      </c>
      <c r="B86" s="2" t="s">
        <v>9</v>
      </c>
      <c r="C86" s="2" t="s">
        <v>9</v>
      </c>
      <c r="D86" s="2" t="s">
        <v>102</v>
      </c>
      <c r="E86" s="2" t="s">
        <v>272</v>
      </c>
      <c r="F86" s="3">
        <v>42583</v>
      </c>
      <c r="G86" s="3">
        <v>43738</v>
      </c>
      <c r="H86" s="3">
        <v>42760.551365740743</v>
      </c>
      <c r="I86" s="5">
        <v>0.1</v>
      </c>
      <c r="J86" s="10">
        <v>3838637</v>
      </c>
      <c r="K86" s="10">
        <v>192848</v>
      </c>
      <c r="L86" s="11">
        <f t="shared" si="1"/>
        <v>3645789</v>
      </c>
    </row>
    <row r="87" spans="1:12" ht="90" x14ac:dyDescent="0.25">
      <c r="A87" s="2" t="s">
        <v>273</v>
      </c>
      <c r="B87" s="2" t="s">
        <v>9</v>
      </c>
      <c r="C87" s="2" t="s">
        <v>274</v>
      </c>
      <c r="D87" s="2" t="s">
        <v>102</v>
      </c>
      <c r="E87" s="2" t="s">
        <v>272</v>
      </c>
      <c r="F87" s="3">
        <v>38718</v>
      </c>
      <c r="G87" s="3"/>
      <c r="H87" s="3">
        <v>42758.498865740738</v>
      </c>
      <c r="I87" s="5">
        <v>0.6</v>
      </c>
      <c r="J87" s="10">
        <v>24201355</v>
      </c>
      <c r="K87" s="10">
        <v>16477797</v>
      </c>
      <c r="L87" s="11">
        <f t="shared" si="1"/>
        <v>7723558</v>
      </c>
    </row>
    <row r="88" spans="1:12" x14ac:dyDescent="0.25">
      <c r="A88" s="2" t="s">
        <v>275</v>
      </c>
      <c r="B88" s="2" t="s">
        <v>9</v>
      </c>
      <c r="C88" s="2" t="s">
        <v>9</v>
      </c>
      <c r="D88" s="2" t="s">
        <v>102</v>
      </c>
      <c r="E88" s="2" t="s">
        <v>272</v>
      </c>
      <c r="F88" s="3">
        <v>42401</v>
      </c>
      <c r="G88" s="3">
        <v>43100</v>
      </c>
      <c r="H88" s="3">
        <v>42755.977719907409</v>
      </c>
      <c r="I88" s="5">
        <v>0.2</v>
      </c>
      <c r="J88" s="10">
        <v>11994000</v>
      </c>
      <c r="K88" s="10">
        <v>136000</v>
      </c>
      <c r="L88" s="11">
        <f t="shared" si="1"/>
        <v>11858000</v>
      </c>
    </row>
    <row r="89" spans="1:12" ht="75" x14ac:dyDescent="0.25">
      <c r="A89" s="2" t="s">
        <v>276</v>
      </c>
      <c r="B89" s="2" t="s">
        <v>9</v>
      </c>
      <c r="C89" s="2" t="s">
        <v>277</v>
      </c>
      <c r="D89" s="2" t="s">
        <v>111</v>
      </c>
      <c r="E89" s="2" t="s">
        <v>272</v>
      </c>
      <c r="F89" s="3">
        <v>39722</v>
      </c>
      <c r="G89" s="3">
        <v>42735</v>
      </c>
      <c r="H89" s="3">
        <v>42755.659583333334</v>
      </c>
      <c r="I89" s="5">
        <v>1</v>
      </c>
      <c r="J89" s="10">
        <v>126916598</v>
      </c>
      <c r="K89" s="10">
        <v>126916727</v>
      </c>
      <c r="L89" s="11">
        <f t="shared" si="1"/>
        <v>-129</v>
      </c>
    </row>
    <row r="90" spans="1:12" ht="30" x14ac:dyDescent="0.25">
      <c r="A90" s="2" t="s">
        <v>278</v>
      </c>
      <c r="B90" s="2" t="s">
        <v>9</v>
      </c>
      <c r="C90" s="2" t="s">
        <v>279</v>
      </c>
      <c r="D90" s="2" t="s">
        <v>102</v>
      </c>
      <c r="E90" s="2" t="s">
        <v>272</v>
      </c>
      <c r="F90" s="3">
        <v>42458</v>
      </c>
      <c r="G90" s="3">
        <v>43100</v>
      </c>
      <c r="H90" s="3">
        <v>42755.657847222225</v>
      </c>
      <c r="I90" s="5">
        <v>0.6</v>
      </c>
      <c r="J90" s="10">
        <v>1640000</v>
      </c>
      <c r="K90" s="10">
        <v>1110000</v>
      </c>
      <c r="L90" s="11">
        <f t="shared" si="1"/>
        <v>530000</v>
      </c>
    </row>
    <row r="91" spans="1:12" x14ac:dyDescent="0.25">
      <c r="A91" s="2" t="s">
        <v>280</v>
      </c>
      <c r="B91" s="2" t="s">
        <v>9</v>
      </c>
      <c r="C91" s="2" t="s">
        <v>9</v>
      </c>
      <c r="D91" s="2" t="s">
        <v>102</v>
      </c>
      <c r="E91" s="2" t="s">
        <v>272</v>
      </c>
      <c r="F91" s="3">
        <v>42460</v>
      </c>
      <c r="G91" s="3">
        <v>44196</v>
      </c>
      <c r="H91" s="3">
        <v>42754.057187500002</v>
      </c>
      <c r="I91" s="5">
        <v>0.3</v>
      </c>
      <c r="J91" s="10">
        <v>1090000</v>
      </c>
      <c r="K91" s="10">
        <v>100908</v>
      </c>
      <c r="L91" s="11">
        <f t="shared" si="1"/>
        <v>989092</v>
      </c>
    </row>
    <row r="92" spans="1:12" ht="135" x14ac:dyDescent="0.25">
      <c r="A92" s="2" t="s">
        <v>72</v>
      </c>
      <c r="B92" s="2" t="s">
        <v>9</v>
      </c>
      <c r="C92" s="2" t="s">
        <v>281</v>
      </c>
      <c r="D92" s="2" t="s">
        <v>102</v>
      </c>
      <c r="E92" s="2" t="s">
        <v>282</v>
      </c>
      <c r="F92" s="3">
        <v>42513</v>
      </c>
      <c r="G92" s="3">
        <v>43830</v>
      </c>
      <c r="H92" s="3">
        <v>42711.655578703707</v>
      </c>
      <c r="I92" s="5">
        <v>0</v>
      </c>
      <c r="J92" s="10">
        <v>0</v>
      </c>
      <c r="K92" s="10">
        <v>0</v>
      </c>
      <c r="L92" s="11">
        <f t="shared" si="1"/>
        <v>0</v>
      </c>
    </row>
    <row r="93" spans="1:12" x14ac:dyDescent="0.25">
      <c r="A93" s="2" t="s">
        <v>283</v>
      </c>
      <c r="B93" s="2" t="s">
        <v>9</v>
      </c>
      <c r="C93" s="2" t="s">
        <v>9</v>
      </c>
      <c r="D93" s="2" t="s">
        <v>102</v>
      </c>
      <c r="E93" s="2" t="s">
        <v>284</v>
      </c>
      <c r="F93" s="3">
        <v>42522</v>
      </c>
      <c r="G93" s="3">
        <v>42886</v>
      </c>
      <c r="H93" s="3">
        <v>42747.519513888888</v>
      </c>
      <c r="I93" s="5"/>
      <c r="J93" s="10">
        <v>0</v>
      </c>
      <c r="K93" s="10">
        <v>292879</v>
      </c>
      <c r="L93" s="11">
        <f t="shared" si="1"/>
        <v>-292879</v>
      </c>
    </row>
    <row r="94" spans="1:12" ht="30" x14ac:dyDescent="0.25">
      <c r="A94" s="2" t="s">
        <v>285</v>
      </c>
      <c r="B94" s="2" t="s">
        <v>9</v>
      </c>
      <c r="C94" s="2" t="s">
        <v>286</v>
      </c>
      <c r="D94" s="2" t="s">
        <v>102</v>
      </c>
      <c r="E94" s="2" t="s">
        <v>284</v>
      </c>
      <c r="F94" s="3">
        <v>42309</v>
      </c>
      <c r="G94" s="3">
        <v>43465</v>
      </c>
      <c r="H94" s="3">
        <v>42747.468634259261</v>
      </c>
      <c r="I94" s="5">
        <v>0</v>
      </c>
      <c r="J94" s="10">
        <v>12790000</v>
      </c>
      <c r="K94" s="10">
        <v>1382541</v>
      </c>
      <c r="L94" s="11">
        <f t="shared" si="1"/>
        <v>11407459</v>
      </c>
    </row>
    <row r="95" spans="1:12" ht="90" x14ac:dyDescent="0.25">
      <c r="A95" s="2" t="s">
        <v>287</v>
      </c>
      <c r="B95" s="2" t="s">
        <v>9</v>
      </c>
      <c r="C95" s="2" t="s">
        <v>288</v>
      </c>
      <c r="D95" s="2" t="s">
        <v>102</v>
      </c>
      <c r="E95" s="2" t="s">
        <v>284</v>
      </c>
      <c r="F95" s="3">
        <v>42527</v>
      </c>
      <c r="G95" s="3">
        <v>42825</v>
      </c>
      <c r="H95" s="3">
        <v>42747.403344907405</v>
      </c>
      <c r="I95" s="5">
        <v>0.6</v>
      </c>
      <c r="J95" s="10">
        <v>453849</v>
      </c>
      <c r="K95" s="10">
        <v>110792</v>
      </c>
      <c r="L95" s="11">
        <f t="shared" si="1"/>
        <v>343057</v>
      </c>
    </row>
    <row r="96" spans="1:12" ht="90" x14ac:dyDescent="0.25">
      <c r="A96" s="2" t="s">
        <v>289</v>
      </c>
      <c r="B96" s="2" t="s">
        <v>9</v>
      </c>
      <c r="C96" s="2" t="s">
        <v>290</v>
      </c>
      <c r="D96" s="2" t="s">
        <v>111</v>
      </c>
      <c r="E96" s="2" t="s">
        <v>284</v>
      </c>
      <c r="F96" s="3">
        <v>42179</v>
      </c>
      <c r="G96" s="3">
        <v>42496</v>
      </c>
      <c r="H96" s="3">
        <v>42747.391087962962</v>
      </c>
      <c r="I96" s="5">
        <v>1</v>
      </c>
      <c r="J96" s="10">
        <v>1837853</v>
      </c>
      <c r="K96" s="10">
        <v>947521</v>
      </c>
      <c r="L96" s="11">
        <f t="shared" si="1"/>
        <v>890332</v>
      </c>
    </row>
    <row r="97" spans="1:12" ht="90" x14ac:dyDescent="0.25">
      <c r="A97" s="2" t="s">
        <v>291</v>
      </c>
      <c r="B97" s="2" t="s">
        <v>9</v>
      </c>
      <c r="C97" s="2" t="s">
        <v>292</v>
      </c>
      <c r="D97" s="2" t="s">
        <v>102</v>
      </c>
      <c r="E97" s="2" t="s">
        <v>284</v>
      </c>
      <c r="F97" s="3">
        <v>41806</v>
      </c>
      <c r="G97" s="3">
        <v>43100</v>
      </c>
      <c r="H97" s="3">
        <v>42747.334803240738</v>
      </c>
      <c r="I97" s="5">
        <v>0.6</v>
      </c>
      <c r="J97" s="10">
        <v>4550000</v>
      </c>
      <c r="K97" s="10">
        <v>3271138</v>
      </c>
      <c r="L97" s="11">
        <f t="shared" si="1"/>
        <v>1278862</v>
      </c>
    </row>
    <row r="98" spans="1:12" ht="150" x14ac:dyDescent="0.25">
      <c r="A98" s="2" t="s">
        <v>293</v>
      </c>
      <c r="B98" s="2" t="s">
        <v>9</v>
      </c>
      <c r="C98" s="2" t="s">
        <v>294</v>
      </c>
      <c r="D98" s="2" t="s">
        <v>102</v>
      </c>
      <c r="E98" s="2" t="s">
        <v>284</v>
      </c>
      <c r="F98" s="3">
        <v>42541</v>
      </c>
      <c r="G98" s="3">
        <v>42825</v>
      </c>
      <c r="H98" s="3">
        <v>42747.326539351852</v>
      </c>
      <c r="I98" s="5">
        <v>0.4</v>
      </c>
      <c r="J98" s="10">
        <v>375291</v>
      </c>
      <c r="K98" s="10">
        <v>209011</v>
      </c>
      <c r="L98" s="11">
        <f t="shared" si="1"/>
        <v>166280</v>
      </c>
    </row>
    <row r="99" spans="1:12" ht="135" x14ac:dyDescent="0.25">
      <c r="A99" s="2" t="s">
        <v>295</v>
      </c>
      <c r="B99" s="2" t="s">
        <v>9</v>
      </c>
      <c r="C99" s="2" t="s">
        <v>296</v>
      </c>
      <c r="D99" s="2" t="s">
        <v>102</v>
      </c>
      <c r="E99" s="2" t="s">
        <v>284</v>
      </c>
      <c r="F99" s="3">
        <v>42370</v>
      </c>
      <c r="G99" s="3">
        <v>42735</v>
      </c>
      <c r="H99" s="3">
        <v>42746.487986111111</v>
      </c>
      <c r="I99" s="5">
        <v>1</v>
      </c>
      <c r="J99" s="10">
        <v>1800000</v>
      </c>
      <c r="K99" s="10">
        <v>1493490</v>
      </c>
      <c r="L99" s="11">
        <f t="shared" si="1"/>
        <v>306510</v>
      </c>
    </row>
    <row r="100" spans="1:12" ht="120" x14ac:dyDescent="0.25">
      <c r="A100" s="2" t="s">
        <v>297</v>
      </c>
      <c r="B100" s="2" t="s">
        <v>9</v>
      </c>
      <c r="C100" s="2" t="s">
        <v>298</v>
      </c>
      <c r="D100" s="2" t="s">
        <v>102</v>
      </c>
      <c r="E100" s="2" t="s">
        <v>284</v>
      </c>
      <c r="F100" s="3">
        <v>42339</v>
      </c>
      <c r="G100" s="3">
        <v>42734</v>
      </c>
      <c r="H100" s="3">
        <v>42745.619097222225</v>
      </c>
      <c r="I100" s="5">
        <v>0.9</v>
      </c>
      <c r="J100" s="10">
        <v>3014624</v>
      </c>
      <c r="K100" s="10">
        <v>1873469</v>
      </c>
      <c r="L100" s="11">
        <f t="shared" si="1"/>
        <v>1141155</v>
      </c>
    </row>
    <row r="101" spans="1:12" ht="45" x14ac:dyDescent="0.25">
      <c r="A101" s="2" t="s">
        <v>299</v>
      </c>
      <c r="B101" s="2" t="s">
        <v>9</v>
      </c>
      <c r="C101" s="2" t="s">
        <v>300</v>
      </c>
      <c r="D101" s="2" t="s">
        <v>102</v>
      </c>
      <c r="E101" s="2" t="s">
        <v>284</v>
      </c>
      <c r="F101" s="3">
        <v>42541</v>
      </c>
      <c r="G101" s="3">
        <v>42735</v>
      </c>
      <c r="H101" s="3">
        <v>42704.488657407404</v>
      </c>
      <c r="I101" s="5">
        <v>1</v>
      </c>
      <c r="J101" s="10">
        <v>90000</v>
      </c>
      <c r="K101" s="10">
        <v>69948</v>
      </c>
      <c r="L101" s="11">
        <f t="shared" si="1"/>
        <v>20052</v>
      </c>
    </row>
    <row r="102" spans="1:12" ht="30" x14ac:dyDescent="0.25">
      <c r="A102" s="2" t="s">
        <v>301</v>
      </c>
      <c r="B102" s="2" t="s">
        <v>9</v>
      </c>
      <c r="C102" s="2" t="s">
        <v>302</v>
      </c>
      <c r="D102" s="2" t="s">
        <v>102</v>
      </c>
      <c r="E102" s="2" t="s">
        <v>284</v>
      </c>
      <c r="F102" s="3">
        <v>42163</v>
      </c>
      <c r="G102" s="3">
        <v>42735</v>
      </c>
      <c r="H102" s="3">
        <v>42678.366354166668</v>
      </c>
      <c r="I102" s="5">
        <v>0.7</v>
      </c>
      <c r="J102" s="10">
        <v>1432000</v>
      </c>
      <c r="K102" s="10">
        <v>882497</v>
      </c>
      <c r="L102" s="11">
        <f t="shared" si="1"/>
        <v>549503</v>
      </c>
    </row>
    <row r="103" spans="1:12" ht="135" x14ac:dyDescent="0.25">
      <c r="A103" s="2" t="s">
        <v>303</v>
      </c>
      <c r="B103" s="2" t="s">
        <v>9</v>
      </c>
      <c r="C103" s="2" t="s">
        <v>304</v>
      </c>
      <c r="D103" s="2" t="s">
        <v>102</v>
      </c>
      <c r="E103" s="2" t="s">
        <v>87</v>
      </c>
      <c r="F103" s="3">
        <v>41275</v>
      </c>
      <c r="G103" s="3">
        <v>43830</v>
      </c>
      <c r="H103" s="3">
        <v>42758.556180555555</v>
      </c>
      <c r="I103" s="5">
        <v>0.8</v>
      </c>
      <c r="J103" s="10">
        <v>2920000</v>
      </c>
      <c r="K103" s="10">
        <v>1812533</v>
      </c>
      <c r="L103" s="11">
        <f t="shared" si="1"/>
        <v>1107467</v>
      </c>
    </row>
    <row r="104" spans="1:12" ht="120" x14ac:dyDescent="0.25">
      <c r="A104" s="2" t="s">
        <v>305</v>
      </c>
      <c r="B104" s="2" t="s">
        <v>9</v>
      </c>
      <c r="C104" s="2" t="s">
        <v>306</v>
      </c>
      <c r="D104" s="2" t="s">
        <v>102</v>
      </c>
      <c r="E104" s="2" t="s">
        <v>87</v>
      </c>
      <c r="F104" s="3">
        <v>40787</v>
      </c>
      <c r="G104" s="3">
        <v>43098</v>
      </c>
      <c r="H104" s="3">
        <v>42752.356724537036</v>
      </c>
      <c r="I104" s="5">
        <v>0.9</v>
      </c>
      <c r="J104" s="10">
        <v>2503000</v>
      </c>
      <c r="K104" s="10">
        <v>1278910</v>
      </c>
      <c r="L104" s="11">
        <f t="shared" si="1"/>
        <v>1224090</v>
      </c>
    </row>
    <row r="105" spans="1:12" ht="120" x14ac:dyDescent="0.25">
      <c r="A105" s="2" t="s">
        <v>307</v>
      </c>
      <c r="B105" s="2" t="s">
        <v>9</v>
      </c>
      <c r="C105" s="2" t="s">
        <v>308</v>
      </c>
      <c r="D105" s="2" t="s">
        <v>102</v>
      </c>
      <c r="E105" s="2" t="s">
        <v>87</v>
      </c>
      <c r="F105" s="3">
        <v>42005</v>
      </c>
      <c r="G105" s="3">
        <v>44196</v>
      </c>
      <c r="H105" s="3">
        <v>42752.350486111114</v>
      </c>
      <c r="I105" s="5">
        <v>0.2</v>
      </c>
      <c r="J105" s="10">
        <v>12550000</v>
      </c>
      <c r="K105" s="10">
        <v>3256181</v>
      </c>
      <c r="L105" s="11">
        <f t="shared" si="1"/>
        <v>9293819</v>
      </c>
    </row>
    <row r="106" spans="1:12" ht="75" x14ac:dyDescent="0.25">
      <c r="A106" s="2" t="s">
        <v>309</v>
      </c>
      <c r="B106" s="2" t="s">
        <v>9</v>
      </c>
      <c r="C106" s="2" t="s">
        <v>310</v>
      </c>
      <c r="D106" s="2" t="s">
        <v>102</v>
      </c>
      <c r="E106" s="2" t="s">
        <v>87</v>
      </c>
      <c r="F106" s="3">
        <v>40848</v>
      </c>
      <c r="G106" s="3">
        <v>44196</v>
      </c>
      <c r="H106" s="3">
        <v>42752.346435185187</v>
      </c>
      <c r="I106" s="5">
        <v>0.4</v>
      </c>
      <c r="J106" s="10">
        <v>182220963</v>
      </c>
      <c r="K106" s="10">
        <v>87903959</v>
      </c>
      <c r="L106" s="11">
        <f t="shared" si="1"/>
        <v>94317004</v>
      </c>
    </row>
    <row r="107" spans="1:12" ht="75" x14ac:dyDescent="0.25">
      <c r="A107" s="2" t="s">
        <v>311</v>
      </c>
      <c r="B107" s="2" t="s">
        <v>9</v>
      </c>
      <c r="C107" s="2" t="s">
        <v>312</v>
      </c>
      <c r="D107" s="2" t="s">
        <v>102</v>
      </c>
      <c r="E107" s="2" t="s">
        <v>87</v>
      </c>
      <c r="F107" s="3">
        <v>41519</v>
      </c>
      <c r="G107" s="3">
        <v>43465</v>
      </c>
      <c r="H107" s="3">
        <v>42752.325439814813</v>
      </c>
      <c r="I107" s="5">
        <v>0.1</v>
      </c>
      <c r="J107" s="10">
        <v>2075000</v>
      </c>
      <c r="K107" s="10">
        <v>314714</v>
      </c>
      <c r="L107" s="11">
        <f t="shared" si="1"/>
        <v>1760286</v>
      </c>
    </row>
    <row r="108" spans="1:12" ht="90" x14ac:dyDescent="0.25">
      <c r="A108" s="2" t="s">
        <v>313</v>
      </c>
      <c r="B108" s="2" t="s">
        <v>9</v>
      </c>
      <c r="C108" s="2" t="s">
        <v>314</v>
      </c>
      <c r="D108" s="2" t="s">
        <v>102</v>
      </c>
      <c r="E108" s="2" t="s">
        <v>87</v>
      </c>
      <c r="F108" s="3">
        <v>41519</v>
      </c>
      <c r="G108" s="3">
        <v>43830</v>
      </c>
      <c r="H108" s="3">
        <v>42752.319421296299</v>
      </c>
      <c r="I108" s="5">
        <v>0.5</v>
      </c>
      <c r="J108" s="10">
        <v>2990000</v>
      </c>
      <c r="K108" s="10">
        <v>1906296</v>
      </c>
      <c r="L108" s="11">
        <f t="shared" si="1"/>
        <v>1083704</v>
      </c>
    </row>
    <row r="109" spans="1:12" ht="120" x14ac:dyDescent="0.25">
      <c r="A109" s="2" t="s">
        <v>315</v>
      </c>
      <c r="B109" s="2" t="s">
        <v>9</v>
      </c>
      <c r="C109" s="2" t="s">
        <v>316</v>
      </c>
      <c r="D109" s="2" t="s">
        <v>102</v>
      </c>
      <c r="E109" s="2" t="s">
        <v>87</v>
      </c>
      <c r="F109" s="3">
        <v>41519</v>
      </c>
      <c r="G109" s="3">
        <v>43098</v>
      </c>
      <c r="H109" s="3">
        <v>42752.313298611109</v>
      </c>
      <c r="I109" s="5">
        <v>0.7</v>
      </c>
      <c r="J109" s="10">
        <v>1690000</v>
      </c>
      <c r="K109" s="10">
        <v>1155701</v>
      </c>
      <c r="L109" s="11">
        <f t="shared" si="1"/>
        <v>534299</v>
      </c>
    </row>
    <row r="110" spans="1:12" ht="105" x14ac:dyDescent="0.25">
      <c r="A110" s="2" t="s">
        <v>317</v>
      </c>
      <c r="B110" s="2" t="s">
        <v>9</v>
      </c>
      <c r="C110" s="2" t="s">
        <v>318</v>
      </c>
      <c r="D110" s="2" t="s">
        <v>102</v>
      </c>
      <c r="E110" s="2" t="s">
        <v>87</v>
      </c>
      <c r="F110" s="3">
        <v>41640</v>
      </c>
      <c r="G110" s="3">
        <v>43465</v>
      </c>
      <c r="H110" s="3">
        <v>42751.497384259259</v>
      </c>
      <c r="I110" s="5">
        <v>0.6</v>
      </c>
      <c r="J110" s="10">
        <v>1960000</v>
      </c>
      <c r="K110" s="10">
        <v>605989</v>
      </c>
      <c r="L110" s="11">
        <f t="shared" si="1"/>
        <v>1354011</v>
      </c>
    </row>
    <row r="111" spans="1:12" ht="120" x14ac:dyDescent="0.25">
      <c r="A111" s="2" t="s">
        <v>319</v>
      </c>
      <c r="B111" s="2" t="s">
        <v>9</v>
      </c>
      <c r="C111" s="2" t="s">
        <v>320</v>
      </c>
      <c r="D111" s="2" t="s">
        <v>102</v>
      </c>
      <c r="E111" s="2" t="s">
        <v>87</v>
      </c>
      <c r="F111" s="3">
        <v>41061</v>
      </c>
      <c r="G111" s="3">
        <v>43098</v>
      </c>
      <c r="H111" s="3">
        <v>42751.488865740743</v>
      </c>
      <c r="I111" s="5">
        <v>0.9</v>
      </c>
      <c r="J111" s="10">
        <v>2835000</v>
      </c>
      <c r="K111" s="10">
        <v>1880404</v>
      </c>
      <c r="L111" s="11">
        <f t="shared" si="1"/>
        <v>954596</v>
      </c>
    </row>
    <row r="112" spans="1:12" ht="135" x14ac:dyDescent="0.25">
      <c r="A112" s="2" t="s">
        <v>321</v>
      </c>
      <c r="B112" s="2" t="s">
        <v>9</v>
      </c>
      <c r="C112" s="2" t="s">
        <v>322</v>
      </c>
      <c r="D112" s="2" t="s">
        <v>102</v>
      </c>
      <c r="E112" s="2" t="s">
        <v>87</v>
      </c>
      <c r="F112" s="3">
        <v>42248</v>
      </c>
      <c r="G112" s="3">
        <v>44196</v>
      </c>
      <c r="H112" s="3">
        <v>42751.462881944448</v>
      </c>
      <c r="I112" s="5">
        <v>0.8</v>
      </c>
      <c r="J112" s="10">
        <v>2050000</v>
      </c>
      <c r="K112" s="10">
        <v>1476403</v>
      </c>
      <c r="L112" s="11">
        <f t="shared" si="1"/>
        <v>573597</v>
      </c>
    </row>
    <row r="113" spans="1:12" ht="135" x14ac:dyDescent="0.25">
      <c r="A113" s="2" t="s">
        <v>323</v>
      </c>
      <c r="B113" s="2" t="s">
        <v>9</v>
      </c>
      <c r="C113" s="2" t="s">
        <v>324</v>
      </c>
      <c r="D113" s="2" t="s">
        <v>102</v>
      </c>
      <c r="E113" s="2" t="s">
        <v>87</v>
      </c>
      <c r="F113" s="3">
        <v>41153</v>
      </c>
      <c r="G113" s="3">
        <v>43098</v>
      </c>
      <c r="H113" s="3">
        <v>42751.4530787037</v>
      </c>
      <c r="I113" s="5">
        <v>0.8</v>
      </c>
      <c r="J113" s="10">
        <v>1335000</v>
      </c>
      <c r="K113" s="10">
        <v>831332</v>
      </c>
      <c r="L113" s="11">
        <f t="shared" si="1"/>
        <v>503668</v>
      </c>
    </row>
    <row r="114" spans="1:12" ht="135" x14ac:dyDescent="0.25">
      <c r="A114" s="2" t="s">
        <v>325</v>
      </c>
      <c r="B114" s="2" t="s">
        <v>9</v>
      </c>
      <c r="C114" s="2" t="s">
        <v>326</v>
      </c>
      <c r="D114" s="2" t="s">
        <v>102</v>
      </c>
      <c r="E114" s="2" t="s">
        <v>87</v>
      </c>
      <c r="F114" s="3">
        <v>40787</v>
      </c>
      <c r="G114" s="3">
        <v>43465</v>
      </c>
      <c r="H114" s="3">
        <v>42751.419861111113</v>
      </c>
      <c r="I114" s="5">
        <v>0.7</v>
      </c>
      <c r="J114" s="10">
        <v>8030000</v>
      </c>
      <c r="K114" s="10">
        <v>5668404</v>
      </c>
      <c r="L114" s="11">
        <f t="shared" si="1"/>
        <v>2361596</v>
      </c>
    </row>
    <row r="115" spans="1:12" s="20" customFormat="1" ht="90.75" thickBot="1" x14ac:dyDescent="0.3">
      <c r="A115" s="15" t="s">
        <v>327</v>
      </c>
      <c r="B115" s="15" t="s">
        <v>9</v>
      </c>
      <c r="C115" s="15" t="s">
        <v>328</v>
      </c>
      <c r="D115" s="15" t="s">
        <v>102</v>
      </c>
      <c r="E115" s="15" t="s">
        <v>87</v>
      </c>
      <c r="F115" s="16">
        <v>41640</v>
      </c>
      <c r="G115" s="16">
        <v>44196</v>
      </c>
      <c r="H115" s="16">
        <v>42751.410196759258</v>
      </c>
      <c r="I115" s="17">
        <v>0.5</v>
      </c>
      <c r="J115" s="18">
        <v>4334000</v>
      </c>
      <c r="K115" s="18">
        <v>1212268</v>
      </c>
      <c r="L115" s="19">
        <f t="shared" si="1"/>
        <v>3121732</v>
      </c>
    </row>
    <row r="116" spans="1:12" s="12" customFormat="1" ht="15.75" thickTop="1" x14ac:dyDescent="0.25">
      <c r="A116" s="12" t="s">
        <v>432</v>
      </c>
      <c r="C116" s="12">
        <f>COUNTIF($E$2:$E$122,"VM*")</f>
        <v>41</v>
      </c>
      <c r="J116" s="24">
        <f>SUM(J75:J115)</f>
        <v>500924343</v>
      </c>
      <c r="K116" s="24">
        <f>SUM(K75:K115)</f>
        <v>293971797</v>
      </c>
      <c r="L116" s="24">
        <f>SUM(L75:L115)</f>
        <v>206952546</v>
      </c>
    </row>
    <row r="117" spans="1:12" ht="30" x14ac:dyDescent="0.25">
      <c r="A117" s="2" t="s">
        <v>329</v>
      </c>
      <c r="B117" s="2" t="s">
        <v>9</v>
      </c>
      <c r="C117" s="2" t="s">
        <v>330</v>
      </c>
      <c r="D117" s="2" t="s">
        <v>102</v>
      </c>
      <c r="E117" s="2" t="s">
        <v>95</v>
      </c>
      <c r="F117" s="3">
        <v>42737</v>
      </c>
      <c r="G117" s="3">
        <v>43555</v>
      </c>
      <c r="H117" s="3">
        <v>42758.422083333331</v>
      </c>
      <c r="I117" s="5">
        <v>0</v>
      </c>
      <c r="J117" s="10">
        <v>0</v>
      </c>
      <c r="K117" s="10">
        <v>4332</v>
      </c>
      <c r="L117" s="11">
        <f t="shared" si="1"/>
        <v>-4332</v>
      </c>
    </row>
    <row r="118" spans="1:12" ht="105" x14ac:dyDescent="0.25">
      <c r="A118" s="2" t="s">
        <v>331</v>
      </c>
      <c r="B118" s="2" t="s">
        <v>9</v>
      </c>
      <c r="C118" s="2" t="s">
        <v>332</v>
      </c>
      <c r="D118" s="2" t="s">
        <v>102</v>
      </c>
      <c r="E118" s="2" t="s">
        <v>95</v>
      </c>
      <c r="F118" s="3">
        <v>42170</v>
      </c>
      <c r="G118" s="3">
        <v>43100</v>
      </c>
      <c r="H118" s="3">
        <v>42755.673078703701</v>
      </c>
      <c r="I118" s="5">
        <v>0.5</v>
      </c>
      <c r="J118" s="10">
        <v>1300000</v>
      </c>
      <c r="K118" s="10">
        <v>275437</v>
      </c>
      <c r="L118" s="11">
        <f t="shared" si="1"/>
        <v>1024563</v>
      </c>
    </row>
    <row r="119" spans="1:12" s="20" customFormat="1" ht="120.75" thickBot="1" x14ac:dyDescent="0.3">
      <c r="A119" s="15" t="s">
        <v>333</v>
      </c>
      <c r="B119" s="15" t="s">
        <v>9</v>
      </c>
      <c r="C119" s="15" t="s">
        <v>334</v>
      </c>
      <c r="D119" s="15" t="s">
        <v>102</v>
      </c>
      <c r="E119" s="15" t="s">
        <v>95</v>
      </c>
      <c r="F119" s="16">
        <v>42583</v>
      </c>
      <c r="G119" s="16">
        <v>43830</v>
      </c>
      <c r="H119" s="16">
        <v>42755.360254629632</v>
      </c>
      <c r="I119" s="17">
        <v>0.2</v>
      </c>
      <c r="J119" s="18">
        <v>2705000</v>
      </c>
      <c r="K119" s="18">
        <v>138850</v>
      </c>
      <c r="L119" s="19">
        <f t="shared" si="1"/>
        <v>2566150</v>
      </c>
    </row>
    <row r="120" spans="1:12" s="12" customFormat="1" ht="15.75" thickTop="1" x14ac:dyDescent="0.25">
      <c r="A120" s="12" t="s">
        <v>433</v>
      </c>
      <c r="C120" s="12">
        <f>COUNTIF($E$2:$E$122,"VNK*")</f>
        <v>3</v>
      </c>
      <c r="J120" s="24">
        <f>SUM(J117:J119)</f>
        <v>4005000</v>
      </c>
      <c r="K120" s="24">
        <f>SUM(K117:K119)</f>
        <v>418619</v>
      </c>
      <c r="L120" s="24">
        <f>SUM(L117:L119)</f>
        <v>3586381</v>
      </c>
    </row>
    <row r="121" spans="1:12" ht="30" x14ac:dyDescent="0.25">
      <c r="A121" s="2" t="s">
        <v>335</v>
      </c>
      <c r="B121" s="2" t="s">
        <v>9</v>
      </c>
      <c r="C121" s="2" t="s">
        <v>9</v>
      </c>
      <c r="D121" s="2" t="s">
        <v>102</v>
      </c>
      <c r="E121" s="2" t="s">
        <v>336</v>
      </c>
      <c r="F121" s="3">
        <v>42005</v>
      </c>
      <c r="G121" s="3">
        <v>43100</v>
      </c>
      <c r="H121" s="3">
        <v>42755.604629629626</v>
      </c>
      <c r="I121" s="5">
        <v>0.6</v>
      </c>
      <c r="J121" s="10">
        <v>7384060</v>
      </c>
      <c r="K121" s="10">
        <v>3840760</v>
      </c>
      <c r="L121" s="11">
        <f t="shared" si="1"/>
        <v>3543300</v>
      </c>
    </row>
    <row r="122" spans="1:12" s="20" customFormat="1" ht="120.75" thickBot="1" x14ac:dyDescent="0.3">
      <c r="A122" s="15" t="s">
        <v>337</v>
      </c>
      <c r="B122" s="15" t="s">
        <v>9</v>
      </c>
      <c r="C122" s="15" t="s">
        <v>338</v>
      </c>
      <c r="D122" s="15" t="s">
        <v>102</v>
      </c>
      <c r="E122" s="15" t="s">
        <v>336</v>
      </c>
      <c r="F122" s="16">
        <v>42544</v>
      </c>
      <c r="G122" s="16">
        <v>43465</v>
      </c>
      <c r="H122" s="16">
        <v>42716.522141203706</v>
      </c>
      <c r="I122" s="17"/>
      <c r="J122" s="18">
        <v>8000000</v>
      </c>
      <c r="K122" s="18">
        <v>258311</v>
      </c>
      <c r="L122" s="19">
        <f t="shared" si="1"/>
        <v>7741689</v>
      </c>
    </row>
    <row r="123" spans="1:12" s="12" customFormat="1" ht="15.75" thickTop="1" x14ac:dyDescent="0.25">
      <c r="A123" s="12" t="s">
        <v>434</v>
      </c>
      <c r="C123" s="12">
        <v>2</v>
      </c>
      <c r="J123" s="24">
        <f>SUM(J121:J122)</f>
        <v>15384060</v>
      </c>
      <c r="K123" s="24">
        <f>SUM(K121:K122)</f>
        <v>4099071</v>
      </c>
      <c r="L123" s="24">
        <f>SUM(L121:L122)</f>
        <v>11284989</v>
      </c>
    </row>
    <row r="124" spans="1:12" x14ac:dyDescent="0.25">
      <c r="I124" s="14"/>
    </row>
    <row r="125" spans="1:12" x14ac:dyDescent="0.25">
      <c r="I125" s="14"/>
    </row>
    <row r="126" spans="1:12" x14ac:dyDescent="0.25">
      <c r="I126" s="1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workbookViewId="0">
      <selection activeCell="H1" sqref="H1"/>
    </sheetView>
  </sheetViews>
  <sheetFormatPr defaultColWidth="9.140625" defaultRowHeight="15" x14ac:dyDescent="0.25"/>
  <cols>
    <col min="1" max="1" width="38.140625" style="1" customWidth="1"/>
    <col min="2" max="2" width="13.42578125" style="1" customWidth="1"/>
    <col min="3" max="3" width="38.140625" style="1" customWidth="1"/>
    <col min="4" max="5" width="19" style="1" customWidth="1"/>
    <col min="6" max="6" width="13.85546875" style="1" customWidth="1"/>
    <col min="7" max="7" width="15.28515625" style="1" customWidth="1"/>
    <col min="8" max="8" width="12.7109375" style="1" customWidth="1"/>
    <col min="9" max="16384" width="9.140625" style="1"/>
  </cols>
  <sheetData>
    <row r="1" spans="1:8" ht="30" x14ac:dyDescent="0.25">
      <c r="A1" s="12" t="s">
        <v>0</v>
      </c>
      <c r="B1" s="12" t="s">
        <v>1</v>
      </c>
      <c r="C1" s="12" t="s">
        <v>2</v>
      </c>
      <c r="D1" s="12" t="s">
        <v>3</v>
      </c>
      <c r="E1" s="12" t="s">
        <v>4</v>
      </c>
      <c r="F1" s="12" t="s">
        <v>6</v>
      </c>
      <c r="G1" s="12" t="s">
        <v>339</v>
      </c>
      <c r="H1" s="12" t="s">
        <v>98</v>
      </c>
    </row>
    <row r="2" spans="1:8" ht="135" x14ac:dyDescent="0.25">
      <c r="A2" s="2" t="s">
        <v>340</v>
      </c>
      <c r="B2" s="2" t="s">
        <v>9</v>
      </c>
      <c r="C2" s="2" t="s">
        <v>341</v>
      </c>
      <c r="D2" s="2" t="s">
        <v>342</v>
      </c>
      <c r="E2" s="2" t="s">
        <v>19</v>
      </c>
      <c r="F2" s="3">
        <v>42580</v>
      </c>
      <c r="G2" s="3">
        <v>42510.578969907408</v>
      </c>
      <c r="H2" s="10">
        <v>4252000</v>
      </c>
    </row>
    <row r="3" spans="1:8" ht="30" x14ac:dyDescent="0.25">
      <c r="A3" s="2" t="s">
        <v>343</v>
      </c>
      <c r="B3" s="2" t="s">
        <v>9</v>
      </c>
      <c r="C3" s="2" t="s">
        <v>344</v>
      </c>
      <c r="D3" s="2" t="s">
        <v>342</v>
      </c>
      <c r="E3" s="2" t="s">
        <v>19</v>
      </c>
      <c r="F3" s="3">
        <v>42502</v>
      </c>
      <c r="G3" s="3">
        <v>42510.568101851852</v>
      </c>
      <c r="H3" s="10">
        <v>4538500</v>
      </c>
    </row>
    <row r="4" spans="1:8" ht="60" x14ac:dyDescent="0.25">
      <c r="A4" s="2" t="s">
        <v>345</v>
      </c>
      <c r="B4" s="2" t="s">
        <v>9</v>
      </c>
      <c r="C4" s="2" t="s">
        <v>346</v>
      </c>
      <c r="D4" s="2" t="s">
        <v>342</v>
      </c>
      <c r="E4" s="2" t="s">
        <v>130</v>
      </c>
      <c r="F4" s="3">
        <v>42369</v>
      </c>
      <c r="G4" s="3">
        <v>42726.490659722222</v>
      </c>
      <c r="H4" s="10">
        <v>6592040</v>
      </c>
    </row>
    <row r="5" spans="1:8" ht="90" x14ac:dyDescent="0.25">
      <c r="A5" s="2" t="s">
        <v>347</v>
      </c>
      <c r="B5" s="2" t="s">
        <v>9</v>
      </c>
      <c r="C5" s="2" t="s">
        <v>348</v>
      </c>
      <c r="D5" s="2" t="s">
        <v>342</v>
      </c>
      <c r="E5" s="2" t="s">
        <v>130</v>
      </c>
      <c r="F5" s="3">
        <v>42285</v>
      </c>
      <c r="G5" s="3">
        <v>42635.622581018521</v>
      </c>
      <c r="H5" s="10">
        <v>2283690</v>
      </c>
    </row>
    <row r="6" spans="1:8" ht="75" x14ac:dyDescent="0.25">
      <c r="A6" s="2" t="s">
        <v>349</v>
      </c>
      <c r="B6" s="2" t="s">
        <v>9</v>
      </c>
      <c r="C6" s="2" t="s">
        <v>350</v>
      </c>
      <c r="D6" s="2" t="s">
        <v>9</v>
      </c>
      <c r="E6" s="2" t="s">
        <v>137</v>
      </c>
      <c r="F6" s="3">
        <v>42551</v>
      </c>
      <c r="G6" s="3">
        <v>42642.738518518519</v>
      </c>
      <c r="H6" s="10">
        <v>6253765</v>
      </c>
    </row>
    <row r="7" spans="1:8" ht="75" x14ac:dyDescent="0.25">
      <c r="A7" s="2" t="s">
        <v>351</v>
      </c>
      <c r="B7" s="2" t="s">
        <v>9</v>
      </c>
      <c r="C7" s="2" t="s">
        <v>352</v>
      </c>
      <c r="D7" s="2" t="s">
        <v>9</v>
      </c>
      <c r="E7" s="2" t="s">
        <v>137</v>
      </c>
      <c r="F7" s="3">
        <v>42369</v>
      </c>
      <c r="G7" s="3">
        <v>42408.566666666666</v>
      </c>
      <c r="H7" s="10">
        <v>3099639</v>
      </c>
    </row>
    <row r="8" spans="1:8" ht="60" x14ac:dyDescent="0.25">
      <c r="A8" s="2" t="s">
        <v>353</v>
      </c>
      <c r="B8" s="2" t="s">
        <v>9</v>
      </c>
      <c r="C8" s="2" t="s">
        <v>354</v>
      </c>
      <c r="D8" s="2" t="s">
        <v>9</v>
      </c>
      <c r="E8" s="2" t="s">
        <v>137</v>
      </c>
      <c r="F8" s="3">
        <v>42004</v>
      </c>
      <c r="G8" s="3">
        <v>42041.311111111114</v>
      </c>
      <c r="H8" s="10">
        <v>1566265</v>
      </c>
    </row>
    <row r="9" spans="1:8" ht="105" x14ac:dyDescent="0.25">
      <c r="A9" s="2" t="s">
        <v>355</v>
      </c>
      <c r="B9" s="2" t="s">
        <v>9</v>
      </c>
      <c r="C9" s="2" t="s">
        <v>356</v>
      </c>
      <c r="D9" s="2" t="s">
        <v>342</v>
      </c>
      <c r="E9" s="2" t="s">
        <v>357</v>
      </c>
      <c r="F9" s="3">
        <v>42551</v>
      </c>
      <c r="G9" s="3">
        <v>42639.811527777776</v>
      </c>
      <c r="H9" s="10">
        <v>1833000</v>
      </c>
    </row>
    <row r="10" spans="1:8" ht="30" x14ac:dyDescent="0.25">
      <c r="A10" s="2" t="s">
        <v>358</v>
      </c>
      <c r="B10" s="2" t="s">
        <v>9</v>
      </c>
      <c r="C10" s="2" t="s">
        <v>9</v>
      </c>
      <c r="D10" s="2" t="s">
        <v>342</v>
      </c>
      <c r="E10" s="2" t="s">
        <v>33</v>
      </c>
      <c r="F10" s="3">
        <v>42369</v>
      </c>
      <c r="G10" s="3">
        <v>42621.437893518516</v>
      </c>
      <c r="H10" s="10">
        <v>14029943</v>
      </c>
    </row>
    <row r="11" spans="1:8" ht="90" x14ac:dyDescent="0.25">
      <c r="A11" s="2" t="s">
        <v>359</v>
      </c>
      <c r="B11" s="2" t="s">
        <v>358</v>
      </c>
      <c r="C11" s="2" t="s">
        <v>360</v>
      </c>
      <c r="D11" s="2" t="s">
        <v>342</v>
      </c>
      <c r="E11" s="2" t="s">
        <v>361</v>
      </c>
      <c r="F11" s="3">
        <v>42369</v>
      </c>
      <c r="G11" s="3">
        <v>42621.435810185183</v>
      </c>
      <c r="H11" s="10">
        <v>12171330</v>
      </c>
    </row>
    <row r="12" spans="1:8" ht="30" x14ac:dyDescent="0.25">
      <c r="A12" s="2" t="s">
        <v>362</v>
      </c>
      <c r="B12" s="2" t="s">
        <v>9</v>
      </c>
      <c r="C12" s="2" t="s">
        <v>9</v>
      </c>
      <c r="D12" s="2" t="s">
        <v>342</v>
      </c>
      <c r="E12" s="2" t="s">
        <v>36</v>
      </c>
      <c r="F12" s="3">
        <v>42369</v>
      </c>
      <c r="G12" s="3">
        <v>42660.811932870369</v>
      </c>
      <c r="H12" s="10">
        <v>3512910</v>
      </c>
    </row>
    <row r="13" spans="1:8" ht="45" x14ac:dyDescent="0.25">
      <c r="A13" s="2" t="s">
        <v>363</v>
      </c>
      <c r="B13" s="2" t="s">
        <v>9</v>
      </c>
      <c r="C13" s="2" t="s">
        <v>364</v>
      </c>
      <c r="D13" s="2" t="s">
        <v>342</v>
      </c>
      <c r="E13" s="2" t="s">
        <v>365</v>
      </c>
      <c r="F13" s="3">
        <v>42369</v>
      </c>
      <c r="G13" s="3">
        <v>42474.662858796299</v>
      </c>
      <c r="H13" s="10">
        <v>2054000</v>
      </c>
    </row>
    <row r="14" spans="1:8" ht="120" x14ac:dyDescent="0.25">
      <c r="A14" s="2" t="s">
        <v>366</v>
      </c>
      <c r="B14" s="2" t="s">
        <v>9</v>
      </c>
      <c r="C14" s="2" t="s">
        <v>367</v>
      </c>
      <c r="D14" s="2" t="s">
        <v>342</v>
      </c>
      <c r="E14" s="2" t="s">
        <v>180</v>
      </c>
      <c r="F14" s="3">
        <v>42735</v>
      </c>
      <c r="G14" s="3">
        <v>42760.566053240742</v>
      </c>
      <c r="H14" s="10">
        <v>5941843</v>
      </c>
    </row>
    <row r="15" spans="1:8" ht="90" x14ac:dyDescent="0.25">
      <c r="A15" s="2" t="s">
        <v>368</v>
      </c>
      <c r="B15" s="2" t="s">
        <v>200</v>
      </c>
      <c r="C15" s="2" t="s">
        <v>369</v>
      </c>
      <c r="D15" s="2" t="s">
        <v>342</v>
      </c>
      <c r="E15" s="2" t="s">
        <v>51</v>
      </c>
      <c r="F15" s="3">
        <v>42369</v>
      </c>
      <c r="G15" s="3">
        <v>42636.504537037035</v>
      </c>
      <c r="H15" s="10">
        <v>4000000</v>
      </c>
    </row>
    <row r="16" spans="1:8" ht="120" x14ac:dyDescent="0.25">
      <c r="A16" s="2" t="s">
        <v>370</v>
      </c>
      <c r="B16" s="2" t="s">
        <v>197</v>
      </c>
      <c r="C16" s="2" t="s">
        <v>371</v>
      </c>
      <c r="D16" s="2" t="s">
        <v>342</v>
      </c>
      <c r="E16" s="2" t="s">
        <v>51</v>
      </c>
      <c r="F16" s="3">
        <v>42369</v>
      </c>
      <c r="G16" s="3">
        <v>42636.505532407406</v>
      </c>
      <c r="H16" s="10">
        <v>17500000</v>
      </c>
    </row>
    <row r="17" spans="1:8" ht="90" x14ac:dyDescent="0.25">
      <c r="A17" s="2" t="s">
        <v>372</v>
      </c>
      <c r="B17" s="2" t="s">
        <v>9</v>
      </c>
      <c r="C17" s="2" t="s">
        <v>373</v>
      </c>
      <c r="D17" s="2" t="s">
        <v>9</v>
      </c>
      <c r="E17" s="2" t="s">
        <v>51</v>
      </c>
      <c r="F17" s="3">
        <v>42369</v>
      </c>
      <c r="G17" s="3">
        <v>42516.590416666666</v>
      </c>
      <c r="H17" s="10">
        <v>11821591</v>
      </c>
    </row>
    <row r="18" spans="1:8" ht="90" x14ac:dyDescent="0.25">
      <c r="A18" s="2" t="s">
        <v>374</v>
      </c>
      <c r="B18" s="2" t="s">
        <v>372</v>
      </c>
      <c r="C18" s="2" t="s">
        <v>9</v>
      </c>
      <c r="D18" s="2" t="s">
        <v>9</v>
      </c>
      <c r="E18" s="2" t="s">
        <v>51</v>
      </c>
      <c r="F18" s="3">
        <v>42369</v>
      </c>
      <c r="G18" s="3">
        <v>42344.898761574077</v>
      </c>
      <c r="H18" s="10">
        <v>2374000</v>
      </c>
    </row>
    <row r="19" spans="1:8" ht="90" x14ac:dyDescent="0.25">
      <c r="A19" s="2" t="s">
        <v>375</v>
      </c>
      <c r="B19" s="2" t="s">
        <v>372</v>
      </c>
      <c r="C19" s="2" t="s">
        <v>376</v>
      </c>
      <c r="D19" s="2" t="s">
        <v>9</v>
      </c>
      <c r="E19" s="2" t="s">
        <v>51</v>
      </c>
      <c r="F19" s="3">
        <v>42361</v>
      </c>
      <c r="G19" s="3">
        <v>42354.630624999998</v>
      </c>
      <c r="H19" s="10">
        <v>2774728</v>
      </c>
    </row>
    <row r="20" spans="1:8" ht="45" x14ac:dyDescent="0.25">
      <c r="A20" s="2" t="s">
        <v>377</v>
      </c>
      <c r="B20" s="2" t="s">
        <v>197</v>
      </c>
      <c r="C20" s="2" t="s">
        <v>378</v>
      </c>
      <c r="D20" s="2" t="s">
        <v>342</v>
      </c>
      <c r="E20" s="2" t="s">
        <v>51</v>
      </c>
      <c r="F20" s="3">
        <v>41639</v>
      </c>
      <c r="G20" s="3">
        <v>42636.438472222224</v>
      </c>
      <c r="H20" s="10">
        <v>3020000</v>
      </c>
    </row>
    <row r="21" spans="1:8" ht="135" x14ac:dyDescent="0.25">
      <c r="A21" s="2" t="s">
        <v>379</v>
      </c>
      <c r="B21" s="2" t="s">
        <v>9</v>
      </c>
      <c r="C21" s="2" t="s">
        <v>380</v>
      </c>
      <c r="D21" s="2" t="s">
        <v>342</v>
      </c>
      <c r="E21" s="2" t="s">
        <v>61</v>
      </c>
      <c r="F21" s="3">
        <v>42369</v>
      </c>
      <c r="G21" s="3">
        <v>42642.611666666664</v>
      </c>
      <c r="H21" s="10">
        <v>1133808</v>
      </c>
    </row>
    <row r="22" spans="1:8" ht="135" x14ac:dyDescent="0.25">
      <c r="A22" s="2" t="s">
        <v>381</v>
      </c>
      <c r="B22" s="2" t="s">
        <v>9</v>
      </c>
      <c r="C22" s="2" t="s">
        <v>382</v>
      </c>
      <c r="D22" s="2" t="s">
        <v>342</v>
      </c>
      <c r="E22" s="2" t="s">
        <v>61</v>
      </c>
      <c r="F22" s="3">
        <v>42369</v>
      </c>
      <c r="G22" s="3">
        <v>42625.525150462963</v>
      </c>
      <c r="H22" s="10">
        <v>11897108</v>
      </c>
    </row>
    <row r="23" spans="1:8" ht="60" x14ac:dyDescent="0.25">
      <c r="A23" s="2" t="s">
        <v>383</v>
      </c>
      <c r="B23" s="2" t="s">
        <v>9</v>
      </c>
      <c r="C23" s="2" t="s">
        <v>384</v>
      </c>
      <c r="D23" s="2" t="s">
        <v>342</v>
      </c>
      <c r="E23" s="2" t="s">
        <v>240</v>
      </c>
      <c r="F23" s="3">
        <v>42424</v>
      </c>
      <c r="G23" s="3">
        <v>42621.429074074076</v>
      </c>
      <c r="H23" s="10">
        <v>1798000</v>
      </c>
    </row>
    <row r="24" spans="1:8" ht="60" x14ac:dyDescent="0.25">
      <c r="A24" s="2" t="s">
        <v>385</v>
      </c>
      <c r="B24" s="2" t="s">
        <v>9</v>
      </c>
      <c r="C24" s="2" t="s">
        <v>386</v>
      </c>
      <c r="D24" s="2" t="s">
        <v>342</v>
      </c>
      <c r="E24" s="2" t="s">
        <v>240</v>
      </c>
      <c r="F24" s="3">
        <v>42369</v>
      </c>
      <c r="G24" s="3">
        <v>42641.588136574072</v>
      </c>
      <c r="H24" s="10">
        <v>1096377</v>
      </c>
    </row>
    <row r="25" spans="1:8" ht="45" x14ac:dyDescent="0.25">
      <c r="A25" s="2" t="s">
        <v>387</v>
      </c>
      <c r="B25" s="2" t="s">
        <v>9</v>
      </c>
      <c r="C25" s="2" t="s">
        <v>388</v>
      </c>
      <c r="D25" s="2" t="s">
        <v>342</v>
      </c>
      <c r="E25" s="2" t="s">
        <v>240</v>
      </c>
      <c r="F25" s="3">
        <v>42369</v>
      </c>
      <c r="G25" s="3">
        <v>42635.357557870368</v>
      </c>
      <c r="H25" s="10">
        <v>1288745</v>
      </c>
    </row>
    <row r="26" spans="1:8" ht="30" x14ac:dyDescent="0.25">
      <c r="A26" s="2" t="s">
        <v>389</v>
      </c>
      <c r="B26" s="2" t="s">
        <v>9</v>
      </c>
      <c r="C26" s="2" t="s">
        <v>390</v>
      </c>
      <c r="D26" s="2" t="s">
        <v>342</v>
      </c>
      <c r="E26" s="2" t="s">
        <v>272</v>
      </c>
      <c r="F26" s="3">
        <v>42521</v>
      </c>
      <c r="G26" s="3">
        <v>42733.655497685184</v>
      </c>
      <c r="H26" s="10">
        <v>1465000</v>
      </c>
    </row>
    <row r="27" spans="1:8" ht="60" x14ac:dyDescent="0.25">
      <c r="A27" s="2" t="s">
        <v>391</v>
      </c>
      <c r="B27" s="2" t="s">
        <v>9</v>
      </c>
      <c r="C27" s="2" t="s">
        <v>392</v>
      </c>
      <c r="D27" s="2" t="s">
        <v>9</v>
      </c>
      <c r="E27" s="2" t="s">
        <v>272</v>
      </c>
      <c r="F27" s="3">
        <v>42409</v>
      </c>
      <c r="G27" s="3">
        <v>42704.463587962964</v>
      </c>
      <c r="H27" s="10">
        <v>962662</v>
      </c>
    </row>
    <row r="28" spans="1:8" ht="75" x14ac:dyDescent="0.25">
      <c r="A28" s="2" t="s">
        <v>393</v>
      </c>
      <c r="B28" s="2" t="s">
        <v>9</v>
      </c>
      <c r="C28" s="2" t="s">
        <v>394</v>
      </c>
      <c r="D28" s="2" t="s">
        <v>342</v>
      </c>
      <c r="E28" s="2" t="s">
        <v>282</v>
      </c>
      <c r="F28" s="3">
        <v>42369</v>
      </c>
      <c r="G28" s="3">
        <v>42516.56145833333</v>
      </c>
      <c r="H28" s="10">
        <v>2232813</v>
      </c>
    </row>
    <row r="29" spans="1:8" ht="90" x14ac:dyDescent="0.25">
      <c r="A29" s="2" t="s">
        <v>395</v>
      </c>
      <c r="B29" s="2" t="s">
        <v>9</v>
      </c>
      <c r="C29" s="2" t="s">
        <v>396</v>
      </c>
      <c r="D29" s="2" t="s">
        <v>342</v>
      </c>
      <c r="E29" s="2" t="s">
        <v>282</v>
      </c>
      <c r="F29" s="3">
        <v>42369</v>
      </c>
      <c r="G29" s="3">
        <v>42748.502638888887</v>
      </c>
      <c r="H29" s="10">
        <v>1968962</v>
      </c>
    </row>
    <row r="30" spans="1:8" ht="60" x14ac:dyDescent="0.25">
      <c r="A30" s="2" t="s">
        <v>397</v>
      </c>
      <c r="B30" s="2" t="s">
        <v>9</v>
      </c>
      <c r="C30" s="2" t="s">
        <v>398</v>
      </c>
      <c r="D30" s="2" t="s">
        <v>342</v>
      </c>
      <c r="E30" s="2" t="s">
        <v>87</v>
      </c>
      <c r="F30" s="3">
        <v>42734</v>
      </c>
      <c r="G30" s="3">
        <v>42751.425810185188</v>
      </c>
      <c r="H30" s="10">
        <v>4547000</v>
      </c>
    </row>
    <row r="31" spans="1:8" ht="135" x14ac:dyDescent="0.25">
      <c r="A31" s="2" t="s">
        <v>399</v>
      </c>
      <c r="B31" s="2" t="s">
        <v>9</v>
      </c>
      <c r="C31" s="2" t="s">
        <v>400</v>
      </c>
      <c r="D31" s="2" t="s">
        <v>9</v>
      </c>
      <c r="E31" s="2" t="s">
        <v>87</v>
      </c>
      <c r="F31" s="3">
        <v>42734</v>
      </c>
      <c r="G31" s="3">
        <v>42751.444814814815</v>
      </c>
      <c r="H31" s="10">
        <v>2500000</v>
      </c>
    </row>
    <row r="32" spans="1:8" ht="135" x14ac:dyDescent="0.25">
      <c r="A32" s="2" t="s">
        <v>401</v>
      </c>
      <c r="B32" s="2" t="s">
        <v>9</v>
      </c>
      <c r="C32" s="2" t="s">
        <v>402</v>
      </c>
      <c r="D32" s="2" t="s">
        <v>9</v>
      </c>
      <c r="E32" s="2" t="s">
        <v>87</v>
      </c>
      <c r="F32" s="3">
        <v>42734</v>
      </c>
      <c r="G32" s="3">
        <v>42751.44940972222</v>
      </c>
      <c r="H32" s="10">
        <v>1577000</v>
      </c>
    </row>
    <row r="33" spans="1:8" ht="105" x14ac:dyDescent="0.25">
      <c r="A33" s="2" t="s">
        <v>403</v>
      </c>
      <c r="B33" s="2" t="s">
        <v>9</v>
      </c>
      <c r="C33" s="2" t="s">
        <v>404</v>
      </c>
      <c r="D33" s="2" t="s">
        <v>9</v>
      </c>
      <c r="E33" s="2" t="s">
        <v>87</v>
      </c>
      <c r="F33" s="3">
        <v>42734</v>
      </c>
      <c r="G33" s="3">
        <v>42503.665902777779</v>
      </c>
      <c r="H33" s="10">
        <v>900000</v>
      </c>
    </row>
    <row r="34" spans="1:8" ht="135" x14ac:dyDescent="0.25">
      <c r="A34" s="2" t="s">
        <v>405</v>
      </c>
      <c r="B34" s="2" t="s">
        <v>9</v>
      </c>
      <c r="C34" s="2" t="s">
        <v>406</v>
      </c>
      <c r="D34" s="2" t="s">
        <v>342</v>
      </c>
      <c r="E34" s="2" t="s">
        <v>87</v>
      </c>
      <c r="F34" s="3">
        <v>42369</v>
      </c>
      <c r="G34" s="3">
        <v>42523.346446759257</v>
      </c>
      <c r="H34" s="10">
        <v>8020000</v>
      </c>
    </row>
    <row r="35" spans="1:8" ht="75" x14ac:dyDescent="0.25">
      <c r="A35" s="2" t="s">
        <v>407</v>
      </c>
      <c r="B35" s="2" t="s">
        <v>9</v>
      </c>
      <c r="C35" s="2" t="s">
        <v>408</v>
      </c>
      <c r="D35" s="2" t="s">
        <v>9</v>
      </c>
      <c r="E35" s="2" t="s">
        <v>87</v>
      </c>
      <c r="F35" s="3">
        <v>42369</v>
      </c>
      <c r="G35" s="3">
        <v>42517.341863425929</v>
      </c>
      <c r="H35" s="10">
        <v>1539282</v>
      </c>
    </row>
    <row r="36" spans="1:8" ht="90" x14ac:dyDescent="0.25">
      <c r="A36" s="2" t="s">
        <v>409</v>
      </c>
      <c r="B36" s="2" t="s">
        <v>9</v>
      </c>
      <c r="C36" s="2" t="s">
        <v>410</v>
      </c>
      <c r="D36" s="2" t="s">
        <v>9</v>
      </c>
      <c r="E36" s="2" t="s">
        <v>87</v>
      </c>
      <c r="F36" s="3">
        <v>42369</v>
      </c>
      <c r="G36" s="3">
        <v>42523.342662037037</v>
      </c>
      <c r="H36" s="10">
        <v>3049000</v>
      </c>
    </row>
    <row r="37" spans="1:8" x14ac:dyDescent="0.25">
      <c r="A37" s="2" t="s">
        <v>411</v>
      </c>
      <c r="B37" s="2" t="s">
        <v>9</v>
      </c>
      <c r="C37" s="2" t="s">
        <v>9</v>
      </c>
      <c r="D37" s="2" t="s">
        <v>9</v>
      </c>
      <c r="E37" s="2" t="s">
        <v>87</v>
      </c>
      <c r="F37" s="3">
        <v>42369</v>
      </c>
      <c r="G37" s="3">
        <v>42657.519618055558</v>
      </c>
      <c r="H37" s="10">
        <v>2000000</v>
      </c>
    </row>
    <row r="38" spans="1:8" ht="105" x14ac:dyDescent="0.25">
      <c r="A38" s="2" t="s">
        <v>412</v>
      </c>
      <c r="B38" s="2" t="s">
        <v>9</v>
      </c>
      <c r="C38" s="2" t="s">
        <v>413</v>
      </c>
      <c r="D38" s="2" t="s">
        <v>9</v>
      </c>
      <c r="E38" s="2" t="s">
        <v>87</v>
      </c>
      <c r="F38" s="3">
        <v>42369</v>
      </c>
      <c r="G38" s="3">
        <v>42523.344918981478</v>
      </c>
      <c r="H38" s="10">
        <v>600000</v>
      </c>
    </row>
    <row r="39" spans="1:8" x14ac:dyDescent="0.25">
      <c r="A39" s="2" t="s">
        <v>414</v>
      </c>
      <c r="B39" s="2" t="s">
        <v>9</v>
      </c>
      <c r="C39" s="2" t="s">
        <v>9</v>
      </c>
      <c r="D39" s="2" t="s">
        <v>9</v>
      </c>
      <c r="E39" s="2" t="s">
        <v>87</v>
      </c>
      <c r="F39" s="3">
        <v>42004</v>
      </c>
      <c r="G39" s="3">
        <v>42019.572858796295</v>
      </c>
      <c r="H39" s="10">
        <v>1604000</v>
      </c>
    </row>
    <row r="40" spans="1:8" ht="30" x14ac:dyDescent="0.25">
      <c r="A40" s="2" t="s">
        <v>415</v>
      </c>
      <c r="B40" s="2" t="s">
        <v>9</v>
      </c>
      <c r="C40" s="2" t="s">
        <v>9</v>
      </c>
      <c r="D40" s="2" t="s">
        <v>9</v>
      </c>
      <c r="E40" s="2" t="s">
        <v>87</v>
      </c>
      <c r="F40" s="3">
        <v>42004</v>
      </c>
      <c r="G40" s="3">
        <v>42020.341087962966</v>
      </c>
      <c r="H40" s="10">
        <v>2450000</v>
      </c>
    </row>
    <row r="41" spans="1:8" ht="30" x14ac:dyDescent="0.25">
      <c r="A41" s="2" t="s">
        <v>416</v>
      </c>
      <c r="B41" s="2" t="s">
        <v>9</v>
      </c>
      <c r="C41" s="2" t="s">
        <v>9</v>
      </c>
      <c r="D41" s="2" t="s">
        <v>9</v>
      </c>
      <c r="E41" s="2" t="s">
        <v>87</v>
      </c>
      <c r="F41" s="3">
        <v>42004</v>
      </c>
      <c r="G41" s="3">
        <v>42018.544224537036</v>
      </c>
      <c r="H41" s="10">
        <v>9940000</v>
      </c>
    </row>
    <row r="42" spans="1:8" x14ac:dyDescent="0.25">
      <c r="A42" s="2" t="s">
        <v>417</v>
      </c>
      <c r="B42" s="2" t="s">
        <v>9</v>
      </c>
      <c r="C42" s="2" t="s">
        <v>9</v>
      </c>
      <c r="D42" s="2" t="s">
        <v>9</v>
      </c>
      <c r="E42" s="2" t="s">
        <v>87</v>
      </c>
      <c r="F42" s="3">
        <v>42004</v>
      </c>
      <c r="G42" s="3">
        <v>42023.311284722222</v>
      </c>
      <c r="H42" s="10">
        <v>1850000</v>
      </c>
    </row>
    <row r="43" spans="1:8" x14ac:dyDescent="0.25">
      <c r="A43" s="2" t="s">
        <v>418</v>
      </c>
      <c r="B43" s="2" t="s">
        <v>9</v>
      </c>
      <c r="C43" s="2" t="s">
        <v>9</v>
      </c>
      <c r="D43" s="2" t="s">
        <v>9</v>
      </c>
      <c r="E43" s="2" t="s">
        <v>87</v>
      </c>
      <c r="F43" s="3">
        <v>41759</v>
      </c>
      <c r="G43" s="3">
        <v>41857.407118055555</v>
      </c>
      <c r="H43" s="10">
        <v>2347000</v>
      </c>
    </row>
    <row r="44" spans="1:8" ht="30" x14ac:dyDescent="0.25">
      <c r="A44" s="2" t="s">
        <v>419</v>
      </c>
      <c r="B44" s="2" t="s">
        <v>9</v>
      </c>
      <c r="C44" s="2" t="s">
        <v>9</v>
      </c>
      <c r="D44" s="2" t="s">
        <v>9</v>
      </c>
      <c r="E44" s="2" t="s">
        <v>87</v>
      </c>
      <c r="F44" s="3">
        <v>41639</v>
      </c>
      <c r="G44" s="3"/>
      <c r="H44" s="10">
        <v>5000000</v>
      </c>
    </row>
    <row r="45" spans="1:8" ht="135" x14ac:dyDescent="0.25">
      <c r="A45" s="2" t="s">
        <v>420</v>
      </c>
      <c r="B45" s="2" t="s">
        <v>9</v>
      </c>
      <c r="C45" s="2" t="s">
        <v>421</v>
      </c>
      <c r="D45" s="2" t="s">
        <v>342</v>
      </c>
      <c r="E45" s="2" t="s">
        <v>92</v>
      </c>
      <c r="F45" s="3">
        <v>42004</v>
      </c>
      <c r="G45" s="3">
        <v>42019.631273148145</v>
      </c>
      <c r="H45" s="10">
        <v>17670000</v>
      </c>
    </row>
    <row r="46" spans="1:8" ht="105" x14ac:dyDescent="0.25">
      <c r="A46" s="2" t="s">
        <v>422</v>
      </c>
      <c r="B46" s="2" t="s">
        <v>9</v>
      </c>
      <c r="C46" s="2" t="s">
        <v>423</v>
      </c>
      <c r="D46" s="2" t="s">
        <v>342</v>
      </c>
      <c r="E46" s="2" t="s">
        <v>336</v>
      </c>
      <c r="F46" s="3">
        <v>42369</v>
      </c>
      <c r="G46" s="3">
        <v>42516.625173611108</v>
      </c>
      <c r="H46" s="10">
        <v>10847700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Suunnittelu</vt:lpstr>
      <vt:lpstr>Toteutus ja päättäminen</vt:lpstr>
      <vt:lpstr>Päättyneet</vt:lpstr>
    </vt:vector>
  </TitlesOfParts>
  <Company>VIP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Niemi</dc:creator>
  <cp:lastModifiedBy>Oravakangas Anna VM</cp:lastModifiedBy>
  <dcterms:created xsi:type="dcterms:W3CDTF">2017-02-01T11:43:56Z</dcterms:created>
  <dcterms:modified xsi:type="dcterms:W3CDTF">2017-03-10T14:52:01Z</dcterms:modified>
</cp:coreProperties>
</file>