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755" tabRatio="619"/>
  </bookViews>
  <sheets>
    <sheet name="Kansilehti" sheetId="9" r:id="rId1"/>
    <sheet name="Työkalun ohje" sheetId="7" r:id="rId2"/>
    <sheet name="Tietosuojakontrollit" sheetId="1" r:id="rId3"/>
    <sheet name="Järj.hallinta ja tietoturva" sheetId="3" r:id="rId4"/>
    <sheet name="Yhteenveto" sheetId="6" r:id="rId5"/>
    <sheet name="(Datan validaatio-listat)" sheetId="2" r:id="rId6"/>
  </sheets>
  <externalReferences>
    <externalReference r:id="rId7"/>
  </externalReferences>
  <definedNames>
    <definedName name="_xlnm._FilterDatabase" localSheetId="2" hidden="1">Tietosuojakontrollit!$A$2:$V$53</definedName>
    <definedName name="_xlnm.Print_Area" localSheetId="2">Tietosuojakontrollit!$A$1:$W$51</definedName>
    <definedName name="Z_196E207E_5994_4013_8A78_F1548D70357F_.wvu.Cols" localSheetId="2" hidden="1">Tietosuojakontrollit!#REF!</definedName>
    <definedName name="Z_196E207E_5994_4013_8A78_F1548D70357F_.wvu.FilterData" localSheetId="2" hidden="1">Tietosuojakontrollit!$A$2:$V$51</definedName>
    <definedName name="Z_487DA98E_1DBB_4D84_B3BF_4F6FCB49FE64_.wvu.Cols" localSheetId="2" hidden="1">Tietosuojakontrollit!#REF!</definedName>
    <definedName name="Z_487DA98E_1DBB_4D84_B3BF_4F6FCB49FE64_.wvu.FilterData" localSheetId="2" hidden="1">Tietosuojakontrollit!$A$2:$V$49</definedName>
    <definedName name="Z_A303BC3B_3B5E_40E4_B1D7_C3FB32662F88_.wvu.Cols" localSheetId="2" hidden="1">Tietosuojakontrollit!#REF!</definedName>
    <definedName name="Z_A303BC3B_3B5E_40E4_B1D7_C3FB32662F88_.wvu.FilterData" localSheetId="2" hidden="1">Tietosuojakontrollit!$A$2:$V$51</definedName>
    <definedName name="Z_C5C03048_7D64_4C88_BAF2_99BB6F92F0E6_.wvu.FilterData" localSheetId="2" hidden="1">Tietosuojakontrollit!$A$2:$V$2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14" i="6" l="1"/>
  <c r="O114" i="6"/>
  <c r="Q95" i="6"/>
  <c r="Q94" i="6"/>
  <c r="O95" i="6"/>
  <c r="O94" i="6"/>
  <c r="K54" i="6"/>
  <c r="F54" i="6"/>
  <c r="Q54" i="6"/>
  <c r="Q53" i="6"/>
  <c r="O54" i="6"/>
  <c r="O53" i="6"/>
  <c r="K53" i="6"/>
  <c r="F53" i="6"/>
  <c r="K114" i="6"/>
  <c r="K95" i="6"/>
  <c r="K94" i="6"/>
  <c r="F114" i="6"/>
  <c r="F95" i="6"/>
  <c r="F94" i="6"/>
  <c r="O112" i="6" l="1"/>
  <c r="Q112" i="6"/>
  <c r="O113" i="6"/>
  <c r="Q113" i="6"/>
  <c r="K112" i="6"/>
  <c r="K113" i="6"/>
  <c r="F112" i="6"/>
  <c r="F113" i="6"/>
  <c r="O109" i="6"/>
  <c r="Q109" i="6"/>
  <c r="O110" i="6"/>
  <c r="Q110" i="6"/>
  <c r="K109" i="6"/>
  <c r="K110" i="6"/>
  <c r="F109" i="6"/>
  <c r="F110" i="6"/>
  <c r="O106" i="6"/>
  <c r="Q106" i="6"/>
  <c r="O107" i="6"/>
  <c r="Q107" i="6"/>
  <c r="K106" i="6"/>
  <c r="K107" i="6"/>
  <c r="F106" i="6"/>
  <c r="F107" i="6"/>
  <c r="Q105" i="6"/>
  <c r="O105" i="6"/>
  <c r="K105" i="6"/>
  <c r="F105" i="6"/>
  <c r="O97" i="6"/>
  <c r="Q97" i="6"/>
  <c r="O98" i="6"/>
  <c r="Q98" i="6"/>
  <c r="O99" i="6"/>
  <c r="Q99" i="6"/>
  <c r="O100" i="6"/>
  <c r="Q100" i="6"/>
  <c r="Q96" i="6"/>
  <c r="O96" i="6"/>
  <c r="K97" i="6"/>
  <c r="K98" i="6"/>
  <c r="K99" i="6"/>
  <c r="K100" i="6"/>
  <c r="K96" i="6"/>
  <c r="F97" i="6"/>
  <c r="F98" i="6"/>
  <c r="F99" i="6"/>
  <c r="F100" i="6"/>
  <c r="F96" i="6"/>
  <c r="Q89" i="6"/>
  <c r="O89" i="6"/>
  <c r="K89" i="6"/>
  <c r="F89" i="6"/>
  <c r="Q78" i="6" l="1"/>
  <c r="O78" i="6"/>
  <c r="B86" i="6" l="1"/>
  <c r="O118" i="6"/>
  <c r="Q118" i="6"/>
  <c r="Q117" i="6"/>
  <c r="O117" i="6"/>
  <c r="O116" i="6"/>
  <c r="Q116" i="6"/>
  <c r="Q115" i="6"/>
  <c r="O115" i="6"/>
  <c r="Q111" i="6"/>
  <c r="O111" i="6"/>
  <c r="Q108" i="6"/>
  <c r="O108" i="6"/>
  <c r="O102" i="6"/>
  <c r="Q102" i="6"/>
  <c r="O103" i="6"/>
  <c r="Q103" i="6"/>
  <c r="O104" i="6"/>
  <c r="Q104" i="6"/>
  <c r="Q101" i="6"/>
  <c r="O101" i="6"/>
  <c r="O93" i="6"/>
  <c r="Q93" i="6"/>
  <c r="Q92" i="6"/>
  <c r="O92" i="6"/>
  <c r="O91" i="6"/>
  <c r="Q91" i="6"/>
  <c r="Q90" i="6"/>
  <c r="O90" i="6"/>
  <c r="Q88" i="6"/>
  <c r="O88" i="6"/>
  <c r="O87" i="6"/>
  <c r="Q87" i="6"/>
  <c r="Q86" i="6"/>
  <c r="Q45" i="6"/>
  <c r="O45" i="6"/>
  <c r="O86" i="6"/>
  <c r="K118" i="6"/>
  <c r="K117" i="6"/>
  <c r="K116" i="6"/>
  <c r="K115" i="6"/>
  <c r="K111" i="6"/>
  <c r="K108" i="6"/>
  <c r="K102" i="6"/>
  <c r="K103" i="6"/>
  <c r="K104" i="6"/>
  <c r="K101" i="6"/>
  <c r="K93" i="6"/>
  <c r="K92" i="6"/>
  <c r="K91" i="6"/>
  <c r="K90" i="6"/>
  <c r="K88" i="6"/>
  <c r="K87" i="6"/>
  <c r="K86" i="6"/>
  <c r="F118" i="6"/>
  <c r="F117" i="6"/>
  <c r="F116" i="6"/>
  <c r="F115" i="6"/>
  <c r="F111" i="6"/>
  <c r="F108" i="6"/>
  <c r="F102" i="6"/>
  <c r="F103" i="6"/>
  <c r="F104" i="6"/>
  <c r="F101" i="6"/>
  <c r="F93" i="6"/>
  <c r="F92" i="6"/>
  <c r="F91" i="6"/>
  <c r="F90" i="6"/>
  <c r="F88" i="6"/>
  <c r="F87" i="6"/>
  <c r="F86" i="6"/>
  <c r="P142" i="6"/>
  <c r="N142" i="6"/>
  <c r="L142" i="6"/>
  <c r="J142" i="6"/>
  <c r="H142" i="6"/>
  <c r="F142" i="6"/>
  <c r="F121" i="6"/>
  <c r="D3" i="6"/>
  <c r="P121" i="6"/>
  <c r="N121" i="6"/>
  <c r="L121" i="6"/>
  <c r="J121" i="6"/>
  <c r="H121" i="6"/>
  <c r="N3" i="6"/>
  <c r="L3" i="6"/>
  <c r="J3" i="6"/>
  <c r="H3" i="6"/>
  <c r="F3" i="6"/>
  <c r="L159" i="6" l="1"/>
  <c r="N138" i="6"/>
  <c r="N159" i="6"/>
  <c r="H138" i="6"/>
  <c r="H159" i="6"/>
  <c r="P138" i="6"/>
  <c r="P159" i="6"/>
  <c r="F138" i="6"/>
  <c r="J138" i="6"/>
  <c r="J159" i="6"/>
  <c r="L138" i="6"/>
  <c r="F159" i="6"/>
  <c r="K48" i="6"/>
  <c r="F85" i="6"/>
  <c r="F84" i="6"/>
  <c r="F83" i="6" l="1"/>
  <c r="F82" i="6"/>
  <c r="O81" i="6"/>
  <c r="Q81" i="6"/>
  <c r="O80" i="6"/>
  <c r="Q80" i="6"/>
  <c r="K81" i="6"/>
  <c r="K80" i="6"/>
  <c r="F81" i="6"/>
  <c r="F80" i="6"/>
  <c r="O76" i="6"/>
  <c r="Q76" i="6"/>
  <c r="O77" i="6"/>
  <c r="Q77" i="6"/>
  <c r="O73" i="6"/>
  <c r="Q73" i="6"/>
  <c r="O56" i="6"/>
  <c r="Q56" i="6"/>
  <c r="O57" i="6"/>
  <c r="Q57" i="6"/>
  <c r="O58" i="6"/>
  <c r="Q58" i="6"/>
  <c r="O59" i="6"/>
  <c r="Q59" i="6"/>
  <c r="O60" i="6"/>
  <c r="Q60" i="6"/>
  <c r="O61" i="6"/>
  <c r="Q61" i="6"/>
  <c r="O62" i="6"/>
  <c r="Q62" i="6"/>
  <c r="O63" i="6"/>
  <c r="Q63" i="6"/>
  <c r="O64" i="6"/>
  <c r="Q64" i="6"/>
  <c r="O65" i="6"/>
  <c r="Q65" i="6"/>
  <c r="O66" i="6"/>
  <c r="Q66" i="6"/>
  <c r="O67" i="6"/>
  <c r="Q67" i="6"/>
  <c r="O68" i="6"/>
  <c r="Q68" i="6"/>
  <c r="O55" i="6"/>
  <c r="Q55" i="6"/>
  <c r="K75" i="6"/>
  <c r="K76" i="6"/>
  <c r="K77" i="6"/>
  <c r="K78" i="6"/>
  <c r="F75" i="6"/>
  <c r="F76" i="6"/>
  <c r="F77" i="6"/>
  <c r="F78" i="6"/>
  <c r="F74" i="6"/>
  <c r="K73" i="6"/>
  <c r="K72" i="6"/>
  <c r="F73" i="6"/>
  <c r="F72" i="6"/>
  <c r="K70" i="6"/>
  <c r="K71" i="6"/>
  <c r="F70" i="6"/>
  <c r="F71" i="6"/>
  <c r="K69" i="6"/>
  <c r="F69" i="6"/>
  <c r="K56" i="6"/>
  <c r="K57" i="6"/>
  <c r="K58" i="6"/>
  <c r="K59" i="6"/>
  <c r="K60" i="6"/>
  <c r="K61" i="6"/>
  <c r="K62" i="6"/>
  <c r="K63" i="6"/>
  <c r="K64" i="6"/>
  <c r="K65" i="6"/>
  <c r="K66" i="6"/>
  <c r="K67" i="6"/>
  <c r="K68" i="6"/>
  <c r="K55" i="6"/>
  <c r="F56" i="6"/>
  <c r="F57" i="6"/>
  <c r="F58" i="6"/>
  <c r="F59" i="6"/>
  <c r="F60" i="6"/>
  <c r="F61" i="6"/>
  <c r="F62" i="6"/>
  <c r="F63" i="6"/>
  <c r="F64" i="6"/>
  <c r="F65" i="6"/>
  <c r="F66" i="6"/>
  <c r="F67" i="6"/>
  <c r="F68" i="6"/>
  <c r="F55" i="6"/>
  <c r="F52" i="6"/>
  <c r="B52" i="6"/>
  <c r="F51" i="6"/>
  <c r="F50" i="6"/>
  <c r="F49" i="6"/>
  <c r="F48" i="6"/>
  <c r="F47" i="6"/>
  <c r="B84" i="6"/>
  <c r="B82" i="6"/>
  <c r="B80" i="6"/>
  <c r="B74" i="6"/>
  <c r="B72" i="6"/>
  <c r="B69" i="6"/>
  <c r="B55" i="6"/>
  <c r="B50" i="6"/>
  <c r="B49" i="6"/>
  <c r="B47" i="6"/>
  <c r="N131" i="6" l="1"/>
  <c r="F130" i="6"/>
  <c r="P151" i="6"/>
  <c r="N151" i="6"/>
  <c r="L151" i="6"/>
  <c r="J151" i="6"/>
  <c r="J155" i="6"/>
  <c r="P155" i="6"/>
  <c r="N155" i="6"/>
  <c r="L155" i="6"/>
  <c r="N152" i="6"/>
  <c r="L152" i="6"/>
  <c r="J152" i="6"/>
  <c r="P152" i="6"/>
  <c r="J149" i="6"/>
  <c r="P149" i="6"/>
  <c r="N149" i="6"/>
  <c r="L149" i="6"/>
  <c r="B125" i="6"/>
  <c r="B146" i="6"/>
  <c r="B126" i="6"/>
  <c r="B147" i="6"/>
  <c r="B123" i="6"/>
  <c r="B144" i="6"/>
  <c r="B124" i="6"/>
  <c r="B145" i="6"/>
  <c r="N134" i="6"/>
  <c r="L134" i="6"/>
  <c r="J134" i="6"/>
  <c r="P134" i="6"/>
  <c r="P131" i="6"/>
  <c r="J131" i="6"/>
  <c r="L131" i="6"/>
  <c r="H131" i="6"/>
  <c r="F131" i="6"/>
  <c r="N130" i="6"/>
  <c r="J130" i="6"/>
  <c r="L130" i="6"/>
  <c r="P130" i="6"/>
  <c r="N128" i="6"/>
  <c r="L128" i="6"/>
  <c r="J128" i="6"/>
  <c r="P128" i="6"/>
  <c r="F128" i="6"/>
  <c r="H128" i="6"/>
  <c r="B132" i="6"/>
  <c r="B153" i="6"/>
  <c r="B128" i="6"/>
  <c r="B149" i="6"/>
  <c r="B134" i="6"/>
  <c r="B155" i="6"/>
  <c r="B130" i="6"/>
  <c r="B151" i="6"/>
  <c r="B135" i="6"/>
  <c r="B156" i="6"/>
  <c r="B138" i="6"/>
  <c r="B159" i="6"/>
  <c r="B131" i="6"/>
  <c r="B152" i="6"/>
  <c r="B136" i="6"/>
  <c r="B157" i="6"/>
  <c r="Q47" i="6"/>
  <c r="Q48" i="6"/>
  <c r="Q49" i="6"/>
  <c r="Q50" i="6"/>
  <c r="Q51" i="6"/>
  <c r="Q52" i="6"/>
  <c r="Q69" i="6"/>
  <c r="Q70" i="6"/>
  <c r="Q71" i="6"/>
  <c r="Q72" i="6"/>
  <c r="Q74" i="6"/>
  <c r="Q75" i="6"/>
  <c r="Q82" i="6"/>
  <c r="Q83" i="6"/>
  <c r="Q84" i="6"/>
  <c r="Q85" i="6"/>
  <c r="O74" i="6"/>
  <c r="O75" i="6"/>
  <c r="O85" i="6"/>
  <c r="O84" i="6"/>
  <c r="O83" i="6"/>
  <c r="O82" i="6"/>
  <c r="O72" i="6"/>
  <c r="O71" i="6"/>
  <c r="O70" i="6"/>
  <c r="O69" i="6"/>
  <c r="O52" i="6"/>
  <c r="O51" i="6"/>
  <c r="O50" i="6"/>
  <c r="O49" i="6"/>
  <c r="O48" i="6"/>
  <c r="O47" i="6"/>
  <c r="K85" i="6"/>
  <c r="K84" i="6"/>
  <c r="K83" i="6"/>
  <c r="K82" i="6"/>
  <c r="K74" i="6"/>
  <c r="N132" i="6" s="1"/>
  <c r="K52" i="6"/>
  <c r="K51" i="6"/>
  <c r="K50" i="6"/>
  <c r="K49" i="6"/>
  <c r="K47" i="6"/>
  <c r="D5" i="6" l="1"/>
  <c r="D6" i="6" s="1"/>
  <c r="J5" i="6"/>
  <c r="J6" i="6" s="1"/>
  <c r="H5" i="6"/>
  <c r="H6" i="6" s="1"/>
  <c r="N5" i="6"/>
  <c r="N6" i="6" s="1"/>
  <c r="F5" i="6"/>
  <c r="F6" i="6" s="1"/>
  <c r="L5" i="6"/>
  <c r="L6" i="6" s="1"/>
  <c r="P156" i="6"/>
  <c r="N156" i="6"/>
  <c r="L156" i="6"/>
  <c r="J156" i="6"/>
  <c r="J144" i="6"/>
  <c r="P144" i="6"/>
  <c r="N144" i="6"/>
  <c r="L144" i="6"/>
  <c r="P145" i="6"/>
  <c r="N145" i="6"/>
  <c r="L145" i="6"/>
  <c r="J145" i="6"/>
  <c r="L147" i="6"/>
  <c r="J147" i="6"/>
  <c r="P147" i="6"/>
  <c r="N147" i="6"/>
  <c r="N157" i="6"/>
  <c r="L136" i="6"/>
  <c r="L157" i="6"/>
  <c r="J157" i="6"/>
  <c r="P157" i="6"/>
  <c r="N136" i="6"/>
  <c r="H157" i="6"/>
  <c r="N146" i="6"/>
  <c r="L146" i="6"/>
  <c r="J146" i="6"/>
  <c r="P146" i="6"/>
  <c r="L153" i="6"/>
  <c r="J153" i="6"/>
  <c r="P153" i="6"/>
  <c r="N153" i="6"/>
  <c r="P124" i="6"/>
  <c r="N124" i="6"/>
  <c r="L124" i="6"/>
  <c r="J124" i="6"/>
  <c r="P136" i="6"/>
  <c r="J136" i="6"/>
  <c r="N135" i="6"/>
  <c r="J135" i="6"/>
  <c r="L135" i="6"/>
  <c r="P135" i="6"/>
  <c r="P132" i="6"/>
  <c r="L132" i="6"/>
  <c r="J132" i="6"/>
  <c r="F132" i="6"/>
  <c r="H132" i="6"/>
  <c r="P126" i="6"/>
  <c r="L126" i="6"/>
  <c r="J126" i="6"/>
  <c r="N126" i="6"/>
  <c r="H126" i="6"/>
  <c r="F126" i="6"/>
  <c r="N125" i="6"/>
  <c r="P125" i="6"/>
  <c r="J125" i="6"/>
  <c r="L125" i="6"/>
  <c r="P123" i="6"/>
  <c r="N123" i="6"/>
  <c r="L123" i="6"/>
  <c r="J123" i="6"/>
  <c r="H136" i="6"/>
  <c r="F136" i="6"/>
  <c r="H125" i="6"/>
  <c r="H149" i="6"/>
  <c r="H144" i="6"/>
  <c r="H147" i="6"/>
  <c r="H155" i="6"/>
  <c r="H145" i="6"/>
  <c r="H151" i="6"/>
  <c r="H156" i="6"/>
  <c r="H146" i="6"/>
  <c r="H152" i="6"/>
  <c r="H135" i="6"/>
  <c r="H123" i="6"/>
  <c r="H153" i="6"/>
  <c r="H130" i="6"/>
  <c r="H134" i="6"/>
  <c r="H124" i="6"/>
  <c r="F125" i="6"/>
  <c r="F134" i="6"/>
  <c r="F123" i="6"/>
  <c r="F145" i="6"/>
  <c r="F151" i="6"/>
  <c r="F153" i="6"/>
  <c r="F156" i="6"/>
  <c r="F124" i="6"/>
  <c r="F135" i="6"/>
  <c r="F144" i="6"/>
  <c r="F146" i="6"/>
  <c r="F149" i="6"/>
  <c r="F152" i="6"/>
  <c r="F155" i="6"/>
  <c r="F157" i="6"/>
  <c r="F147" i="6"/>
  <c r="P6" i="6" l="1"/>
</calcChain>
</file>

<file path=xl/comments1.xml><?xml version="1.0" encoding="utf-8"?>
<comments xmlns="http://schemas.openxmlformats.org/spreadsheetml/2006/main">
  <authors>
    <author>Viemero, Mikko</author>
  </authors>
  <commentList>
    <comment ref="K2" authorId="0">
      <text>
        <r>
          <rPr>
            <sz val="9"/>
            <color indexed="81"/>
            <rFont val="Tahoma"/>
            <charset val="1"/>
          </rPr>
          <t xml:space="preserve">Dokumentaatio ja vaaditut todisteet ovat kunkin vaatimuksen osalta niitä asioita, joilla näytetään toteen kyseisen vaatimuksen toteuttamista käytännössä ja huomioidaan tietosuoja-asetukseen liittyvää osoitusvelvollisuutta. </t>
        </r>
      </text>
    </comment>
    <comment ref="L2" authorId="0">
      <text>
        <r>
          <rPr>
            <sz val="9"/>
            <color indexed="81"/>
            <rFont val="Tahoma"/>
            <family val="2"/>
          </rPr>
          <t>Saadut ja katselmoidut dokumentit listaa sen dokumentaation ja todisteet, jotka arvioinnin aikana on katselmoitu.</t>
        </r>
        <r>
          <rPr>
            <sz val="9"/>
            <color indexed="81"/>
            <rFont val="Tahoma"/>
            <charset val="1"/>
          </rPr>
          <t xml:space="preserve">
</t>
        </r>
      </text>
    </comment>
    <comment ref="M2" authorId="0">
      <text>
        <r>
          <rPr>
            <sz val="9"/>
            <color indexed="81"/>
            <rFont val="Tahoma"/>
            <family val="2"/>
          </rPr>
          <t xml:space="preserve">Muistiinpanojen kohdalle täytetään arvioinnin aikana tehdyt havainnot nykytilasta ja siihen liittyvistä tekijöistä.
</t>
        </r>
      </text>
    </comment>
    <comment ref="N2" authorId="0">
      <text>
        <r>
          <rPr>
            <sz val="9"/>
            <color indexed="81"/>
            <rFont val="Tahoma"/>
            <family val="2"/>
          </rPr>
          <t xml:space="preserve">Itsearvioinnissa tehtyjen havaintojen pohjalta valitaan jokaisen vaatimuksen osalta organisaation nykytilaa kuvaava taso vaatimusten täyttymisen näkökulmasta seuraavasti:
N/A: Vaatimus ei koske arvioitua kokonaisuutta, esimerkiksi henkilötietojen siirtoja koskevia sopimusvaatimuksia ei arvioida, jos kohteena olevaan kokonaisuuteen ei liity henkilötietojen siirtoja.
Ei vaatimustenmukainen: Mikään "Tarkemmat vaatimukset" -kohdan vaatimuksista ei täyty eikä kehitystyötä ole aloitettu.
Työ käynnistetty: Mikään "Tarkemmat vaatimukset" -kohdan vaatimuksista ei täyty mutta kehitystyö on todistettavasti aloitettu.  
Osin vaatimustenmukainen: Osa "Tarkemmat vaatimukset" -kohdan vaatimuksista täyttyy.
Lähes vaatimustenmukainen: Lähes kaikki "Tarkemmat vaatimukset" -kohdan vaatimuksista täyttyy.
Vaatimustenmukainen: Kaikki "Tarkemmat vaatimukset" -kohdan vaatimukset täyttyvät.
</t>
        </r>
      </text>
    </comment>
    <comment ref="O2" authorId="0">
      <text>
        <r>
          <rPr>
            <sz val="9"/>
            <color indexed="81"/>
            <rFont val="Tahoma"/>
            <family val="2"/>
          </rPr>
          <t xml:space="preserve">Kehittämiskohteiksi listataan kyseiseen vaatimuskohtaan liittyvät vielä kehittämistä vaativat asiat prosesseissa, toimintatavoissa, kontrolleissa ja niihin liittyvässä dokumentaatiossa. Kehittämiskohteiden lukumäärä muodostetaan vaatimuskohdan osalta esiin nousseiden kehittämiskohteiden määrästä.
</t>
        </r>
      </text>
    </comment>
    <comment ref="Q2" authorId="0">
      <text>
        <r>
          <rPr>
            <sz val="9"/>
            <color indexed="81"/>
            <rFont val="Tahoma"/>
            <family val="2"/>
          </rPr>
          <t>Jos johonkin osa-alueeseen liittyen on havaittu vielä kehitettävää tietosuojan hallinnan ja henkilötietojen käsittelyn osalta, on hyvä arvioida tästä muodostuva riski rekisteröityjen oikeuksille ja vapauksille sekä organisaatiolle itselleen osana riskilähtöistä tietosuojan hallintaa ja henkilötietojen käsittelyä. Tunnistetut ja arvioidut riskit sekä niiden lukumäärä voidaan kirjata niille osoitettuihin sarakkeisin.</t>
        </r>
      </text>
    </comment>
    <comment ref="S2" authorId="0">
      <text>
        <r>
          <rPr>
            <sz val="9"/>
            <color indexed="81"/>
            <rFont val="Tahoma"/>
            <family val="2"/>
          </rPr>
          <t xml:space="preserve">Tunnistetuille kehitystoimenpiteille nimetty vastuuhenkilö, jonka vastuulle kuuluu näiden toimenpiteiden toteuttaminen / toteutuksen koordinointi ja seuranta.
</t>
        </r>
      </text>
    </comment>
    <comment ref="T2" authorId="0">
      <text>
        <r>
          <rPr>
            <sz val="9"/>
            <color indexed="81"/>
            <rFont val="Tahoma"/>
            <family val="2"/>
          </rPr>
          <t xml:space="preserve">Tunnistetuille kehitystoimenpiteille asetetut aikataulut eli kehitystoimien tavoitteellinen valmistumisaikataulu sekä tarvittaessa mahdolliset välitavoitteiden aikataulut.
</t>
        </r>
      </text>
    </comment>
  </commentList>
</comments>
</file>

<file path=xl/sharedStrings.xml><?xml version="1.0" encoding="utf-8"?>
<sst xmlns="http://schemas.openxmlformats.org/spreadsheetml/2006/main" count="576" uniqueCount="480">
  <si>
    <t>Art. 24</t>
  </si>
  <si>
    <t>Art. 5</t>
  </si>
  <si>
    <t>Art. 32</t>
  </si>
  <si>
    <t>Art. 28</t>
  </si>
  <si>
    <t>Art 30</t>
  </si>
  <si>
    <t>Art 32, 35, 36</t>
  </si>
  <si>
    <t>Art 31</t>
  </si>
  <si>
    <t>Art 24</t>
  </si>
  <si>
    <t>Art 25, 32</t>
  </si>
  <si>
    <t>Art. 26, 28, 29</t>
  </si>
  <si>
    <t>Art 24, 27, 37, 38, 39</t>
  </si>
  <si>
    <t>1 - Adhoc</t>
  </si>
  <si>
    <t>2- Initial</t>
  </si>
  <si>
    <t>3 - Controlled</t>
  </si>
  <si>
    <t>4 - Monitored</t>
  </si>
  <si>
    <t>5 - Optimised</t>
  </si>
  <si>
    <t>Art. 39</t>
  </si>
  <si>
    <t>Art. 33, 34</t>
  </si>
  <si>
    <t>Art. 8</t>
  </si>
  <si>
    <t>Art. 9, 10</t>
  </si>
  <si>
    <t>Art. 7, 12, 13, 14</t>
  </si>
  <si>
    <t>Art. 7, 21</t>
  </si>
  <si>
    <t>Art. 30
(Art. 6)
(Art. 24)
Art. 5
Art. 20
Art. 21
Art. 22</t>
  </si>
  <si>
    <t>Art 15-19, 21
(Art. 11)</t>
  </si>
  <si>
    <t>Art. 35, 36
(Art. 25)</t>
  </si>
  <si>
    <t>Art. 44-46, 49</t>
  </si>
  <si>
    <t>Järjestelmään kohdistuvat tietoturvauhat on analysoitu ja hallintasuunnitelma laadittu.</t>
  </si>
  <si>
    <t>Tietosuoja- ja tietoturvavaatimukset huomioidaan sovelluskehityksessä.</t>
  </si>
  <si>
    <t>Järjestelmän käyttäjät ja admin-käyttäjät on dokumentoitu.</t>
  </si>
  <si>
    <t>Kaikilla järjestelmän käyttäjillä on henkilökohtaiset käyttäjätunnukset.</t>
  </si>
  <si>
    <t>On olemassa menettely, johon perustuen järjestelmän teknistä ja organisatorista turvallisuutta testataan ja arvioidaan säännöllisesti.</t>
  </si>
  <si>
    <t>Järjestelmästä on olemassa ajantasaiset prosessi-, käyttötapaus-, tietovirta-, liittymä- ja verkkodokumentaatiot</t>
  </si>
  <si>
    <t>Käytänteet, joilla pyritään varmistamaan että ainoastaan käsittelytarkoituksen kannalta välttämättömät henkilötiedot kerätään ja käsitellään.</t>
  </si>
  <si>
    <t>Organisaatio sisäiset politiikat ja ohjeet, jotka määrittävät ja ohjeistavat organisaation henkilöstölle yksityiskohtaisesti henkilötietojen käsittelyn periaatteet sekä suojaus-/valvontamekanismit tiedon elinkaaren eri vaiheissa.</t>
  </si>
  <si>
    <t>Organisaation käytänteet henkilötietojen käsittelijäasemassa olevien toimittajien ja alihankkijoiden henkilötietojen käsittelytoimien ja tietosuojan hallinnoinnin vaatimustenmukaisuuden säännölliseksi ja riskipohjaiseksi varmistamiseksi.</t>
  </si>
  <si>
    <t>Henkilötietojen käsittelyä ja vastuita koskevat sopimusehdot toimittaja- ja alihankintasopimuksissa.</t>
  </si>
  <si>
    <t>Organisaation sisäinen tai ulkoinen koulutus liittyen organisaation tietosuojapolitiikkaan, prosesseihin ja ohjeisiin sen varmistamiseksi, että henkilöstö ymmärtää heidän velvollisuutensa henkilötietojen käsittelyn ja suojaamisen suhteen.</t>
  </si>
  <si>
    <t>Organisaation suorittamat, sekä jatkuvat että ajoittaiset toimenpiteet, joilla valvotaan ja varmistetaan käytössä olevien tietosuojakontrollien ja -prosessien tarkoituksenmukaisuutta ja tehokkuutta.</t>
  </si>
  <si>
    <t>Organisaation suorittamat, sekä jatkuvat että ajoittaiset toimenpiteet, joilla valvotaan ja varmistetaan käytössä olevien, henkilötietojen suojaamiseen käytettävien tietoturvakontrollien tarkoituksenmukaisuutta ja tehokkuutta.</t>
  </si>
  <si>
    <t>Organisaation käytänteet tietosuojapoikkeamien ja tietovuotojen kirjaamiseksi, käsittelemiseksi ja raportoimiseksi ennalta määriteltyjen poikkeamaluokitusten ja niiden vaikutusten perusteella, sisältäen tietovuodon sisällön ja vaikutusten arvioinnin suhteessa tietosuoja-poikkeamien ilmoitusvelvollisuuteen viranomaisille ja rekisteröidyille, sekä asianmukaisten ilmoitusten tekemisen varmistaminen ilman aiheetonta viivytystä (72 tunnin sisällä).</t>
  </si>
  <si>
    <t>Organisaation käytänteet tapahtuneiden tietosuojapoikkeamien ja vallinneisiin olosuhteisiin liittyvien yksityiskohtien keräämiseksi ja suojaamiseksi, joko käytettäväksi oikeudellisten toimenpiteiden todiste- ja tutkimusaineistona tai muutoin tapahtuneen poikkeaman juurisyiden selvittämiseksi korjaavia toimenpiteitä varten, mukaan lukien tutkintaan liittyvien henkilötietojen käsittely tietosuojavaatimusten mukaisesti.</t>
  </si>
  <si>
    <t>Organisaation käytänteet henkilötietojen käsittelijäasemaan harkittavien toimittajien ja alihankkijoiden riskiperusteiseksi arvioimiseksi henkilötietojen käsittelykäytänteiden ja tietosuojan hallinnoinnin osalta ennen sopimuksen vahvistamista.</t>
  </si>
  <si>
    <t>1 - Alustava</t>
  </si>
  <si>
    <t>2 - Kehittyvä</t>
  </si>
  <si>
    <t>3 - Vakioitu</t>
  </si>
  <si>
    <t>Organisaation harjoittama yleisen tietosuojatietoisuuden lisäämiseen tähtäävä toiminta, kuten sähköpostitse, intranetissä tai uutiskirjein tapahtuva tietosuojatiedottaminen, jonka tarkoituksena on sekä lisätä yleistä tietosuojatietoisuutta että muistuttaa henkilöstöä heidän henkilötietojen käsittelyä ja suojaamista koskevista velvoitteistaan.</t>
  </si>
  <si>
    <t>Dokumentaatio henkilötietojen käsittelytoimista</t>
  </si>
  <si>
    <t>Tietosuojan osa-alue</t>
  </si>
  <si>
    <t>Tarkemmat vaatimukset</t>
  </si>
  <si>
    <t>Osa-alue #</t>
  </si>
  <si>
    <t>Tietosuojan hallintamalli</t>
  </si>
  <si>
    <t>Tietosuojaorganisaatio</t>
  </si>
  <si>
    <t>Tietosuojariskien hallinta</t>
  </si>
  <si>
    <t>Tietosuojariskien analysointi on osa organisaation riskienhallintakokonaisuutta.</t>
  </si>
  <si>
    <t>Riskienhallintatyökalut</t>
  </si>
  <si>
    <t>Tietosuojariskien kirjaamisen ja hallinnan tukena käytettävä riskien ja niiden hallinnointitoimien kuvauskanta ja siihen liittyvät työkalut.</t>
  </si>
  <si>
    <t xml:space="preserve">Tietosuojariskit on määritelty riski- ja kontrollimatriisiin tai vastaavaan työkaluun. 
Tietosuojan riski- ja kontrollimatriisia tai vastaavaa työkalua käytetään johdonmukaisesti dokumentoimaan riskejä ja niihin liittyviä kontrolleja sekä riskienhallintatoimenpiteitä.
Tietosuojan riski- ja kontrollimatriisi kattaa kaikki organisaation toiminnot ja se on täydennetty yksityiskohtaisilla paikallisilla prosesseilla jokaisen soveltamisalassa mukana olevan toiminnon osalta.
</t>
  </si>
  <si>
    <t>Toimintatavat viranomaisten kanssa</t>
  </si>
  <si>
    <t xml:space="preserve">Henkilötietoinventaari </t>
  </si>
  <si>
    <t>Henkilötiedon käsittelyn minimointi</t>
  </si>
  <si>
    <t>Suostumus henkilötietojen käsittelyyn</t>
  </si>
  <si>
    <t>Suostumuksen peruutus</t>
  </si>
  <si>
    <t xml:space="preserve">Osoitus menetelmästä peruuttaa suostumus
</t>
  </si>
  <si>
    <t>Suostumus alle 16-vuotiaan henkilötietojen käsittelyyn</t>
  </si>
  <si>
    <t>Henkilötietojen luokittelu</t>
  </si>
  <si>
    <t>Käytänteet ja määrittelyt eri henkilötietojen luokittelemiseksi ja dokumentoimiseksi, mukaan lukien käsittelysääntöjen määrittelyt kullekin luokitustasolle.</t>
  </si>
  <si>
    <t>Tietojen luokittelu- ja käsittelysäännöt / tiedonhallintaperiaatteet tms.</t>
  </si>
  <si>
    <t>Määrittelyt vastuiden osoittamiseksi eri henkilötietovarantoja/-rekistereitä koskien</t>
  </si>
  <si>
    <t>Periaatteet henkilötietojen säilytysaikojen määrittelylle</t>
  </si>
  <si>
    <t>Henkilötiedon anonymisointi / pseudonymisointi</t>
  </si>
  <si>
    <t>Käytänteet ja määrittelyt, joilla henkilötiedosta poistetaan henkilön tunnistamisen mahdollistavat elementit tavalla, joka tekee mahdottomaksi yhdistää jäljelle jäänyt takaisin kyseiseen henkilöön (anonymisointi) tai tavalla, joka mahdollistaa myöhemmin toimenpiteen peruuttamisen vain organisaation hallussa olevia lisätietoja käyttämällä (pseudonymisointi).</t>
  </si>
  <si>
    <t xml:space="preserve">Anonymisointiin ja pseudonymisointiin liittyvät periaatteet
</t>
  </si>
  <si>
    <t>Henkilötietoja sisältävien muistivälineiden tuhoaminen</t>
  </si>
  <si>
    <t>Käytänteet ja varmistustoimenpiteet, joilla varmistetaan henkilötietojen tallentamiseen ja käsittelyyn käytettyjen muistivälineiden hävittäminen tai tyhjentäminen tavalla, joka estää asiattoman pääsyn tietoon.</t>
  </si>
  <si>
    <t>Henkilötietojen käsittelyn periaatteiden noudattaminen</t>
  </si>
  <si>
    <t>Tietojen täsmällisyys</t>
  </si>
  <si>
    <t>Arkaluonteisten henkilötietojen käsittelyn oikeutuksen varmistaminen ja periaatteiden noudattaminen.</t>
  </si>
  <si>
    <t>Tietosuojapolitiikka/-periaatteet</t>
  </si>
  <si>
    <t>Ulkoiset tiedonannot</t>
  </si>
  <si>
    <t>Rekisteriseloste/tietosuojaseloste/tietosuojalauseke</t>
  </si>
  <si>
    <t>Tietosuojan vaikutustenarvioinnit</t>
  </si>
  <si>
    <t>Henkilötietojen käsittelyyn kohdistuvien muutosten hallinnan prosessit, kuten tietosuojan vaikutustenarvioinnit (PIA) sekä niiden edellyttämät muutokset kehittämishanke- ja päätöksentekoprosesseihin.</t>
  </si>
  <si>
    <t>Henkilötietojen siirrot EU:n/Euroopan talousalueen ulkopuolelle</t>
  </si>
  <si>
    <t>Käytännöt, joiden avulla varmistetaan henkilötietojen siirtojen oikeusperusteet siirrettäessä tietoja EU:n tai Euroopan talousalueen ulkopuolelle.</t>
  </si>
  <si>
    <t>Dokumentoidut prosessikuvaukset
Todennettavissa oleva tapahtumaketju rekisteröidyn pyynnöstä ja sitä seuranneista toimenpiteistä</t>
  </si>
  <si>
    <t>Rekisteröityjen oikeuksien toteuttaminen</t>
  </si>
  <si>
    <t>Järjestelmien ja niiden hallinnan tietoturvavatimukset</t>
  </si>
  <si>
    <t>Ks. erillinen välilehti</t>
  </si>
  <si>
    <t>Henkilötietojen käsittelijöiden arviointi</t>
  </si>
  <si>
    <t>Henkilötietojen siirtoja koskevat sopimusvaatimukset</t>
  </si>
  <si>
    <t>Dokumentoitu koulutssuunnitelma ja -ohjelma (uusien työntekijöiden perehdytys ja säännöllinen henkilöstön koulutus)
Koulutuksen sisältö
Osoitus koulutuksiin osallistumisen ja oppimisen seuraamisesta</t>
  </si>
  <si>
    <t>Dokumentoitu tietosuojan tietoisuusohjelma ja sen läpivientisuunnitelma</t>
  </si>
  <si>
    <t>Tietosuojatietoisuuden nostaminen ja ylläpito</t>
  </si>
  <si>
    <t>Tietosuojakoulutus</t>
  </si>
  <si>
    <t xml:space="preserve">Yleinen tietosuojaan liittyvä tietoisuusohjelma on suunniteltu ja käytössä läpi organisaation eri toimintojen ja se on jalkautettu yhdenmukaisesti. </t>
  </si>
  <si>
    <t>Dokumentoitu prosessikuvaus
Arviointityökalut
Osoitus säännöllisestä toimenpiteiden implementoinnista</t>
  </si>
  <si>
    <t>Tietosuojan kontrollien arviointi</t>
  </si>
  <si>
    <t>Tietoturvakontrollien valvonta</t>
  </si>
  <si>
    <t>Prosessikuvaus henkilötietoihin kohdistuvien tietoturvaloukkausten tutkimisesta ja ilmoittamisesta</t>
  </si>
  <si>
    <t>Säilytyksen rajoittaminen</t>
  </si>
  <si>
    <t>Henkilötiedon oikeudelliset käsittelyperusteet</t>
  </si>
  <si>
    <t>Eri henkilötietovarantoihin liittyvien oikeudellisten käsittelyperusteiden tunnistaminen.</t>
  </si>
  <si>
    <t>Saadut/katselmoidut dokumentit</t>
  </si>
  <si>
    <r>
      <t xml:space="preserve">24 Artikla </t>
    </r>
    <r>
      <rPr>
        <i/>
        <sz val="10"/>
        <rFont val="Arial"/>
        <family val="2"/>
      </rPr>
      <t>Rekisterinpitäjän vastuu</t>
    </r>
    <r>
      <rPr>
        <sz val="10"/>
        <rFont val="Arial"/>
        <family val="2"/>
      </rPr>
      <t xml:space="preserve">:
1. Ottaen huomioon käsittelyn luonne, laajuus, asiayhteys ja tarkoitukset sekä luonnollisten henkilöiden oikeuksiin ja vapauksiin kohdistuvat, todennäköisyydeltään ja vakavuudeltaan vaihtelevat riskit rekisterinpitäjän on toteutettava tarvittavat tekniset ja organisatoriset toimenpiteet, joilla voidaan varmistaa ja osoittaa, että käsittelyssä noudatetaan tätä asetusta. Näitä toimenpiteitä on tarkistettava ja päivitettävä tarvittaessa. 
2. Kun se on oikeasuhteista käsittelytoimiin nähden, 1 kohdassa tarkoitettuihin toimenpiteisiin kuuluu, että rekisterinpitäjä panee täytäntöön asianmukaiset tietosuojaa koskevat toimintaperiaatteet.
3. Jäljempänä 40 artiklassa tarkoitettujen käytännesääntöjen tai 42 artiklassa tarkoitetun hyväksytyn sertifiointimekanismin noudattamista voidaan käyttää yhtenä tekijänä sen osoittamiseksi, että rekisterinpitäjälle asetettuja velvollisuuksia noudatetaan.
Artikla 27 </t>
    </r>
    <r>
      <rPr>
        <i/>
        <sz val="10"/>
        <rFont val="Arial"/>
        <family val="2"/>
      </rPr>
      <t xml:space="preserve">Unionin ulkopuolelle sijoittautuneiden rekisterinpitäjien tai henkilötietojen käsittelijöiden edustajat:
</t>
    </r>
    <r>
      <rPr>
        <sz val="10"/>
        <rFont val="Arial"/>
        <family val="2"/>
      </rPr>
      <t xml:space="preserve">1. Sovellettaessa 3 artiklan 2 kohtaa rekisterinpitäjän tai henkilötietojen käsittelijän on nimettävä kirjallisesti edustaja unionin aluetta varten. 
2.Tämän artiklan 1 kohdassa säädettyä velvollisuutta ei sovelleta 
a) jos käsittely on satunnaista eikä kohdistu laajamittaisesti 9 artiklan 1 kohdassa tarkoitettuihin erityisiin tietoryhmiin tai 10 artiklassa tarkoitettuihin rikostuomioita tai rikkomuksia koskeviin henkilötietoihin eikä todennäköisesti aiheuta käsittelyn luonne, asiayhteys, laajuus ja tarkoitukset huomioon ottaen riskiä luonnollisen henkilön oikeuksien ja vapauksille; tai 
b) viranomaisiin tai julkishallinnon elimiin.
3. Edustajan on oltava sijoittautunut johonkin jäsenvaltioista, joissa ovat ne rekisteröidyt, joiden henkilötietoja käsitellään heille tarjottavien tavaroiden tai palvelujen yhteydessä tai joiden käyttäytymistä seurataan. 
4. Rekisterinpitäjän tai henkilötietojen käsittelijän on annettava edustajalle toimivaltuudet siihen, että erityisesti valvontaviranomaiset ja rekisteröidyt ottavat edustajaan yhteyttä rekisterinpitäjän tai henkilötietojen käsittelijän lisäksi tai sijasta kaikissa kysymyksissä, jotka liittyvät käsittelyyn, tämän asetuksen noudattamisen varmistamiseksi. 
5. Se, että rekisterinpitäjä tai henkilötietojen käsittelijä nimeää edustajan, ei rajoita oikeustoimia, jotka voidaan käynnistää rekisterinpitäjää tai henkilötietojen käsittelijää vastaan.
37 Artikla </t>
    </r>
    <r>
      <rPr>
        <i/>
        <sz val="10"/>
        <rFont val="Arial"/>
        <family val="2"/>
      </rPr>
      <t>Tietosuojavastaavan nimittäminen</t>
    </r>
    <r>
      <rPr>
        <sz val="10"/>
        <rFont val="Arial"/>
        <family val="2"/>
      </rPr>
      <t xml:space="preserve">:
1. Rekisterinpitäjän ja henkilötietojen käsittelijän on nimitettävä tietosuojavastaava aina kun 
a) tietojenkäsittelyä suorittaa jokin muu viranomainen tai julkishallinnon elin kuin lainkäyttötehtäviään hoitava tuomioistuin; 
b) rekisterinpitäjän tai henkilötietojen käsittelijän ydintehtävät muodostuvat käsittelytoimista, jotka luonteensa, laajuutensa ja/tai tarkoitustensa vuoksi edellyttävät laajamittaista rekisteröityjen säännöllistä ja järjestelmällistä seurantaa; tai 
c) rekisterinpitäjän tai henkilötietojen käsittelijän ydintehtävät muodostuvat laajamittaisesta käsittelystä, joka kohdistuu 9 artiklan mukaisiin erityisiin henkilötietoryhmiin ja 10 artiklassa tarkoitettuihin rikostuomioita tai rikkomuksia koskeviin tietoihin. 2.Konserni voi nimittää yhden ainoan tietosuojavastaavan edellyttäen, että tietosuojavastaavaan voidaan ottaa helposti yhteyttä jokaisesta toimipaikasta. 
3.Jos rekisterinpitäjä tai henkilötietojen käsittelijä on viranomainen tai julkishallinnon elin, yksi ainoa tietosuojavastaava voidaan nimittää useampaa tällaista viranomaista tai julkishallinnon elintä varten niiden organisaatiorakenne ja koko huomioon ottaen.
4. Muissa kuin 1 kohdassa tarkoitetuissa tapauksissa rekisterinpitäjä tai henkilötietojen käsittelijä tai rekisterinpitäjien tai henkilötietojen käsittelijöiden eri ryhmiä edustavat yhdistykset ja muut elimet voivat nimittää tietosuojavastaavan tai, jos unionin oikeudessa tai jäsenvaltion lainsäädännössä niin vaaditaan, niiden on nimitettävä tietosuojavastaava. Tietosuojavastaava voi toimia tällaisten rekisterinpitäjiä tai henkilötietojen käsittelijöitä edustavien yhdistysten ja muiden elinten puolesta. 
5. Tietosuojavastaavaa nimitettäessä otetaan huomioon henkilön ammattipätevyys ja erityisesti asiantuntemus tietosuojalainsäädännöstä ja alan käytänteistä sekä valmiudet suorittaa 39 artiklassa tarkoitetut tehtävät. 
6.Tietosuojavastaava voi olla rekisterinpitäjän tai henkilötietojen käsittelijän henkilöstön jäsen tai tietosuojavastaava voi hoitaa tehtäviään palvelusopimuksen perusteella. 
7. Rekisterinpitäjän tai henkilötietojen käsittelijän on julkistettava tietosuojavastaavan yhteystiedot ja ilmoitettava ne valvontaviranomaiselle.
38 Artikla </t>
    </r>
    <r>
      <rPr>
        <i/>
        <sz val="10"/>
        <rFont val="Arial"/>
        <family val="2"/>
      </rPr>
      <t>Tietosuojavastaavan asema</t>
    </r>
    <r>
      <rPr>
        <sz val="10"/>
        <rFont val="Arial"/>
        <family val="2"/>
      </rPr>
      <t xml:space="preserve">:
1. Rekisterinpitäjän ja henkilötietojen käsittelijän on varmistettava, että tietosuojavastaava otetaan asianmukaisesti ja riittävän ajoissa mukaan kaikkien henkilötietojen suojaa koskevien kysymysten käsittelyyn. 
2. Rekisterinpitäjän ja henkilötietojen käsittelijän on tuettava tietosuojavastaavaa tämän suorittaessa 39 artiklassa tarkoitettuja tehtäviä antamalla tälle resurssit, jotka ovat tarpeen näiden tehtävien täyttämisessä, samoin kuin pääsyn henkilötietoihin ja käsittelytoimiin, sekä tämän asiantuntemuksen ylläpitämiseksi. 
3. Rekisterinpitäjän ja henkilötietojen käsittelijän on varmistettava, ettei tietosuojavastaava ota vastaan ohjeita näiden tehtävien hoitamisen yhteydessä. Rekisterinpitäjä tai henkilötietojen käsittelijä ei saa erottaa tai rangaista tietosuojavastaavaa sen vuoksi, että hän on hoitanut tehtäviään. Tietosuojavastaava raportoi suoraan rekisterinpitäjän tai henkilötietojen käsittelijän ylimmälle johdolle. 
4. Rekisteröidyt voivat ottaa yhteyttä tietosuojavastaavaan kaikissa asioissa, jotka liittyvät heidän henkilötietojensa käsittelyyn ja tähän asetukseen perustuvien oikeuksiensa käyttöön.
5.Tietosuojavastaavaa sitoo hänen tehtäviensä suorittamista koskeva salassapitovelvollisuus unionin oikeuden tai jäsenvaltion lainsäädännön mukaisesti. 
6.Tietosuojavastaava voi suorittaa muita tehtäviä ja velvollisuuksia. Rekisterinpitäjän tai henkilötietojen käsittelijän on varmistettava, että tällaiset tehtävät ja velvollisuudet eivät aiheuta eturistiriitoja.
39 Artikla </t>
    </r>
    <r>
      <rPr>
        <i/>
        <sz val="10"/>
        <rFont val="Arial"/>
        <family val="2"/>
      </rPr>
      <t>Tietosuojavastaavan tehtävät</t>
    </r>
    <r>
      <rPr>
        <sz val="10"/>
        <rFont val="Arial"/>
        <family val="2"/>
      </rPr>
      <t>:
1. Tietosuojavastaavalla on oltava ainakin seuraavat tehtävät: 
a) antaa rekisterinpitäjälle tai henkilötietojen käsittelijälle sekä henkilötietoja käsitteleville työntekijöille tietoja ja neuvoja, jotka koskevat niiden tämän asetuksen ja muiden unionin tai jäsenvaltioiden tietosuojasäännösten mukaisia velvollisuuksia; 
b) seurata, että noudatetaan tätä asetusta, muita unionin tai jäsenvaltion tietosuojalainsäännöksiä ja rekisterinpitäjän tai henkilötietojen käsittelijän toimintamenettelyjä, jotka liittyvät henkilötietojen suojaan, mukaan lukien vastuunjako, tiedon lisääminen ja käsittelyyn osallistuvan henkilöstön koulutus ja tähän liittyvät tarkastukset; 
c) antaa pyydettäessä neuvoja tietosuojaa koskevasta vaikutustenarvioinnista ja valvoa sen toteutusta 35 artiklan mukaisesti; 
d) tehdä yhteistyötä valvontaviranomaisen kanssa; e) toimia valvontaviranomaisen yhteyspisteenä käsittelyyn liittyvissä kysymyksissä, mukaan lukien 36 artiklan mukainen ennakkokuuleminen ja tarvittaessa kuuleminen muista mahdollisista kysymyksistä. 
2. Tietosuojavastaavan on tehtäviään suorittaessaan otettava asianmukaisesti huomioon käsittelytoimiin liittyvä riski ottaen samalla huomioon käsittelyn luonne, laajuus, asiayhteys ja tarkoitukset.</t>
    </r>
  </si>
  <si>
    <r>
      <t xml:space="preserve">30 artikla </t>
    </r>
    <r>
      <rPr>
        <i/>
        <sz val="10"/>
        <rFont val="Arial"/>
        <family val="2"/>
      </rPr>
      <t>Seloste käsittelytoimista</t>
    </r>
    <r>
      <rPr>
        <sz val="10"/>
        <rFont val="Arial"/>
        <family val="2"/>
      </rPr>
      <t xml:space="preserve">
1.   Jokaisen rekisterinpitäjän ja tarvittaessa rekisterinpitäjän edustajan on ylläpidettävä selostetta vastuullaan olevista käsittelytoimista. Selosteen on käsitettävä kaikki seuraavat tiedot:
a) rekisterinpitäjän ja mahdollisen yhteisrekisterinpitäjän, rekisterinpitäjän edustajan ja tietosuojavastaavan nimi ja yhteystiedot
b) käsittelyn tarkoitukset;
c) kuvaus rekisteröityjen ryhmistä ja henkilötietoryhmistä;
d) henkilötietojen vastaanottajien ryhmät, joille henkilötietoja on luovutettu tai luovutetaan, mukaan lukien kolmansissa maissa tai kansainvälisissä järjestöissä olevat vastaanottajat;
e) tarvittaessa tiedot henkilötietojen siirtämisestä kolmanteen maahan tai kansainväliselle järjestölle, mukaan lukien tieto siitä, mikä kolmas maa tai kansainvälinen järjestö on kyseessä, sekä asianmukaisia suojatoimia koskevat asiakirjat, jos kyseessä on 49 artiklan 1 kohdan toisessa alakohdassa tarkoitettu siirto;
f) mahdollisuuksien mukaan eri tietoryhmien poistamisen suunnitellut määräajat;
g) mahdollisuuksien mukaan yleinen kuvaus 32 artiklan 1 kohdassa tarkoitetuista teknisistä ja organisatorisista turvatoimista.
2.   Kunkin henkilötietojen käsittelijän ja tarvittaessa henkilötietojen käsittelijän edustajan on ylläpidettävä selostetta kaikista rekisterinpitäjän lukuun suoritettavista käsittelytoimista niin että seloste käsittää seuraavat tiedot:
a) henkilötietojen käsittelijän tai käsittelijöiden ja kunkin rekisterinpitäjän, jonka lukuun henkilötietojen käsittelijä toimii, sekä rekisterinpitäjän tai tarvittaessa henkilötietojen käsittelijän edustajan ja tietosuojavastaavan nimi ja yhteystiedot;
b) kunkin rekisterinpitäjän lukuun suoritettujen käsittelyiden ryhmät;
c) tarvittaessa tiedot henkilötietojen siirtämisestä kolmanteen maahan tai kansainväliselle järjestölle, mukaan lukien tieto siitä, mikä kolmas maa tai kansainvälinen järjestö on kyseessä, sekä asianmukaisia suojatoimia koskevat asiakirjat, jos kyseessä on 49 artiklan 1 kohdan toisessa alakohdassa tarkoitettu siirto;
d) mahdollisuuksien mukaan yleinen kuvaus 32 artiklan 1 kohdassa tarkoitetuista teknisistä ja organisatorisista turvatoimista.
3.   Edellä 1 ja 2 kohdassa tarkoitetun selosteen on oltava kirjallinen, mukaan lukien sähköisessä muodossa.
4.   Rekisterinpitäjän tai henkilötietojen käsittelijän sekä tarvittaessa rekisterinpitäjän tai henkilötietojen käsittelijän edustajan on pyydettäessä saatettava seloste valvontaviranomaisen saataville.
5.   Edellä 1 ja 2 kohdassa tarkoitetut velvollisuudet eivät koske yritystä tai järjestöä, jossa on alle 250 työntekijää, paitsi jos sen suorittama käsittely todennäköisesti aiheuttaa riskin rekisteröidyn oikeuksille ja vapauksille, käsittely ei ole satunnaista tai käsittely kohdistuu 9 artiklan 1 kohdassa tarkoitettuihin erityisiin tietoryhmiin tai 10 artiklassa tarkoitettuihin rikostuomioita tai rikkomuksia koskeviin henkilötietoihin.</t>
    </r>
  </si>
  <si>
    <r>
      <t xml:space="preserve">32 artikla Käsittelyn turvallisuus
1.   Ottaen huomioon uusin tekniikka ja toteuttamiskustannukset, käsittelyn luonne, laajuus, asiayhteys ja tarkoitukset sekä luonnollisten henkilöiden oikeuksiin ja vapauksiin kohdistuvat, todennäköisyydeltään ja vakavuudeltaan vaihtelevat riskit rekisterinpitäjän ja henkilötietojen käsittelijän on toteutettava riskiä vastaavan turvallisuustason varmistamiseksi asianmukaiset tekniset ja organisatoriset toimenpiteet, kuten
a) henkilötietojen pseudonymisointi ja salaus;
b) kyky taata käsittelyjärjestelmien ja palveluiden jatkuva luottamuksellisuus, eheys, käytettävyys ja vikasietoisuus;
c) kyky palauttaa nopeasti tietojen saatavuus ja pääsy tietoihin fyysisen tai teknisen vian sattuessa;
d) menettely, jolla testataan, tutkitaan ja arvioidaan säännöllisesti teknisten ja organisatoristen toimenpiteiden tehokkuutta tietojenkäsittelyn turvallisuuden varmistamiseksi.
2.   Asianmukaisen turvallisuustason arvioimisessa on kiinnitettävä huomiota erityisesti käsittelyn sisältämiin riskeihin, erityisesti siirrettyjen, tallennettujen tai muutoin käsiteltyjen henkilötietojen vahingossa tapahtuvan tai laittoman tuhoamisen, häviämisen, muuttamisen, luvattoman luovuttamisen tai henkilötietoihin pääsyn vuoksi.
3.   Jäljempänä 40 artiklassa tarkoitettujen hyväksyttyjen käytännesääntöjen tai 42 artiklassa tarkoitetun hyväksytyn sertifiointimekanismin noudattamista voidaan käyttää yhtenä tekijänä sen osoittamiseksi, että tämän artiklan 1 kohdassa asetettuja vaatimuksia noudatetaan.
4.   Rekisterinpitäjän ja henkilötietojen käsittelijän on toteutettava toimenpiteet sen varmistamiseksi, että jokainen rekisterinpitäjän tai henkilötietojen käsittelijän alaisuudessa toimiva luonnollinen henkilö, jolla on pääsy henkilötietoihin, käsittelee niitä ainoastaan rekisterinpitäjän ohjeiden mukaisesti, ellei unionin oikeudessa tai jäsenvaltion lainsäädännössä toisin vaadita.
35 artikla </t>
    </r>
    <r>
      <rPr>
        <i/>
        <sz val="10"/>
        <rFont val="Arial"/>
        <family val="2"/>
      </rPr>
      <t>Tietosuojaa koskeva vaikutustenarviointi</t>
    </r>
    <r>
      <rPr>
        <sz val="10"/>
        <rFont val="Arial"/>
        <family val="2"/>
      </rPr>
      <t xml:space="preserve">
1.   Jos tietyntyyppinen käsittely etenkin uutta teknologiaa käytettäessä todennäköisesti aiheuttaa – käsittelyn luonne, laajuus, asiayhteys ja tarkoitukset huomioon ottaen – luonnollisen henkilön oikeuksien ja vapauksien kannalta korkean riskin, rekisterinpitäjän on ennen käsittelyä toteutettava arviointi suunniteltujen käsittelytoimien vaikutuksista henkilötietojen suojalle. Yhtä arviota voidaan käyttää samankaltaisiin vastaavia korkeita riskejä aiheuttaviin käsittelytoimiin.
2.   Tietosuojaa koskevaa vaikutustenarviointia tehdessään rekisterinpitäjän on pyydettävä neuvoja tietosuojavastaavalta, jos sellainen on nimitetty.
3.   Edellä 1 kohdassa tarkoitettu tietosuojaa koskeva vaikutustenarviointi vaaditaan erityisesti tapauksissa joissa:
a) luonnollisten henkilöiden henkilökohtaisten ominaisuuksien järjestelmällinen ja kattava arviointi, joka perustuu automaattiseen käsittelyyn, kuten profilointiin, ja johtaa päätöksiin, joilla on luonnollista henkilöä koskevia oikeusvaikutuksia tai jotka vaikuttavat luonnolliseen henkilöön vastaavalla tavalla merkittävästi;
b) laajamittainen käsittely, joka kohdistuu 9 artiklan 1 kohdassa tarkoitettuihin erityisiin henkilötietoryhmiin tai 10 artiklassa tarkoitettuihin rikostuomioita tai rikkomuksia koskeviin tietoihin; tai
c) yleisölle avoimen alueen järjestelmällinen valvonta laajamittaisesti.
4.   Valvontaviranomaisen on laadittava ja julkaistava luettelo käsittelytoimien tyypeistä, joiden yhteydessä vaaditaan 1 kohdan nojalla tietosuojaa koskeva vaikutustenarviointi. Valvontaviranomaisen on toimitettava tällaiset luettelot 68 artiklassa tarkoitetulle neuvostolle.
5.   Valvontaviranomainen voi myös laatia ja julkaista luettelon käsittelytoimien tyypeistä, joiden osalta ei vaadita tietosuojaa koskevaa vaikutustenarviointia. Valvontaviranomaisen on toimitettava tällaiset luettelot tietosuojaneuvostolle.
6.   Jos 4 ja 5 kohdassa tarkoitettu luettelo sisältää käsittelytoimia, jotka liittyvät tavaroiden tai palvelujen tarjoamiseen rekisteröidyille tai näiden käyttäytymisen seurantaan useissa jäsenvaltioissa tai jos toimet voivat merkittävästi vaikuttaa henkilötietojen vapaaseen liikkuvuuteen unionissa, toimivaltaisen valvontaviranomaisen on sovellettava 63 artiklassa tarkoitettua yhdenmukaisuusmekanismia ennen kuin se vahvistaa kyseisen luettelon.
7.   Arvioinnin on sisällettävä vähintään:
a) järjestelmällinen kuvaus suunnitelluista käsittelytoimista, ja käsittelyn tarkoituksista, mukaan lukien tarvittaessa rekisterinpitäjän oikeutetut edut;
b) arvio käsittelytoimien tarpeellisuudesta ja oikeasuhteisuudesta tarkoituksiin nähden;
c) arvio 1 kohdassa tarkoitetuista rekisteröityjen oikeuksia ja vapauksia koskevista riskeistä; ja
d) suunnitellut toimenpiteet riskeihin puuttumiseksi, mukaan lukien suoja- ja turvallisuustoimet ja mekanismit, joilla varmistetaan henkilötietojen suoja ja osoitetaan, että tätä asetusta on noudatettu ottaen huomioon rekisteröityjen ja muiden asianomaisten oikeudet ja oikeutetut edut.
8.   Se, että asianomaiset rekisterinpitäjät tai henkilötietojen käsittelijät noudattavat 40 artiklassa tarkoitettuja hyväksyttyjä käytännesääntöjä, otetaan asianmukaisesti huomioon arvioitaessa kyseisten rekisterinpitäjien ja henkilötietojen käsittelijöiden suorittamien käsittelytoimien vaikutusta erityisesti tietosuojaa koskevassa vaikutustenarvioinnissa.
9.   Rekisterinpitäjän on tapauksen mukaan pyydettävä rekisteröityjen tai näiden edustajien näkemyksiä suunnitelluista käsittelytoimista, ilman että tämä saa vaikuttaa kaupallisten tai yleisten etujen suojeluun tai käsittelytoimien turvallisuuteen.
10.   Jos 6 artiklan 1 kohdan c tai e alakohdan mukaisen käsittelyn oikeusperusteena on rekisterinpitäjään sovellettava unionin oikeus tai jäsenvaltion lainsäädäntö, joka säätelee siihen liittyvää käsittelytointa tai käsittelytoimia, ja tietosuojaa koskeva vaikutustenarviointi on jo tehty yleisen vaikutustenarvioinnin osana kyseisen käsittelyn oikeusperusteen hyväksymisen yhteydessä, 1–7 kohtaa ei sovelleta, paitsi jos jäsenvaltiot katsovat tarpeelliseksi toteuttaa tällaisen arvioinnin ennen käsittelytoimien aloittamista.
11.   Rekisterinpitäjän on tehtävä tarvittaessa uudelleentarkastelu arvioidakseen, tapahtuuko käsittely tietosuojaa koskevan vaikutustenarvioinnin mukaisesti, ainakin jos käsittelytoimien sisältämä riski muuttuu.
36 artikla </t>
    </r>
    <r>
      <rPr>
        <i/>
        <sz val="10"/>
        <rFont val="Arial"/>
        <family val="2"/>
      </rPr>
      <t>Ennakkokuuleminen</t>
    </r>
    <r>
      <rPr>
        <sz val="10"/>
        <rFont val="Arial"/>
        <family val="2"/>
      </rPr>
      <t xml:space="preserve">
1.   Rekisterinpitäjän on ennen käsittelyä kuultava valvontaviranomaista, jos 35 artiklassa säädetty tietosuojaa koskeva vaikutustenarviointi osoittaa, että käsittely aiheuttaisi korkean riskin, jos rekisterinpitäjä ei ole toteuttanut toimenpiteitä riskin pienentämiseksi.
2.   Jos valvontaviranomainen katsoo, että suunniteltu 1 kohdassa tarkoitettu käsittely rikkoisi tätä asetusta, erityisesti jos rekisterinpitäjä ei ole riittävästi tunnistanut tai pienentänyt riskiä, valvontaviranomaisen on enintään kahdeksan viikon kuluessa kuulemispyynnöstä annettava kirjallisesti ohjeet rekisterinpitäjälle tai tapauksen mukaan henkilötietojen käsittelijälle ja se voi käyttää 58 artiklassa tarkoitettuja valtuuksiaan. Määräaikaa voidaan jatkaa kuudella viikolla ottaen huomioon suunnitellun käsittelyn monimutkaisuus. Jos sovelletaan jatkettua määräaikaa, valvontaviranomaisen on ilmoitettava rekisterinpitäjälle ja tarvittaessa henkilötietojen käsittelijälle määräajan jatkamisesta sekä viivästymisen syistä kuukauden kuluessa pyynnön vastaanottamisesta. Näitä määräaikoja voidaan pidentää, kunnes valvontaviranomainen on saanut tiedot, joita se on mahdollisesti pyytänyt kuulemista varten.
3.   Kuullessaan 1 kohdan mukaisesti valvontaviranomaista rekisterinpitäjän on toimitettava valvontaviranomaiselle
a) tarvittaessa rekisterinpitäjän, yhteisrekisterinpitäjien ja käsittelyyn osallistuneiden henkilötietojen käsittelijöiden vastuualueet erityisesti konsernin sisällä suoritettavaa käsittelyä varten;
b) suunnitellun käsittelyn tarkoitus ja keinot;
c) toimenpiteet ja toteutetut suojatoimet rekisteröidyille kuuluvien oikeuksien ja vapauksien suojaamiseksi tämän asetuksen nojalla;
d) tapauksen mukaan tietosuojavastaavan yhteystiedot;
e) edellä 35 artiklassa säädetty tietosuojaa koskeva vaikutustenarviointi; ja
f) muut valvontaviranomaisen pyytämät tiedot.
4.   Jäsenvaltioiden on kuultava valvontaviranomaista valmistellessaan kansallisen parlamentin hyväksyntää varten ehdotusta lainsäädäntötoimenpiteeksi tai tällaiseen lainsäädäntötoimenpiteeseen perustuvaa sääntelytoimenpidettä, joka liittyy henkilötietojen käsittelyyn.
5.   Sen estämättä, mitä 1 kohdassa säädetään, jäsenvaltion lainsäädännössä voidaan vaatia rekisterinpitäjiä kuulemaan valvontaviranomaista ja saamaan siltä ennakkolupa, jos rekisterinpitäjä suorittaa henkilötietojen käsittelyn yleiseen etuun liittyvän tehtävän suorittamiseksi, mukaan lukien käsittely sosiaaliturvan ja kansanterveyden alalla.</t>
    </r>
  </si>
  <si>
    <r>
      <t>31 artikla</t>
    </r>
    <r>
      <rPr>
        <i/>
        <sz val="10"/>
        <rFont val="Arial"/>
        <family val="2"/>
      </rPr>
      <t xml:space="preserve"> Yhteistyö valvontaviranomaisen kanssa</t>
    </r>
    <r>
      <rPr>
        <sz val="10"/>
        <rFont val="Arial"/>
        <family val="2"/>
      </rPr>
      <t xml:space="preserve">
Rekisterinpitäjän ja henkilötietojen käsittelijän sekä tarvittaessa rekisterinpitäjän tai henkilötietojen käsittelijän edustajan on pyynnöstä tehtävä yhteistyötä valvontaviranomaisen kanssa sen tehtävien suorittamiseksi.</t>
    </r>
  </si>
  <si>
    <r>
      <t xml:space="preserve">30 artikla </t>
    </r>
    <r>
      <rPr>
        <i/>
        <sz val="10"/>
        <rFont val="Arial"/>
        <family val="2"/>
      </rPr>
      <t>Seloste käsittelytoimista</t>
    </r>
    <r>
      <rPr>
        <sz val="10"/>
        <rFont val="Arial"/>
        <family val="2"/>
      </rPr>
      <t xml:space="preserve">
1.   Jokaisen rekisterinpitäjän ja tarvittaessa rekisterinpitäjän edustajan on ylläpidettävä selostetta vastuullaan olevista käsittelytoimista. Selosteen on käsitettävä kaikki seuraavat tiedot:
a) rekisterinpitäjän ja mahdollisen yhteisrekisterinpitäjän, rekisterinpitäjän edustajan ja tietosuojavastaavan nimi ja yhteystiedot
b) käsittelyn tarkoitukset;
c) kuvaus rekisteröityjen ryhmistä ja henkilötietoryhmistä;
d) henkilötietojen vastaanottajien ryhmät, joille henkilötietoja on luovutettu tai luovutetaan, mukaan lukien kolmansissa maissa tai kansainvälisissä järjestöissä olevat vastaanottajat;
e) tarvittaessa tiedot henkilötietojen siirtämisestä kolmanteen maahan tai kansainväliselle järjestölle, mukaan lukien tieto siitä, mikä kolmas maa tai kansainvälinen järjestö on kyseessä, sekä asianmukaisia suojatoimia koskevat asiakirjat, jos kyseessä on 49 artiklan 1 kohdan toisessa alakohdassa tarkoitettu siirto;
f) mahdollisuuksien mukaan eri tietoryhmien poistamisen suunnitellut määräajat;
g) mahdollisuuksien mukaan yleinen kuvaus 32 artiklan 1 kohdassa tarkoitetuista teknisistä ja organisatorisista turvatoimista.
2.   Kunkin henkilötietojen käsittelijän ja tarvittaessa henkilötietojen käsittelijän edustajan on ylläpidettävä selostetta kaikista rekisterinpitäjän lukuun suoritettavista käsittelytoimista niin että seloste käsittää seuraavat tiedot:
a) henkilötietojen käsittelijän tai käsittelijöiden ja kunkin rekisterinpitäjän, jonka lukuun henkilötietojen käsittelijä toimii, sekä rekisterinpitäjän tai tarvittaessa henkilötietojen käsittelijän edustajan ja tietosuojavastaavan nimi ja yhteystiedot;
b) kunkin rekisterinpitäjän lukuun suoritettujen käsittelyiden ryhmät;
c) tarvittaessa tiedot henkilötietojen siirtämisestä kolmanteen maahan tai kansainväliselle järjestölle, mukaan lukien tieto siitä, mikä kolmas maa tai kansainvälinen järjestö on kyseessä, sekä asianmukaisia suojatoimia koskevat asiakirjat, jos kyseessä on 49 artiklan 1 kohdan toisessa alakohdassa tarkoitettu siirto;
d) mahdollisuuksien mukaan yleinen kuvaus 32 artiklan 1 kohdassa tarkoitetuista teknisistä ja organisatorisista turvatoimista.
3.   Edellä 1 ja 2 kohdassa tarkoitetun selosteen on oltava kirjallinen, mukaan lukien sähköisessä muodossa.
4.   Rekisterinpitäjän tai henkilötietojen käsittelijän sekä tarvittaessa rekisterinpitäjän tai henkilötietojen käsittelijän edustajan on pyydettäessä saatettava seloste valvontaviranomaisen saataville.
5.   Edellä 1 ja 2 kohdassa tarkoitetut velvollisuudet eivät koske yritystä tai järjestöä, jossa on alle 250 työntekijää, paitsi jos sen suorittama käsittely todennäköisesti aiheuttaa riskin rekisteröidyn oikeuksille ja vapauksille, käsittely ei ole satunnaista tai käsittely kohdistuu 9 artiklan 1 kohdassa tarkoitettuihin erityisiin tietoryhmiin tai 10 artiklassa tarkoitettuihin rikostuomioita tai rikkomuksia koskeviin henkilötietoihin.
6 artikla </t>
    </r>
    <r>
      <rPr>
        <i/>
        <sz val="10"/>
        <rFont val="Arial"/>
        <family val="2"/>
      </rPr>
      <t>Käsittelyn lainmukaisuus</t>
    </r>
    <r>
      <rPr>
        <sz val="10"/>
        <rFont val="Arial"/>
        <family val="2"/>
      </rPr>
      <t xml:space="preserve">
1.   Käsittely on lainmukaista ainoastaan jos ja vain siltä osin kuin vähintään yksi seuraavista edellytyksistä täyttyy:
a) rekisteröity on antanut suostumuksensa henkilötietojensa käsittelyyn yhtä tai useampaa erityistä tarkoitusta varten;
b) käsittely on tarpeen sellaisen sopimuksen täytäntöön panemiseksi, jossa rekisteröity on osapuolena, tai sopimuksen tekemistä edeltävien toimenpiteiden toteuttamiseksi rekisteröidyn pyynnöstä;
c) käsittely on tarpeen rekisterinpitäjän lakisääteisen velvoitteen noudattamiseksi;
d) käsittely on tarpeen rekisteröidyn tai toisen luonnollisen henkilön elintärkeiden etujen suojaamiseksi;
e) käsittely on tarpeen yleistä etua koskevan tehtävän suorittamiseksi tai rekisterinpitäjälle kuuluvan julkisen vallan käyttämiseksi;
f) käsittely on tarpeen rekisterinpitäjän tai kolmannen osapuolen oikeutettujen etujen toteuttamiseksi, paitsi milloin henkilötietojen suojaa edellyttävät rekisteröidyn edut tai perusoikeudet ja -vapaudet syrjäyttävät tällaiset edut, erityisesti jos rekisteröity on lapsi.
Ensimmäisen alakohdan f alakohtaa ei sovelleta tietojenkäsittelyyn, jota viranomaiset suorittavat tehtäviensä yhteydessä.
2.   Jäsenvaltiot voivat pitää voimassa tai ottaa käyttöön yksityiskohtaisempia säännöksiä tässä asetuksessa vahvistettujen sääntöjen soveltamisen mukauttamiseksi sellaisessa käsittelyssä, joka tehdään 1 kohdan c ja e alakohdan noudattamiseksi määrittämällä täsmällisemmin tietojenkäsittely- ja muita toimenpiteitä koskevat erityiset vaatimukset, joilla varmistetaan laillinen ja asianmukainen tietojenkäsittely muun muassa muissa erityisissä käsittelytilanteissa siten kuin IX luvussa säädetään.
3.   Edellä olevan 1 kohdan c ja e alakohdassa tarkoitetun käsittelyn perustasta on säädettävä joko
a) unionin oikeudessa; tai
b) rekisterinpitäjään sovellettavassa jäsenvaltion lainsäädännössä.
Käsittelyn tarkoitus määritellään kyseisessä käsittelyn oikeusperusteessa tai, 1 kohdan e alakohdassa tarkoitetussa käsittelyssä, sen on oltava tarpeen yleistä etua koskevan tehtävän suorittamiseksi tai rekisterinpitäjälle kuuluvan julkisen vallan käyttämiseksi. Kyseinen käsittelyn oikeusperuste voi sisältää erityisiä säännöksiä, joilla mukautetaan tämän asetuksen sääntöjen soveltamista, muun muassa: yleisiä edellytyksiä, jotka koskevat rekisterinpitäjän suorittaman tietojenkäsittelyn lainmukaisuutta; käsiteltävien tietojen tyyppiä; asianomaisia rekisteröityjä, yhteisöjä joille ja tarkoituksia joihin henkilötietoja voidaan luovuttaa; käyttötarkoitussidonnaisuutta; säilytysaikoja; sekä käsittelytoimia ja -menettelyjä, mukaan lukien laillisen ja asianmukaisen tietojenkäsittelyn varmistamiseen tarkoitetut toimenpiteet, kuten toimenpiteet muita IX luvussa esitettyjä erityisiä tietojenkäsittelytilanteita varten. Unionin oikeuden tai jäsenvaltion lainsäädännön on täytettävä yleisen edun mukainen tavoite ja oltava oikeasuhteinen sillä tavoiteltuun oikeutettuun päämäärään nähden.
4.   Jos käsittely tapahtuu muuta kuin sitä tarkoitusta varten, jonka vuoksi tiedot on kerätty, eikä käsittely perustu rekisteröidyn suostumukseen eikä unionin oikeuteen tai jäsenvaltion lainsäädäntöön, joka muodostaa demokraattisessa yhteiskunnassa välttämättömän ja oikeasuhteisen toimenpiteen 23 artiklan 1 kohdassa tarkoitettujen tavoitteiden turvaamiseksi, rekisterinpitäjän on otettava huomioon muun muassa seuraavat asiat varmistaakseen, että muuhun tarkoitukseen tapahtuva käsittely on yhteensopivaa sen tarkoituksen kanssa, jota varten tiedot alun perin kerättiin:
a) henkilötietojen keruun tarkoitusten ja aiotun myöhemmän käsittelyn tarkoitusten väliset yhteydet;
b) henkilötietojen keruun asiayhteys erityisesti rekisteröityjen ja rekisterinpitäjän välisen suhteen osalta;
c) henkilötietojen luonne, erityisesti se, käsitelläänkö erityisiä henkilötietojen ryhmiä 9 artiklan mukaisesti tai rikostuomioihin ja rikkomuksiin liittyviä henkilötietoja 10 artiklan mukaisesti;
d) aiotun myöhemmän käsittelyn mahdolliset seuraukset rekisteröidyille;
e) asianmukaisten suojatoimien, kuten salaamisen tai pseudonymisoinnin, olemassaolo.
24 artikla </t>
    </r>
    <r>
      <rPr>
        <i/>
        <sz val="10"/>
        <rFont val="Arial"/>
        <family val="2"/>
      </rPr>
      <t>Rekisterinpitäjän vastuu</t>
    </r>
    <r>
      <rPr>
        <sz val="10"/>
        <rFont val="Arial"/>
        <family val="2"/>
      </rPr>
      <t xml:space="preserve">
1.   Ottaen huomioon käsittelyn luonne, laajuus, asiayhteys ja tarkoitukset sekä luonnollisten henkilöiden oikeuksiin ja vapauksiin kohdistuvat, todennäköisyydeltään ja vakavuudeltaan vaihtelevat riskit rekisterinpitäjän on toteutettava tarvittavat tekniset ja organisatoriset toimenpiteet, joilla voidaan varmistaa ja osoittaa, että käsittelyssä noudatetaan tätä asetusta. Näitä toimenpiteitä on tarkistettava ja päivitettävä tarvittaessa.
2.   Kun se on oikeasuhteista käsittelytoimiin nähden, 1 kohdassa tarkoitettuihin toimenpiteisiin kuuluu, että rekisterinpitäjä panee täytäntöön asianmukaiset tietosuojaa koskevat toimintaperiaatteet.
3.   Jäljempänä 40 artiklassa tarkoitettujen käytännesääntöjen tai 42 artiklassa tarkoitetun hyväksytyn sertifiointimekanismin noudattamista voidaan käyttää yhtenä tekijänä sen osoittamiseksi, että rekisterinpitäjälle asetettuja velvollisuuksia noudatetaan.
5 artikla </t>
    </r>
    <r>
      <rPr>
        <i/>
        <sz val="10"/>
        <rFont val="Arial"/>
        <family val="2"/>
      </rPr>
      <t>Henkilötietojen käsittelyä koskevat periaatteet</t>
    </r>
    <r>
      <rPr>
        <sz val="10"/>
        <rFont val="Arial"/>
        <family val="2"/>
      </rPr>
      <t xml:space="preserve">
1.   Henkilötietojen suhteen on noudatettava seuraavia vaatimuksia:
a) niitä on käsiteltävä lainmukaisesti, asianmukaisesti ja rekisteröidyn kannalta läpinäkyvästi (”lainmukaisuus, kohtuullisuus ja läpinäkyvyys”);
b) ne on kerättävä tiettyä, nimenomaista ja laillista tarkoitusta varten, eikä niitä saa käsitellä myöhemmin näiden tarkoitusten kanssa yhteensopimattomalla tavalla; myöhempää käsittelyä yleisen edun mukaisia arkistointitarkoituksia taikka tieteellisiä tai historiallisia tutkimustarkoituksia tai tilastollisia tarkoituksia varten ei katsota 89 artiklan 1 kohdan mukaisesti yhteensopimattomaksi alkuperäisten tarkoitusten kanssa (”käyttötarkoitussidonnaisuus”);
c) henkilötietojen on oltava asianmukaisia ja olennaisia ja rajoitettuja siihen, mikä on tarpeellista suhteessa niihin tarkoituksiin, joita varten niitä käsitellään (”tietojen minimointi”);
d) henkilötietojen on oltava täsmällisiä ja tarvittaessa päivitettyjä; on toteutettava kaikki mahdolliset kohtuulliset toimenpiteet sen varmistamiseksi, että käsittelyn tarkoituksiin nähden epätarkat ja virheelliset henkilötiedot poistetaan tai oikaistaan viipymättä (”täsmällisyys”);
e) ne on säilytettävä muodossa, josta rekisteröity on tunnistettavissa ainoastaan niin kauan kuin on tarpeen tietojenkäsittelyn tarkoitusten toteuttamista varten; henkilötietoja voidaan säilyttää pidempiä aikoja, jos henkilötietoja käsitellään ainoastaan yleisen edun mukaisia arkistointitarkoituksia taikka tieteellisiä tai historiallisia tutkimustarkoituksia tai tilastollisia tarkoituksia varten 89 artiklan 1 kohdan mukaisesti edellyttäen, että tässä asetuksessa vaaditut asianmukaiset tekniset ja organisatoriset toimenpiteet on pantu täytäntöön rekisteröidyn oikeuksien ja vapauksien turvaamiseksi (”säilytyksen rajoittaminen”);
f) niitä on käsiteltävä tavalla, jolla varmistetaan henkilötietojen asianmukainen turvallisuus, mukaan lukien suojaaminen luvattomalta ja lainvastaiselta käsittelyltä sekä vahingossa tapahtuvalta häviämiseltä, tuhoutumiselta tai vahingoittumiselta käyttäen asianmukaisia teknisiä tai organisatorisia toimia (”eheys ja luottamuksellisuus”).
2.   Rekisterinpitäjä vastaa siitä, ja sen on pystyttävä osoittamaan se, että 1 kohtaa on noudatettu (”osoitusvelvollisuus”).
20 artikla </t>
    </r>
    <r>
      <rPr>
        <i/>
        <sz val="10"/>
        <rFont val="Arial"/>
        <family val="2"/>
      </rPr>
      <t>Oikeus siirtää tiedot järjestelmästä toiseen</t>
    </r>
    <r>
      <rPr>
        <sz val="10"/>
        <rFont val="Arial"/>
        <family val="2"/>
      </rPr>
      <t xml:space="preserve">
1.   Rekisteröidyllä on oikeus saada häntä koskevat henkilötiedot, jotka hän on toimittanut rekisterinpitäjälle, jäsennellyssä, yleisesti käytetyssä ja koneellisesti luettavassa muodossa, ja oikeus siirtää kyseiset tiedot toiselle rekisterinpitäjälle sen rekisterinpitäjän estämättä, jolle henkilötiedot on toimitettu, jos
a) käsittely perustuu suostumukseen 6 artiklan 1 kohdan a alakohdan tai 9 artiklan 2 kohdan a alakohdan nojalla tai sopimukseen 6 artiklan 1 kohdan b alakohdan nojalla; ja
b) käsittely suoritetaan automaattisesti.
2.   Kun rekisteröity käyttää 1 kohdan mukaista oikeuttaan siirtää tiedot järjestelmästä toiseen, hänellä on oikeus saada henkilötiedot siirrettyä suoraan rekisterinpitäjältä toiselle, jos se on teknisesti mahdollista.
3.   Tämän artiklan 1 kohdassa tarkoitetun oikeuden käyttäminen ei kuitenkaan saa rajoittaa 17 artiklan soveltamista. Tätä oikeutta ei sovelleta käsittelyyn, joka on tarpeen yleistä etua koskevan tehtävän suorittamista tai rekisterinpitäjälle kuuluvan julkisen vallan käyttämistä varten.
4.   Edellä 1 kohdassa tarkoitettu oikeus ei saa vaikuttaa haitallisesti muiden oikeuksiin ja vapauksiin.
21 artikla </t>
    </r>
    <r>
      <rPr>
        <i/>
        <sz val="10"/>
        <rFont val="Arial"/>
        <family val="2"/>
      </rPr>
      <t>Vastustamisoikeus</t>
    </r>
    <r>
      <rPr>
        <sz val="10"/>
        <rFont val="Arial"/>
        <family val="2"/>
      </rPr>
      <t xml:space="preserve">
1.   Rekisteröidyllä on oikeus henkilökohtaiseen erityiseen tilanteeseensa liittyvällä perusteella milloin tahansa vastustaa häntä koskevien henkilötietojen käsittelyä, joka perustuu 6 artiklan 1 kohdan e tai f alakohtaan, kuten näihin säännöksiin perustuvaa profilointia. Rekisterinpitäjä ei saa enää käsitellä henkilötietoja, paitsi jos rekisterinpitäjä voi osoittaa, että käsittelyyn on olemassa huomattavan tärkeä ja perusteltu syy, joka syrjäyttää rekisteröidyn edut, oikeudet ja vapaudet tai jos se on tarpeen oikeusvaateen laatimiseksi, esittämiseksi tai puolustamiseksi.
2.   Jos henkilötietoja käsitellään suoramarkkinointia varten, rekisteröidyllä on oikeus milloin tahansa vastustaa häntä koskevien henkilötietojen käsittelyä tällaista markkinointia varten, mukaan lukien profilointia silloin kun se liittyy tällaiseen suoramarkkinointiin.
3.   Jos rekisteröity vastustaa henkilötietojen käsittelyä suoramarkkinointia varten, niitä ei saa enää käsitellä tähän tarkoitukseen.
4.   Viimeistään silloin, kun rekisteröityyn ollaan yhteydessä ensimmäisen kerran, 1 ja 2 kohdassa tarkoitettu oikeus on nimenomaisesti saatettava rekisteröidyn tietoon ja esitettävä selkeästi ja muusta tiedotuksesta erillään.
5.   Tietoyhteiskunnan palvelujen käyttämisen yhteydessä ja sen estämättä, mitä direktiivissä 2002/58/EY määrätään, rekisteröity voi käyttää vastustamisoikeuttaan automaattisesti teknisiä ominaisuuksia hyödyntäen.
6.   Jos henkilötietoja käsitellään tieteellisiä tai historiallisia tutkimustarkoituksia tai tilastollisia tarkoituksia varten 89 artiklan 1 kohdan mukaisesti, rekisteröidyllä on oikeus henkilökohtaiseen tilanteeseensa liittyvällä perusteella vastustaa häntä itseään koskevien henkilötietojen käsittelyä, paitsi jos käsittely on tarpeen yleistä etua koskevan tehtävän suorittamiseksi.
22 artikla</t>
    </r>
    <r>
      <rPr>
        <i/>
        <sz val="10"/>
        <rFont val="Arial"/>
        <family val="2"/>
      </rPr>
      <t xml:space="preserve"> Automatisoidut yksittäispäätökset, profilointi mukaan luettuna</t>
    </r>
    <r>
      <rPr>
        <sz val="10"/>
        <rFont val="Arial"/>
        <family val="2"/>
      </rPr>
      <t xml:space="preserve">
1.   Rekisteröidyllä on oikeus olla joutumatta sellaisen päätöksen kohteeksi, joka perustuu pelkästään automaattiseen käsittelyyn, kuten profilointiin, ja jolla on häntä koskevia oikeusvaikutuksia tai joka vaikuttaa häneen vastaavalla tavalla merkittävästi.
2.   Edellä olevaa 1 kohtaa ei sovelleta, jos päätös
a) on välttämätön rekisteröidyn ja rekisterinpitäjän välisen sopimuksen tekemistä tai täytäntöönpanoa varten;
b) on hyväksytty rekisterinpitäjään sovellettavassa unionin oikeudessa tai jäsenvaltion lainsäädännössä, jossa vahvistetaan myös asianmukaiset toimenpiteet rekisteröidyn oikeuksien ja vapauksien sekä oikeutettujen etujen suojaamiseksi; tai
c) perustuu rekisteröidyn nimenomaiseen suostumukseen.
3.   Edellä 2 kohdan a ja c alakohdassa tarkoitetuissa tapauksissa rekisterinpitäjän on toteutettava asianmukaiset toimenpiteet rekisteröidyn oikeuksien ja vapauksien sekä oikeutettujen etujen suojaamiseksi; tämä koskee vähintään oikeutta vaatia, että tiedot käsittelee rekisterinpitäjän puolesta luonnollinen henkilö, sekä oikeutta esittää kantansa ja riitauttaa päätös.
4.   Edellä 2 kohdassa tarkoitetut päätökset eivät saa perustua 9 artiklan 1 kohdassa tarkoitettuihin erityisiin henkilötietoryhmiin, paitsi jos sovelletaan 9 artiklan 2 kohdan a tai g alakohtaa ja asianmukaiset toimenpiteet rekisteröidyn oikeuksien ja vapauksien sekä oikeutettujen etujen suojaamiseksi on toteutettu.</t>
    </r>
  </si>
  <si>
    <r>
      <t xml:space="preserve">7 artikla </t>
    </r>
    <r>
      <rPr>
        <i/>
        <sz val="10"/>
        <rFont val="Arial"/>
        <family val="2"/>
      </rPr>
      <t>Suostumuksen edellytykset</t>
    </r>
    <r>
      <rPr>
        <sz val="10"/>
        <rFont val="Arial"/>
        <family val="2"/>
      </rPr>
      <t xml:space="preserve">
1.   Jos tietojenkäsittely perustuu suostumukseen, rekisterinpitäjän on pystyttävä osoittamaan, että rekisteröity on antanut suostumuksen henkilötietojensa käsittelyyn.
2.   Jos rekisteröity antaa suostumuksensa kirjallisessa ilmoituksessa, joka koskee myös muita asioita, suostumuksen antamista koskeva pyyntö on esitettävä selvästi erillään muista asioista helposti ymmärrettävässä ja saatavilla olevassa muodossa selkeällä ja yksinkertaisella kielellä. Mikään tätä asetusta rikkova osa sellaisesta ilmoituksesta ei ole sitova.
3.   Rekisteröidyllä on oikeus peruuttaa suostumuksensa milloin tahansa. Suostumuksen peruuttaminen ei vaikuta suostumuksen perusteella ennen sen peruuttamista suoritetun käsittelyn lainmukaisuuteen. Ennen suostumuksen antamista rekisteröidylle on ilmoitettava tästä. Suostumuksen peruuttamisen on oltava yhtä helppoa kuin sen antaminen.
4.   Arvioitaessa suostumuksen vapaaehtoisuutta on otettava mahdollisimman kattavasti huomioon muun muassa se, onko palvelun tarjoamisen tai muun sopimuksen täytäntöönpanon ehdoksi asetettu suostumus sellaisten henkilötietojen käsittelyyn, jotka eivät ole tarpeen kyseisen sopimuksen täytäntöönpanoa varten.
12 artikla</t>
    </r>
    <r>
      <rPr>
        <i/>
        <sz val="10"/>
        <rFont val="Arial"/>
        <family val="2"/>
      </rPr>
      <t xml:space="preserve"> Läpinäkyvä informointi, viestintä ja yksityiskohtaiset säännöt rekisteröidyn oikeuksien käyttöä varten</t>
    </r>
    <r>
      <rPr>
        <sz val="10"/>
        <rFont val="Arial"/>
        <family val="2"/>
      </rPr>
      <t xml:space="preserve">
1.   Rekisterinpitäjän on toteutettava asianmukaiset toimenpiteet toimittaakseen rekisteröidylle 13 ja 14 artiklan mukaiset tiedot ja 15–22 artiklan ja 34 artiklan mukaiset kaikki käsittelyä koskevat tiedot tiiviisti esitetyssä, läpinäkyvässä, helposti ymmärrettävässä ja saatavilla olevassa muodossa selkeällä ja yksinkertaisella kielellä varsinkin silloin, kun tiedot on tarkoitettu erityisesti lapselle. Tiedot on toimitettava kirjallisesti tai muulla tavoin ja tapauksen mukaan sähköisessä muodossa. Jos rekisteröity sitä pyytää, tiedot voidaan antaa suullisesti edellyttäen, että rekisteröidyn henkilöllisyys on vahvistettu muulla tavoin.
2.   Rekisterinpitäjän on helpotettava 15–22 artiklan mukaisten rekisteröidyn oikeuksien käyttämistä. Edellä 11 artiklan 2 kohdassa tarkoitetuissa tapauksissa rekisterinpitäjä ei saa kieltäytyä toimimasta rekisteröidyn pyynnöstä tämän 15–22 artiklan mukaisten oikeuksien käyttämiseksi ellei rekisterinpitäjä osoita, ettei se pysty tunnistamaan rekisteröityä.
3.   Rekisterinpitäjän on toimitettava rekisteröidylle tiedot toimenpiteistä, joihin on ryhdytty 15–22 artiklan nojalla tehdyn pyynnön johdosta ilman aiheetonta viivytystä ja joka tapauksessa kuukauden kuluessa pyynnön vastaanottamisesta. Määräaikaa voidaan tarvittaessa jatkaa enintään kahdella kuukaudella ottaen huomioon pyyntöjen monimutkaisuus ja määrä. Rekisterinpitäjän on ilmoitettava rekisteröidylle tällaisesta mahdollisesta jatkamisesta kuukauden kuluessa pyynnön vastaanottamisesta sekä viivästymisen syyt. Jos rekisteröity esittää pyynnön sähköisesti, tiedot on toimitettava sähköisesti mahdollisuuksien mukaan, paitsi jos rekisteröity toisin pyytää.
4.   Jos rekisterinpitäjä ei toteuta toimenpiteitä rekisteröidyn pyynnön perusteella, rekisterinpitäjän on ilmoitettava viipymättä ja viimeistään kuukauden kuluessa pyynnön vastaanottamisesta rekisteröidylle syyt siihen ja kerrottava mahdollisuudesta tehdä valitus valvontaviranomaiselle ja käyttää muita oikeussuojakeinoja.
5.   Jäljempänä olevan 13 ja 14 artiklan nojalla toimitetut tiedot ja kaikki 15–22 ja 34 artiklaan perustuvat tiedot ja toimenpiteet ovat maksuttomia. Jos rekisteröidyn pyynnöt ovat ilmeisen perusteettomia tai kohtuuttomia, erityisesti jos niitä esitetään toistuvasti, rekisterinpitäjä voi joko
a) periä kohtuullisen maksun ottaen huomioon tietojen tai viestien toimittamisesta tai pyydetyn toimenpiteen toteuttamisesta aiheutuvat hallinnolliset kustannukset; tai
b) kieltäytyä suorittamasta pyydettyä toimea.
Näissä tapauksissa rekisterinpitäjän on osoitettava pyynnön ilmeinen perusteettomuus tai kohtuuttomuus.
6.   Jos rekisterinpitäjällä on perusteltua syytä epäillä 15–21 artiklan mukaisen pyynnön tehneen luonnollisen henkilön henkilöllisyyttä, rekisterinpitäjä voi pyytää toimittamaan lisätiedot, jotka ovat tarpeen rekisteröidyn henkilöllisyyden vahvistamiseksi, sanotun kuitenkaan rajoittamatta 11 artiklan soveltamista.
7.   Jäljempänä 13 ja 14 artiklassa tarkoitetut tiedot voidaan antaa rekisteröidyille yhdistettynä vakiomuotoisiin kuvakkeisiin, jotta suunnitellusta käsittelystä voidaan antaa mielekäs yleiskuva helposti erottuvalla, ymmärrettävällä ja selvästi luettavissa olevalla tavalla. Jos kuvakkeet esitetään sähköisessä muodossa, niiden on oltava koneellisesti luettavissa.
8.   Siirretään komissiolle valta antaa 92 artiklan mukaisesti delegoituja säädöksiä, jotta voidaan määrittää kuvakkeilla annettavat tiedot ja menettelyt, joilla standardoituja kuvakkeita tarjotaan käyttöön.
13 artikla</t>
    </r>
    <r>
      <rPr>
        <i/>
        <sz val="10"/>
        <rFont val="Arial"/>
        <family val="2"/>
      </rPr>
      <t xml:space="preserve"> Toimitettavat tiedot, kun henkilötietoja kerätään rekisteröidyltä</t>
    </r>
    <r>
      <rPr>
        <sz val="10"/>
        <rFont val="Arial"/>
        <family val="2"/>
      </rPr>
      <t xml:space="preserve">
1.   Kerättäessä rekisteröidyltä häntä koskevia henkilötietoja rekisterinpitäjän on silloin, kun henkilötietoja saadaan, toimitettava rekisteröidylle kaikki seuraavat tiedot:
a) rekisterinpitäjän ja tapauksen mukaan tämän mahdollisen edustajan identiteetti ja yhteystiedot;
b) tapauksen mukaan tietosuojavastaavan yhteystiedot;
c) henkilötietojen käsittelyn tarkoitukset sekä käsittelyn oikeusperuste;
d) rekisterinpitäjän tai kolmannen osapuolen oikeutetut edut, jos käsittely perustuu 6 artiklan 1 kohdan f alakohtaan;
d) henkilötietojen vastaanottajat tai vastaanottajaryhmät;
e) tapauksen mukaan tieto siitä, että rekisterinpitäjä aikoo siirtää henkilötietoja kolmanteen maahan tai kansainväliselle järjestölle, ja tieto tietosuojan riittävyyttä koskevan komission päätöksen olemassaolosta tai puuttumisesta, tai jos kyseessä on 46 tai 47 artiklassa tai 49 artiklan 1 kohdan toisessa alakohdassa tarkoitettu siirto, tieto sopivista tai asianmukaisista suojatoimista ja siitä, miten niistä saa jäljennöksen tai minne ne on asetettu saataville.
2.   Edellä 1 kohdassa tarkoitettujen tietojen lisäksi rekisterinpitäjän on silloin, kun henkilötietoja saadaan, toimitettava rekisteröidylle seuraavat lisätiedot, jotka ovat tarpeen asianmukaisen ja läpinäkyvän käsittelyn takaamiseksi:
a) henkilötietojen säilytysaika tai jos se ei ole mahdollista, tämän ajan määrittämiskriteerit;
b) rekisteröidyn oikeus pyytää rekisterinpitäjältä pääsy häntä itseään koskeviin henkilötietoihin sekä oikeus pyytää kyseisten tietojen oikaisemista tai poistamista taikka käsittelyn rajoittamista tai vastustaa käsittelyä sekä oikeutta siirtää tiedot järjestelmästä toiseen;
c) oikeus peruuttaa suostumus milloin tahansa tämän vaikuttamatta suostumuksen perusteella ennen sen peruuttamista suoritetun käsittelyn lainmukaisuuteen, jos käsittely perustuu 6 artiklan 1 kohdan a alakohtaan tai 9 artiklan 2 kohdan a alakohtaan;
d) oikeus tehdä valitus valvontaviranomaiselle;
e) onko henkilötietojen antaminen lakisääteinen tai sopimukseen perustuva vaatimus taikka sopimuksen tekemisen edellyttämä vaatimus sekä onko rekisteröidyn pakko toimittaa henkilötiedot ja tällaisten tietojen antamatta jättämisen mahdolliset seuraukset;
f) automaattisen päätöksenteon, muun muassa 22 artiklan 1 ja 4 kohdassa tarkoitetun profiloinnin olemassaolo, sekä ainakin näissä tapauksissa merkitykselliset tiedot käsittelyyn liittyvästä logiikasta samoin kuin kyseisen käsittelyn merkittävyys ja mahdolliset seuraukset rekisteröidylle.
3.   Jos rekisterinpitäjä aikoo käsitellä henkilötietoja edelleen muuhun tarkoitukseen kuin siihen, johon henkilötiedot kerättiin, rekisterinpitäjän on ilmoitettava rekisteröidylle ennen kyseistä jatkokäsittelyä tästä muusta tarkoituksesta ja annettava kaikki asiaankuuluvat lisätiedot 2 kohdan mukaisesti.
4.   Edellä olevaa 1, 2 ja 3 kohtaa ei sovelleta, jos ja siltä osin kuin rekisteröity on jo saanut tiedot.
14 artikla</t>
    </r>
    <r>
      <rPr>
        <i/>
        <sz val="10"/>
        <rFont val="Arial"/>
        <family val="2"/>
      </rPr>
      <t xml:space="preserve"> Toimitettavat henkilötiedot, kun tietoja ei ole saatu rekisteröidyltä</t>
    </r>
    <r>
      <rPr>
        <sz val="10"/>
        <rFont val="Arial"/>
        <family val="2"/>
      </rPr>
      <t xml:space="preserve">
1.   Kun tietoja ei ole saatu rekisteröidyltä, rekisterinpitäjän on toimitettava rekisteröidylle seuraavat tiedot:
a) rekisterinpitäjän ja tämän mahdollisen edustajan identiteetti ja yhteystiedot;
b) tapauksen mukaan mahdollisen tietosuojavastaavan yhteystiedot;
c) henkilötietojen käsittelyn tarkoitukset sekä käsittelyn oikeusperuste;
d) kyseessä olevat henkilötietoryhmät;
e) mahdolliset henkilötietojen vastaanottajat tai vastaanottajaryhmät;
f) tarvittaessa tieto siitä, että rekisterinpitäjä aikoo siirtää henkilötietoja kolmannessa maassa olevalle vastaanottajalle tai kansainväliselle järjestölle, ja tieto tietosuojan riittävyyttä koskevan komission päätöksen olemassaolosta tai puuttumisesta, tai jos kyseessä on 46 tai 47 artiklassa tai 49 artiklan 1 kohdan toisessa alakohdassa tarkoitettu siirto, tieto sopivista tai asianmukaisista suojatoimista ja siitä, miten niistä saa jäljennöksen tai minne ne on asetettu saataville.
2.   Edellä 1 kohdassa tarkoitettujen tietojen lisäksi rekisterinpitäjän on toimitettava rekisteröidylle seuraavat tiedot, jotka ovat tarpeen rekisteröidyn kannalta asianmukaisen ja läpinäkyvän käsittelyn takaamiseksi:
a) henkilötietojen säilytysaika tai jos se ei ole mahdollista, tämän ajan määrittämiskriteerit;
b) rekisterinpitäjän tai kolmannen osapuolen oikeutetut edut, jos käsittely perustuu 6 artiklan 1 kohdan f alakohtaan;
c) rekisteröidyn oikeus pyytää rekisterinpitäjältä pääsy häntä itseään koskeviin henkilötietoihin sekä oikeus pyytää kyseisten tietojen oikaisemista tai poistamista taikka käsittelyn rajoittamista ja vastustaa käsittelyä sekä oikeutta siirtää tiedot järjestelmästä toiseen;
d) oikeus peruuttaa suostumus milloin tahansa tämän vaikuttamatta suostumuksen perusteella ennen sen peruuttamista suoritetun käsittelyn lainmukaisuuteen, jos käsittely perustuu 6 artiklan 1 kohdan a alakohtaan tai 9 artiklan 2 kohdan a alakohtaan;
e) oikeus tehdä valitus valvontaviranomaiselle;
f) mistä henkilötiedot on saatu sekä tarvittaessa se, onko tiedot saatu yleisesti saatavilla olevista lähteistä;
g) automaattisen päätöksenteon, muun muassa 22 artiklan 1 ja 4 kohdassa tarkoitetun profiloinnin olemassaolo, sekä ainakin näissä tapauksissa merkitykselliset tiedot käsittelyyn liittyvästä logiikasta samoin kuin kyseisen käsittelyn merkittävyys ja mahdolliset seuraukset rekisteröidylle.
3.   Rekisterinpitäjän on toimitettava 1 ja 2 kohdassa tarkoitetut tiedot:
a) kohtuullisen ajan kuluttua mutta viimeistään kuukauden kuluessa henkilötietojen saamisesta ottaen huomioon tietojen käsittelyyn liittyvät erityiset olosuhteet;
b) jos henkilötietoja käytetään viestintään asianomaisen rekisteröidyn kanssa, viimeistään silloin kun rekisteröityyn ollaan yhteydessä ensimmäisen kerran; tai
c) jos henkilötietoja on tarkoitus luovuttaa toiselle vastaanottajalle, viimeistään silloin kun näitä tietoja luovutetaan ensimmäisen kerran.
4.   Jos rekisterinpitäjä aikoo käsitellä henkilötietoja edelleen muuhun tarkoitukseen kuin siihen, johon henkilötiedot kerättiin, rekisterinpitäjän on ilmoitettava rekisteröidylle ennen kyseistä jatkokäsittelyä tästä muusta tarkoituksesta ja annettava kaikki asiaankuuluvat lisätiedot 2 kohdan mukaisesti.
5.   Edellä olevaa 1–4 kohtaa ei sovelleta, jos ja siltä osin kuin
a) rekisteröity on jo saanut tiedot;
b) kyseisten tietojen toimittaminen osoittautuu mahdottomaksi tai vaatisi kohtuutonta vaivaa, erityisesti kun käsittely tapahtuu yleisen edun mukaisia arkistointitarkoituksia tai tieteellisiä ja historiallisia tutkimustarkoituksia taikka tilastollisia tarkoituksia varten siten, että noudatetaan 89 artiklan 1 kohdassa esitettyjä edellytyksiä ja suojatoimia, tai niiltä osin kuin tämän artiklan 1 kohdassa tarkoitettu velvollisuus todennäköisesti estää kyseisten yleisen edun mukaisten arkistointitarkoitusten tai tieteellisten ja historiallisten tutkimustarkoitusten taikka tilastollisten tarkoitusten saavuttamisen tai vaikeuttaa sitä suuresti; tällaisissa tapauksissa rekisterinpitäjän on toteutettava asianmukaiset toimenpiteet rekisteröidyn oikeuksien ja vapauksien sekä oikeutettujen etujen suojaamiseksi, mukaan lukien kyseisten tietojen saattaminen julkisesti saataville;
c) tietojen hankinnasta tai luovuttamisesta säädetään nimenomaisesti rekisterinpitäjään sovellettavassa unionin oikeudessa tai jäsenvaltion lainsäädännössä, jossa vahvistetaan asianmukaiset toimenpiteet rekisteröidyn oikeutettujen etujen suojaamiseksi; tai
d) tiedot on pidettävä luottamuksellisina, koska niitä koskee unionin oikeuteen tai jäsenvaltion lainsäädäntöön perustuva vaitiolovelvollisuus, kuten lakisääteinen salassapitovelvollisuus.</t>
    </r>
  </si>
  <si>
    <r>
      <t xml:space="preserve">7 artikla Suostumuksen edellytykset
1.   Jos tietojenkäsittely perustuu suostumukseen, rekisterinpitäjän on pystyttävä osoittamaan, että rekisteröity on antanut suostumuksen henkilötietojensa käsittelyyn.
2.   Jos rekisteröity antaa suostumuksensa kirjallisessa ilmoituksessa, joka koskee myös muita asioita, suostumuksen antamista koskeva pyyntö on esitettävä selvästi erillään muista asioista helposti ymmärrettävässä ja saatavilla olevassa muodossa selkeällä ja yksinkertaisella kielellä. Mikään tätä asetusta rikkova osa sellaisesta ilmoituksesta ei ole sitova.
3.   Rekisteröidyllä on oikeus peruuttaa suostumuksensa milloin tahansa. Suostumuksen peruuttaminen ei vaikuta suostumuksen perusteella ennen sen peruuttamista suoritetun käsittelyn lainmukaisuuteen. Ennen suostumuksen antamista rekisteröidylle on ilmoitettava tästä. Suostumuksen peruuttamisen on oltava yhtä helppoa kuin sen antaminen.
4.   Arvioitaessa suostumuksen vapaaehtoisuutta on otettava mahdollisimman kattavasti huomioon muun muassa se, onko palvelun tarjoamisen tai muun sopimuksen täytäntöönpanon ehdoksi asetettu suostumus sellaisten henkilötietojen käsittelyyn, jotka eivät ole tarpeen kyseisen sopimuksen täytäntöönpanoa varten.
21 artikla </t>
    </r>
    <r>
      <rPr>
        <i/>
        <sz val="10"/>
        <rFont val="Arial"/>
        <family val="2"/>
      </rPr>
      <t>Vastustamisoikeus</t>
    </r>
    <r>
      <rPr>
        <sz val="10"/>
        <rFont val="Arial"/>
        <family val="2"/>
      </rPr>
      <t xml:space="preserve">
1.   Rekisteröidyllä on oikeus henkilökohtaiseen erityiseen tilanteeseensa liittyvällä perusteella milloin tahansa vastustaa häntä koskevien henkilötietojen käsittelyä, joka perustuu 6 artiklan 1 kohdan e tai f alakohtaan, kuten näihin säännöksiin perustuvaa profilointia. Rekisterinpitäjä ei saa enää käsitellä henkilötietoja, paitsi jos rekisterinpitäjä voi osoittaa, että käsittelyyn on olemassa huomattavan tärkeä ja perusteltu syy, joka syrjäyttää rekisteröidyn edut, oikeudet ja vapaudet tai jos se on tarpeen oikeusvaateen laatimiseksi, esittämiseksi tai puolustamiseksi.
2.   Jos henkilötietoja käsitellään suoramarkkinointia varten, rekisteröidyllä on oikeus milloin tahansa vastustaa häntä koskevien henkilötietojen käsittelyä tällaista markkinointia varten, mukaan lukien profilointia silloin kun se liittyy tällaiseen suoramarkkinointiin.
3.   Jos rekisteröity vastustaa henkilötietojen käsittelyä suoramarkkinointia varten, niitä ei saa enää käsitellä tähän tarkoitukseen.
4.   Viimeistään silloin, kun rekisteröityyn ollaan yhteydessä ensimmäisen kerran, 1 ja 2 kohdassa tarkoitettu oikeus on nimenomaisesti saatettava rekisteröidyn tietoon ja esitettävä selkeästi ja muusta tiedotuksesta erillään.
5.   Tietoyhteiskunnan palvelujen käyttämisen yhteydessä ja sen estämättä, mitä direktiivissä 2002/58/EY määrätään, rekisteröity voi käyttää vastustamisoikeuttaan automaattisesti teknisiä ominaisuuksia hyödyntäen.
6.   Jos henkilötietoja käsitellään tieteellisiä tai historiallisia tutkimustarkoituksia tai tilastollisia tarkoituksia varten 89 artiklan 1 kohdan mukaisesti, rekisteröidyllä on oikeus henkilökohtaiseen tilanteeseensa liittyvällä perusteella vastustaa häntä itseään koskevien henkilötietojen käsittelyä, paitsi jos käsittely on tarpeen yleistä etua koskevan tehtävän suorittamiseksi.</t>
    </r>
  </si>
  <si>
    <r>
      <t xml:space="preserve">8 artikla </t>
    </r>
    <r>
      <rPr>
        <i/>
        <sz val="10"/>
        <rFont val="Arial"/>
        <family val="2"/>
      </rPr>
      <t>Tietoyhteiskunnan palveluihin liittyvään lapsen suostumukseen sovellettavat ehdot</t>
    </r>
    <r>
      <rPr>
        <sz val="10"/>
        <rFont val="Arial"/>
        <family val="2"/>
      </rPr>
      <t xml:space="preserve">
1.   Jos 6 artiklan 1 kohdan a alakohtaa sovelletaan, katsotaan, että kun kyseessä on tietoyhteiskunnan palvelujen tarjoaminen suoraan lapselle, lapsen henkilötietojen käsittely on lainmukaista, jos lapsi on vähintään 16-vuotias. Jos lapsi on alle 16 vuotta, tällainen käsittely on lainmukaista vain siinä tapauksessa ja siltä osin kuin lapsen vanhempainvastuunkantaja on antanut siihen suostumuksen tai valtuutuksen.
Jäsenvaltiot voivat lainsäädännössään säätää tätä tarkoitusta koskevasta alemmasta iästä, joka ei saa olla alle 13 vuotta.
2.   Rekisterinpitäjän on toteutettava kohtuulliset toimenpiteet tarkistaakseen tällaisissa tapauksissa, että lapsen vanhempainvastuunkantaja on antanut suostumuksen tai valtuutuksen, käytettävissä oleva teknologia huomioon ottaen.
3.   Edellä oleva 1 kohta ei vaikuta jäsenvaltioiden yleiseen sopimusoikeuteen, kuten sääntöihin, jotka koskevat sopimuksen pätevyyttä, muodostamista tai vaikutuksia suhteessa lapseen.</t>
    </r>
  </si>
  <si>
    <r>
      <t xml:space="preserve">5 artikla </t>
    </r>
    <r>
      <rPr>
        <i/>
        <sz val="10"/>
        <rFont val="Arial"/>
        <family val="2"/>
      </rPr>
      <t>Henkilötietojen käsittelyä koskevat periaatteet</t>
    </r>
    <r>
      <rPr>
        <sz val="10"/>
        <rFont val="Arial"/>
        <family val="2"/>
      </rPr>
      <t xml:space="preserve">
1.   Henkilötietojen suhteen on noudatettava seuraavia vaatimuksia:
a) niitä on käsiteltävä lainmukaisesti, asianmukaisesti ja rekisteröidyn kannalta läpinäkyvästi (”lainmukaisuus, kohtuullisuus ja läpinäkyvyys”);
b) ne on kerättävä tiettyä, nimenomaista ja laillista tarkoitusta varten, eikä niitä saa käsitellä myöhemmin näiden tarkoitusten kanssa yhteensopimattomalla tavalla; myöhempää käsittelyä yleisen edun mukaisia arkistointitarkoituksia taikka tieteellisiä tai historiallisia tutkimustarkoituksia tai tilastollisia tarkoituksia varten ei katsota 89 artiklan 1 kohdan mukaisesti yhteensopimattomaksi alkuperäisten tarkoitusten kanssa (”käyttötarkoitussidonnaisuus”);
c) henkilötietojen on oltava asianmukaisia ja olennaisia ja rajoitettuja siihen, mikä on tarpeellista suhteessa niihin tarkoituksiin, joita varten niitä käsitellään (”tietojen minimointi”);
d) henkilötietojen on oltava täsmällisiä ja tarvittaessa päivitettyjä; on toteutettava kaikki mahdolliset kohtuulliset toimenpiteet sen varmistamiseksi, että käsittelyn tarkoituksiin nähden epätarkat ja virheelliset henkilötiedot poistetaan tai oikaistaan viipymättä (”täsmällisyys”);
e) ne on säilytettävä muodossa, josta rekisteröity on tunnistettavissa ainoastaan niin kauan kuin on tarpeen tietojenkäsittelyn tarkoitusten toteuttamista varten; henkilötietoja voidaan säilyttää pidempiä aikoja, jos henkilötietoja käsitellään ainoastaan yleisen edun mukaisia arkistointitarkoituksia taikka tieteellisiä tai historiallisia tutkimustarkoituksia tai tilastollisia tarkoituksia varten 89 artiklan 1 kohdan mukaisesti edellyttäen, että tässä asetuksessa vaaditut asianmukaiset tekniset ja organisatoriset toimenpiteet on pantu täytäntöön rekisteröidyn oikeuksien ja vapauksien turvaamiseksi (”säilytyksen rajoittaminen”);
f) niitä on käsiteltävä tavalla, jolla varmistetaan henkilötietojen asianmukainen turvallisuus, mukaan lukien suojaaminen luvattomalta ja lainvastaiselta käsittelyltä sekä vahingossa tapahtuvalta häviämiseltä, tuhoutumiselta tai vahingoittumiselta käyttäen asianmukaisia teknisiä tai organisatorisia toimia (”eheys ja luottamuksellisuus”).
2.   Rekisterinpitäjä vastaa siitä, ja sen on pystyttävä osoittamaan se, että 1 kohtaa on noudatettu (”osoitusvelvollisuus”).</t>
    </r>
  </si>
  <si>
    <r>
      <t xml:space="preserve">9 artikla
Erityisiä henkilötietoryhmiä koskeva käsittely
1.   Sellaisten henkilötietojen käsittely, joista ilmenee rotu tai etninen alkuperä, poliittisia mielipiteitä, uskonnollinen tai filosofinen vakaumus tai ammattiliiton jäsenyys sekä geneettisten tai biometristen tietojen käsittely henkilön yksiselitteistä tunnistamista varten tai terveyttä koskevien tietojen taikka luonnollisen henkilön seksuaalista käyttäytymistä ja suuntautumista koskevien tietojen käsittely on kiellettyä.
2.   Edellä olevaa 1 kohtaa ei sovelleta, jos sovelletaan jotakin seuraavista:
a) rekisteröity on antanut nimenomaisen suostumuksensa kyseisten henkilötietojen käsittelyyn yhtä tai useampaa tiettyä tarkoitusta varten, paitsi jos unionin oikeudessa tai jäsenvaltion lainsäädännössä säädetään, että 1 kohdassa tarkoitettua kieltoa ei voida kumota rekisteröidyn suostumuksella;
b)  käsittely on tarpeen rekisterinpitäjän tai rekisteröidyn velvoitteiden ja erityisten oikeuksien noudattamiseksi työoikeuden, sosiaaliturvan ja sosiaalisen suojelun alalla, siltä osin kuin se sallitaan unionin oikeudessa tai jäsenvaltion lainsäädännössä tai jäsenvaltion lainsäädännön mukaisessa työehtosopimuksessa, jossa säädetään rekisteröidyn perusoikeuksia ja etuja koskevista asianmukaisista suojatoimista;
c) käsittely on tarpeen rekisteröidyn tai toisen luonnollisen henkilön elintärkeiden etujen suojaamiseksi, jos rekisteröity on fyysisesti tai juridisesti estynyt antamasta suostumustaan;
d) käsittely suoritetaan poliittisen, filosofisen, uskonnollisen tai ammattiliittotoimintaan liittyvän säätiön, yhdistyksen tai muun voittoa tavoittelemattoman yhteisön laillisen toiminnan yhteydessä ja asianmukaisin suojatoimin, sillä edellytyksellä, että käsittely koskee ainoastaan näiden yhteisöjen jäseniä tai entisiä jäseniä tai henkilöitä, joilla on yhteisöihin säännölliset, yhteisöjen tarkoituksiin liittyvät yhteydet, ja että henkilötietoja ei luovuteta yhteisön ulkopuolelle ilman rekisteröidyn suostumusta;
e) käsittely koskee henkilötietoja, jotka rekisteröity on nimenomaisesti saattanut julkisiksi;
f) käsittely on tarpeen oikeusvaateen laatimiseksi, esittämiseksi tai puolustamiseksi tai aina, kun tuomioistuimet suorittavat lainkäyttötehtäviään;
g) käsittely on tarpeen tärkeää yleistä etua koskevasta syystä unionin oikeuden tai jäsenvaltion lainsäädännön nojalla, edellyttäen että se on oikeasuhteinen tavoitteeseen nähden, siinä noudatetaan keskeisiltä osin oikeutta henkilötietojen suojaan ja siinä säädetään asianmukaisista ja erityisistä toimenpiteistä rekisteröidyn perusoikeuksien ja etujen suojaamiseksi;
h) käsittely on tarpeen ennalta ehkäisevää tai työterveydenhuoltoa koskevia tarkoituksia varten, työntekijän työkyvyn arvioimiseksi, lääketieteellisiä diagnooseja varten, terveys- tai sosiaalihuollollisen hoidon tai käsittelyn suorittamiseksi taikka terveys- tai sosiaalihuollon palvelujen ja järjestelmien hallintoa varten unionin oikeuden tai jäsenvaltion lainsäädännön perusteella tai terveydenhuollon ammattilaisen kanssa tehdyn sopimuksen mukaisesti ja noudattaen 3 kohdassa esitettyjä edellytyksiä ja suojatoimia;
i) käsittely on tarpeen kansanterveyteen liittyvän yleisen edun vuoksi, kuten vakavilta rajatylittäviltä terveysuhkilta suojautumiseksi tai terveydenhuollon, lääkevalmisteiden tai lääkinnällisten laitteiden korkeiden laatu- ja turvallisuusnormien varmistamiseksi sellaisen unionin oikeuden tai jäsenvaltion lainsäädännön perusteella, jossa säädetään asianmukaisista ja erityisistä toimenpiteistä rekisteröidyn oikeuksien ja vapauksien, erityisesti salassapitovelvollisuuden, suojaamiseksi;
j) käsittely on tarpeen yleisen edun mukaisia arkistointitarkoituksia taikka tieteellisiä ja historiallisia tutkimustarkoituksia tai tilastollisia tarkoituksia varten 89 artiklan 1 kohdan mukaisesti unionin oikeuden tai jäsenvaltion lainsäädännön nojalla, edellyttäen että se on oikeasuhteinen tavoitteeseen nähden, siinä noudatetaan keskeisiltä osin oikeutta henkilötietojen suojaan ja siinä säädetään asianmukaisista ja erityisistä toimenpiteistä rekisteröidyn perusoikeuksien ja etujen suojaamiseksi.
3.   Edellä 1 kohdassa tarkoitettuja henkilötietoja voidaan käsitellä 2 kohdan h alakohdassa esitettyihin tarkoituksiin, kun kyseisiä tietoja käsittelee tai niiden käsittelystä vastaa ammattilainen, jolla on lakisääteinen salassapitovelvollisuus unionin oikeuden tai jäsenvaltion lainsäädännön perusteella tai kansallisten toimivaltaisten elinten vahvistamien sääntöjen perusteella, taikka toinen henkilö, jota niin ikään sitoo lakisääteinen salassapitovelvollisuus unionin oikeuden tai jäsenvaltion lainsäädännön tai kansallisten toimivaltaisten elinten vahvistamien sääntöjen perusteella.
4.   Jäsenvaltiot voivat pitää voimassa tai ottaa käyttöön lisäehtoja, mukaan lukien rajoituksia, jotka koskevat geneettisten tietojen, biometristen tietojen tai terveystietojen käsittelyä.
10 artikla </t>
    </r>
    <r>
      <rPr>
        <i/>
        <sz val="10"/>
        <rFont val="Arial"/>
        <family val="2"/>
      </rPr>
      <t>Rikostuomioihin ja rikkomuksiin liittyvien henkilötietojen käsittely</t>
    </r>
    <r>
      <rPr>
        <sz val="10"/>
        <rFont val="Arial"/>
        <family val="2"/>
      </rPr>
      <t xml:space="preserve">
Rikostuomioihin ja rikkomuksiin tai niihin liittyviin turvaamistoimiin liittyvien henkilötietojen käsittely 6 artiklan 1 kohdan perusteella suoritetaan vain viranomaisen valvonnassa tai silloin, kun se sallitaan unionin oikeudessa tai jäsenvaltion lainsäädännössä, jossa säädetään asianmukaisista suojatoimista rekisteröidyn oikeuksien ja vapauksien suojelemiseksi. Kattavaa rikosrekisteriä pidetään vain julkisen viranomaisen valvonnassa.</t>
    </r>
  </si>
  <si>
    <t>24 Artikla Rekisterinpitäjän vastuu:
1. Ottaen huomioon käsittelyn luonne, laajuus, asiayhteys ja tarkoitukset sekä luonnollisten henkilöiden oikeuksiin ja vapauksiin kohdistuvat, todennäköisyydeltään ja vakavuudeltaan vaihtelevat riskit rekisterinpitäjän on toteutettava tarvittavat tekniset ja organisatoriset toimenpiteet, joilla voidaan varmistaa ja osoittaa, että käsittelyssä noudatetaan tätä asetusta. Näitä toimenpiteitä on tarkistettava ja päivitettävä tarvittaessa. 
2. Kun se on oikeasuhteista käsittelytoimiin nähden, 1 kohdassa tarkoitettuihin toimenpiteisiin kuuluu, että rekisterinpitäjä panee täytäntöön asianmukaiset tietosuojaa koskevat toimintaperiaatteet.
3. Jäljempänä 40 artiklassa tarkoitettujen käytännesääntöjen tai 42 artiklassa tarkoitetun hyväksytyn sertifiointimekanismin noudattamista voidaan käyttää yhtenä tekijänä sen osoittamiseksi, että rekisterinpitäjälle asetettuja velvollisuuksia noudatetaan.</t>
  </si>
  <si>
    <r>
      <t xml:space="preserve">35 artikla </t>
    </r>
    <r>
      <rPr>
        <i/>
        <sz val="10"/>
        <rFont val="Arial"/>
        <family val="2"/>
      </rPr>
      <t>Tietosuojaa koskeva vaikutustenarviointi</t>
    </r>
    <r>
      <rPr>
        <sz val="10"/>
        <rFont val="Arial"/>
        <family val="2"/>
      </rPr>
      <t xml:space="preserve">
1.   Jos tietyntyyppinen käsittely etenkin uutta teknologiaa käytettäessä todennäköisesti aiheuttaa – käsittelyn luonne, laajuus, asiayhteys ja tarkoitukset huomioon ottaen – luonnollisen henkilön oikeuksien ja vapauksien kannalta korkean riskin, rekisterinpitäjän on ennen käsittelyä toteutettava arviointi suunniteltujen käsittelytoimien vaikutuksista henkilötietojen suojalle. Yhtä arviota voidaan käyttää samankaltaisiin vastaavia korkeita riskejä aiheuttaviin käsittelytoimiin.
2.   Tietosuojaa koskevaa vaikutustenarviointia tehdessään rekisterinpitäjän on pyydettävä neuvoja tietosuojavastaavalta, jos sellainen on nimitetty.
3.   Edellä 1 kohdassa tarkoitettu tietosuojaa koskeva vaikutustenarviointi vaaditaan erityisesti tapauksissa joissa:
a) luonnollisten henkilöiden henkilökohtaisten ominaisuuksien järjestelmällinen ja kattava arviointi, joka perustuu automaattiseen käsittelyyn, kuten profilointiin, ja johtaa päätöksiin, joilla on luonnollista henkilöä koskevia oikeusvaikutuksia tai jotka vaikuttavat luonnolliseen henkilöön vastaavalla tavalla merkittävästi;
b) laajamittainen käsittely, joka kohdistuu 9 artiklan 1 kohdassa tarkoitettuihin erityisiin henkilötietoryhmiin tai 10 artiklassa tarkoitettuihin rikostuomioita tai rikkomuksia koskeviin tietoihin; tai
c) yleisölle avoimen alueen järjestelmällinen valvonta laajamittaisesti.
4.   Valvontaviranomaisen on laadittava ja julkaistava luettelo käsittelytoimien tyypeistä, joiden yhteydessä vaaditaan 1 kohdan nojalla tietosuojaa koskeva vaikutustenarviointi. Valvontaviranomaisen on toimitettava tällaiset luettelot 68 artiklassa tarkoitetulle neuvostolle.
5.   Valvontaviranomainen voi myös laatia ja julkaista luettelon käsittelytoimien tyypeistä, joiden osalta ei vaadita tietosuojaa koskevaa vaikutustenarviointia. Valvontaviranomaisen on toimitettava tällaiset luettelot tietosuojaneuvostolle.
6.   Jos 4 ja 5 kohdassa tarkoitettu luettelo sisältää käsittelytoimia, jotka liittyvät tavaroiden tai palvelujen tarjoamiseen rekisteröidyille tai näiden käyttäytymisen seurantaan useissa jäsenvaltioissa tai jos toimet voivat merkittävästi vaikuttaa henkilötietojen vapaaseen liikkuvuuteen unionissa, toimivaltaisen valvontaviranomaisen on sovellettava 63 artiklassa tarkoitettua yhdenmukaisuusmekanismia ennen kuin se vahvistaa kyseisen luettelon.
7.   Arvioinnin on sisällettävä vähintään:
a) järjestelmällinen kuvaus suunnitelluista käsittelytoimista, ja käsittelyn tarkoituksista, mukaan lukien tarvittaessa rekisterinpitäjän oikeutetut edut;
b) arvio käsittelytoimien tarpeellisuudesta ja oikeasuhteisuudesta tarkoituksiin nähden;
c) arvio 1 kohdassa tarkoitetuista rekisteröityjen oikeuksia ja vapauksia koskevista riskeistä; ja
d) suunnitellut toimenpiteet riskeihin puuttumiseksi, mukaan lukien suoja- ja turvallisuustoimet ja mekanismit, joilla varmistetaan henkilötietojen suoja ja osoitetaan, että tätä asetusta on noudatettu ottaen huomioon rekisteröityjen ja muiden asianomaisten oikeudet ja oikeutetut edut.
8.   Se, että asianomaiset rekisterinpitäjät tai henkilötietojen käsittelijät noudattavat 40 artiklassa tarkoitettuja hyväksyttyjä käytännesääntöjä, otetaan asianmukaisesti huomioon arvioitaessa kyseisten rekisterinpitäjien ja henkilötietojen käsittelijöiden suorittamien käsittelytoimien vaikutusta erityisesti tietosuojaa koskevassa vaikutustenarvioinnissa.
9.   Rekisterinpitäjän on tapauksen mukaan pyydettävä rekisteröityjen tai näiden edustajien näkemyksiä suunnitelluista käsittelytoimista, ilman että tämä saa vaikuttaa kaupallisten tai yleisten etujen suojeluun tai käsittelytoimien turvallisuuteen.
10.   Jos 6 artiklan 1 kohdan c tai e alakohdan mukaisen käsittelyn oikeusperusteena on rekisterinpitäjään sovellettava unionin oikeus tai jäsenvaltion lainsäädäntö, joka säätelee siihen liittyvää käsittelytointa tai käsittelytoimia, ja tietosuojaa koskeva vaikutustenarviointi on jo tehty yleisen vaikutustenarvioinnin osana kyseisen käsittelyn oikeusperusteen hyväksymisen yhteydessä, 1–7 kohtaa ei sovelleta, paitsi jos jäsenvaltiot katsovat tarpeelliseksi toteuttaa tällaisen arvioinnin ennen käsittelytoimien aloittamista.
11.   Rekisterinpitäjän on tehtävä tarvittaessa uudelleentarkastelu arvioidakseen, tapahtuuko käsittely tietosuojaa koskevan vaikutustenarvioinnin mukaisesti, ainakin jos käsittelytoimien sisältämä riski muuttuu.
36 artikla </t>
    </r>
    <r>
      <rPr>
        <i/>
        <sz val="10"/>
        <rFont val="Arial"/>
        <family val="2"/>
      </rPr>
      <t>Ennakkokuuleminen</t>
    </r>
    <r>
      <rPr>
        <sz val="10"/>
        <rFont val="Arial"/>
        <family val="2"/>
      </rPr>
      <t xml:space="preserve">
1.   Rekisterinpitäjän on ennen käsittelyä kuultava valvontaviranomaista, jos 35 artiklassa säädetty tietosuojaa koskeva vaikutustenarviointi osoittaa, että käsittely aiheuttaisi korkean riskin, jos rekisterinpitäjä ei ole toteuttanut toimenpiteitä riskin pienentämiseksi.
2.   Jos valvontaviranomainen katsoo, että suunniteltu 1 kohdassa tarkoitettu käsittely rikkoisi tätä asetusta, erityisesti jos rekisterinpitäjä ei ole riittävästi tunnistanut tai pienentänyt riskiä, valvontaviranomaisen on enintään kahdeksan viikon kuluessa kuulemispyynnöstä annettava kirjallisesti ohjeet rekisterinpitäjälle tai tapauksen mukaan henkilötietojen käsittelijälle ja se voi käyttää 58 artiklassa tarkoitettuja valtuuksiaan. Määräaikaa voidaan jatkaa kuudella viikolla ottaen huomioon suunnitellun käsittelyn monimutkaisuus. Jos sovelletaan jatkettua määräaikaa, valvontaviranomaisen on ilmoitettava rekisterinpitäjälle ja tarvittaessa henkilötietojen käsittelijälle määräajan jatkamisesta sekä viivästymisen syistä kuukauden kuluessa pyynnön vastaanottamisesta. Näitä määräaikoja voidaan pidentää, kunnes valvontaviranomainen on saanut tiedot, joita se on mahdollisesti pyytänyt kuulemista varten.
3.   Kuullessaan 1 kohdan mukaisesti valvontaviranomaista rekisterinpitäjän on toimitettava valvontaviranomaiselle
a) tarvittaessa rekisterinpitäjän, yhteisrekisterinpitäjien ja käsittelyyn osallistuneiden henkilötietojen käsittelijöiden vastuualueet erityisesti konsernin sisällä suoritettavaa käsittelyä varten;
b) suunnitellun käsittelyn tarkoitus ja keinot;
c) toimenpiteet ja toteutetut suojatoimet rekisteröidyille kuuluvien oikeuksien ja vapauksien suojaamiseksi tämän asetuksen nojalla;
d) tapauksen mukaan tietosuojavastaavan yhteystiedot;
e) edellä 35 artiklassa säädetty tietosuojaa koskeva vaikutustenarviointi; ja
f) muut valvontaviranomaisen pyytämät tiedot.
4.   Jäsenvaltioiden on kuultava valvontaviranomaista valmistellessaan kansallisen parlamentin hyväksyntää varten ehdotusta lainsäädäntötoimenpiteeksi tai tällaiseen lainsäädäntötoimenpiteeseen perustuvaa sääntelytoimenpidettä, joka liittyy henkilötietojen käsittelyyn.
5.   Sen estämättä, mitä 1 kohdassa säädetään, jäsenvaltion lainsäädännössä voidaan vaatia rekisterinpitäjiä kuulemaan valvontaviranomaista ja saamaan siltä ennakkolupa, jos rekisterinpitäjä suorittaa henkilötietojen käsittelyn yleiseen etuun liittyvän tehtävän suorittamiseksi, mukaan lukien käsittely sosiaaliturvan ja kansanterveyden alalla.
25 artikla </t>
    </r>
    <r>
      <rPr>
        <i/>
        <sz val="10"/>
        <rFont val="Arial"/>
        <family val="2"/>
      </rPr>
      <t>Sisäänrakennettu ja oletusarvoinen tietosuoja</t>
    </r>
    <r>
      <rPr>
        <sz val="10"/>
        <rFont val="Arial"/>
        <family val="2"/>
      </rPr>
      <t xml:space="preserve">
1.   Ottaen huomioon uusimman tekniikan ja toteuttamiskustannukset sekä käsittelyn luonteen, laajuuden, asiayhteyden ja tarkoitukset sekä käsittelyn aiheuttamat todennäköisyydeltään ja vakavuudeltaan vaihtelevat riskit luonnollisten henkilöiden oikeuksille ja vapauksille rekisterinpitäjän on käsittelytapojen määrittämisen ja itse käsittelyn yhteydessä toteutettava tehokkaasti tietosuojaperiaatteiden, kuten tietojen minimoinnin, täytäntöönpanoa varten asianmukaiset tekniset ja organisatoriset toimenpiteet, kuten tietojen pseudonymisointi ja tarvittavat suojatoimet, jotta ne saataisiin sisällytettyä käsittelyn osaksi ja jotta käsittely vastaisi tämän asetuksen vaatimuksia ja rekisteröityjen oikeuksia suojattaisiin.
2.   Rekisterinpitäjän on toteutettava asianmukaiset tekniset ja organisatoriset toimenpiteet, joilla varmistetaan, että oletusarvoisesti käsitellään vain käsittelyn kunkin erityisen tarkoituksen kannalta tarpeellisia henkilötietoja. Tämä velvollisuus koskee kerättyjen henkilötietojen määriä, käsittelyn laajuutta, säilytysaikaa ja saatavilla oloa. Näiden toimenpiteiden avulla on varmistettava etenkin se, että henkilötietoja oletusarvoisesti ei saateta rajoittamattoman henkilömäärän saataville ilman luonnollisen henkilön myötävaikutusta.
3.   Hyväksyttyä 42 artiklan mukaista sertifiointimekanismia voidaan käyttää yhtenä tekijänä sen osoittamiseksi, että tämän artiklan 1 ja 2 kohdassa asetettuja vaatimuksia noudatetaan.</t>
    </r>
  </si>
  <si>
    <r>
      <t>44 artikla</t>
    </r>
    <r>
      <rPr>
        <i/>
        <sz val="10"/>
        <rFont val="Arial"/>
        <family val="2"/>
      </rPr>
      <t xml:space="preserve"> Siirtoja koskeva yleinen periaate</t>
    </r>
    <r>
      <rPr>
        <sz val="10"/>
        <rFont val="Arial"/>
        <family val="2"/>
      </rPr>
      <t xml:space="preserve">
Sellaisten henkilötietojen siirto, joita käsitellään tai joita on tarkoitus käsitellä kolmanteen maahan tai kansainväliselle järjestölle siirtämisen jälkeen, toteutetaan vain jos rekisterinpitäjä ja henkilötietojen käsittelijä noudattavat tässä luvussa vahvistettuja edellytyksiä ja ellei tämän asetuksen muista säännöksistä muuta johdu; tämä koskee myös henkilötietojen siirtämistä edelleen kyseisestä kolmannesta maasta tai kansainvälisestä järjestöstä toiseen kolmanteen maahan tai toiselle kansainväliselle järjestölle. Kaikkia tämän luvun säännöksiä on sovellettava, jotta varmistetaan, että tällä asetuksella taattua luonnollisten henkilöiden henkilötietojen suojan tasoa ei vaaranneta.
45 artikla </t>
    </r>
    <r>
      <rPr>
        <i/>
        <sz val="10"/>
        <rFont val="Arial"/>
        <family val="2"/>
      </rPr>
      <t>Siirto tietosuojan riittävyyttä koskevan päätöksen perusteella</t>
    </r>
    <r>
      <rPr>
        <sz val="10"/>
        <rFont val="Arial"/>
        <family val="2"/>
      </rPr>
      <t xml:space="preserve">
1.   Henkilötietojen siirto johonkin kolmanteen maahan tai kansainväliselle järjestölle voidaan toteuttaa, jos komissio on päättänyt, että kyseinen kolmas maa tai kolmannen maan alue tai yksi tai useampi tietty sektori tai kyseinen kansainvälinen järjestö varmistaa riittävän tietosuojan tason. Tällaiselle siirrolle ei tarvita erityistä lupaa.
2.   Arvioidessaan tietosuojan riittävyyttä komissio ottaa huomioon etenkin seuraavat seikat:
a) oikeusvaltioperiaate, ihmisoikeuksien ja perusvapauksien kunnioitus, sekä yleinen että alakohtainen asiaankuuluva lainsäädäntö, joka koskee muun muassa yleistä turvallisuutta, puolustusta, kansallista turvallisuutta ja rikosoikeutta sekä viranomaisten pääsyä henkilötietoihin, sekä tällaisen lainsäädännön täytäntöönpano, tietosuojaa koskevat säännöt, ammatilliset säännöt ja turvatoimet, mukaan lukien asianomaisessa kolmannessa maassa tai kansainvälisessä järjestössä noudatettavat säännöt henkilötietojen siirtämisestä edelleen muuhun kolmanteen maahan tai muulle kansainväliselle järjestölle, oikeuskäytäntö sekä rekisteröidyille kuuluvat vaikuttavat ja täytäntöönpanokelpoiset oikeudet ja tehokkaat hallinnolliset ja oikeudelliset muutoksenhakukeinot niitä rekisteröityjä varten, joiden henkilötietoja siirretään;
b) se, onko kyseisessä kolmannessa maassa tai siinä kolmannessa maassa, jonka alaisuuteen kansainvälinen järjestö kuuluu, vähintään yksi tehokkaasti toimiva riippumaton valvontaviranomainen, joka vastaa tietosuojasääntöjen noudattamisen varmistamisesta ja täytäntöönpanosta, kuten riittävistä valvontavaltuuksista, oikeuksien käyttämistä koskevan avun ja neuvojen tarjoamisesta rekisteröidyille sekä yhteistyön tekemisestä jäsenvaltioiden valvontaviranomaisten kanssa;
c) asianosaisen kolmannen maan tai kansainvälisen järjestön tekemät kansainväliset sitoumukset tai muut oikeudellisesti sitovista yleissopimuksista tai säädöksistä taikka monenvälisiin tai alueellisiin järjestelmiin osallistumisesta johtuvat velvoitteet, jotka koskevat erityisesti henkilötietojen suojaamista.
3.   Komissio voi suojan riittävyyttä arvioituaan päättää, että kolmas maa tai kolmannen maan alue tai yksi tai useampi tietty sektori tai kansainvälinen järjestö tarjoaa tämän artiklan 2 kohdassa tarkoitetun riittävän tietosuojan tason. Täytäntöönpanosäädöksessä on säädettävä vähintään joka neljäs vuosi tehtävästä määräaikaistarkastelusta, jossa on otettava huomioon kaikki asiaan liittyvä kehitys kyseisessä kolmannessa maassa tai kansainvälisessä järjestössä. Täytäntöönpanosäädöksessä määritellään sen maantieteellinen soveltamisala ja alakohtainen soveltaminen ja tarvittaessa nimetään tämän artiklan 2 kohdan b alakohdassa tarkoitettu valvontaviranomainen tai valvontaviranomaiset. Täytäntöönpanosäädös hyväksytään 93 artiklan 2 kohdassa tarkoitettua tarkastelumenettelyä noudattaen.
4.   Komissio seuraa jatkuvasti kolmansissa maissa ja kansainvälisissä järjestöissä tapahtuvaa kehitystä, joka saattaa vaikuttaa tämän artiklan 3 kohdan mukaisesti hyväksyttyjen päätösten ja direktiivin 95/46/EY 25 artiklan 6 kohdan perusteella hyväksyttyjen päätösten toimivuuteen.
5.   Jos saatavilla olevista tiedoista käy ilmi varsinkin tämän artiklan 3 kohdassa tarkoitetun tarkastelun jälkeen, että kolmas maa tai kolmannen maan alue tai yksi tai useampi tietty sektori tai kansainvälinen järjestö ei tarjoa enää tämän artiklan 2 kohdassa tarkoitettua riittävää tietosuojan tasoa, komissio tekee tästä päätöksen ja tarvittaessa kumoaa tämän artiklan 3 kohdassa tarkoitetun päätöksen, muuttaa sitä tai lykkää sen voimaantuloa täytäntöönpanosäädöksellä ilman takautuvaa vaikutusta. Nämä täytäntöönpanosäädökset hyväksytään 93 artiklan 2 kohdassa tarkoitettua tarkastelumenettelyä noudattaen.
Komissio hyväksyy 93 artiklan 3 kohdassa tarkoitettua menettelyä noudattaen välittömästi sovellettavia täytäntöönpanosäädöksiä asianmukaisesti perustelluissa erittäin kiireellisissä tapauksissa.
6.   Komissio aloittaa neuvottelut kolmannen maan tai kansainvälisen järjestön kanssa korjatakseen tilanteen, jonka johdosta 5 kohdan mukainen päätös annettiin.
7.   Edellä tämän artiklan 5 kohdan nojalla annettu päätös ei rajoita 46–49 artiklan mukaisesti tehtäviä henkilötietojen siirtoja kolmanteen maahan tai kyseisen kolmannen maan alueelle tai yhdelle tai useammalle tietylle sektorille tai kansainväliselle järjestölle.
8.   Komissio julkaisee Euroopan unionin virallisessa lehdessä ja verkkosivustollaan luettelon niistä kolmansista maista, kolmannen maan alueista ja tietyistä sektoreista sekä kansainvälisistä järjestöistä, joiden osalta se on päättänyt, että tietosuojan taso on tai ei enää ole riittävä.
9.   Komission direktiivin 95/46/EY 25 artiklan 6 kohdan nojalla antamat päätökset pysyvät voimassa, kunnes niitä muutetaan, ne korvataan tai kumotaan tämän artiklan 3 tai 5 kohdan mukaisesti annetulla komission päätöksellä.
46 artikla </t>
    </r>
    <r>
      <rPr>
        <i/>
        <sz val="10"/>
        <rFont val="Arial"/>
        <family val="2"/>
      </rPr>
      <t>Siirto asianmukaisia suojatoimia soveltaen</t>
    </r>
    <r>
      <rPr>
        <sz val="10"/>
        <rFont val="Arial"/>
        <family val="2"/>
      </rPr>
      <t xml:space="preserve">
1.   Jollei 45 artiklan 3 kohdan mukaista päätöstä ole tehty, rekisterinpitäjä tai henkilötietojen käsittelijä voi siirtää henkilötietoja kolmanteen maahan tai kansainväliselle järjestölle vain, jos kyseinen rekisterinpitäjä tai henkilötietojen käsittelijä on toteuttanut asianmukaiset suojatoimet ja jos rekisteröityjen saatavilla on täytäntöönpanokelpoisia oikeuksia ja tehokkaita oikeussuojakeinoja.
2.   Edellä 1 kohdassa tarkoitettuja asianmukaisia suojatoimia voivat olla seuraavat, ilman että edellytetään erityistä valvontaviranomaisen antamaa lupaa:
a) viranomaisten tai julkisten elinten välinen oikeudellisesti sitova ja täytäntöönpanokelpoinen väline;
b) 47 artiklan mukaiset yritystä koskevat sitovat säännöt;
c) komission 93 artiklan 2 kohdassa tarkoitettua tarkastelumenettelyä noudattaen antamat tietosuojaa koskevat vakiolausekkeet;
d) tietosuojaa koskevat vakiolausekkeet, jotka tietosuojaviranomainen vahvistaa ja jotka komissio hyväksyy 93 artiklan 2 kohdassa tarkoitettua tarkastelumenettelyä noudattaen;
e) 40 artiklassa tarkoitetut hyväksytyt käytännesäännöt yhdessä kolmannen maan rekisterinpitäjän tai henkilötietojen käsittelijän sitovien ja täytäntöönpanokelpoisten sitoumusten kanssa asianmukaisten suojatoimien soveltamiseksi, myös rekisteröityjen oikeuksiin;
f) 42 artiklassa tarkoitettu hyväksytty sertifiointimekanismi yhdessä kolmannen maan rekisterinpitäjän tai henkilötietojen käsittelijän sitovien ja täytäntöönpanokelpoisten sitoumusten kanssa asianmukaisten suojatoimien soveltamiseksi, myös rekisteröityjen oikeuksiin.
3.   Toimivaltaisen valvontaviranomaisen luvalla 1 kohdassa tarkoitettuja asianmukaisia suojatoimia voivat olla myös erityisesti seuraavat:
a) rekisterinpitäjän tai henkilötietojen käsittelijän ja kolmannen maan tai kansainvälisen järjestön rekisterinpitäjän, henkilötietojen käsittelijän tai vastaanottajan väliset sopimuslausekkeet; tai
b) säännökset, jotka sisällytetään viranomaisten tai julkisten elinten välisiin hallinnollisiin järjestelyihin ja joihin sisältyy rekisteröityjen täytäntöönpanokelpoisia ja tehokkaita oikeuksia.
4.   Valvontaviranomaisen on sovellettava 63 artiklassa tarkoitettua yhdenmukaisuusmekanismia tämän artiklan 3 kohdassa tarkoitetuissa tapauksissa.
5.   Hyväksynnät, jotka jäsenvaltio tai valvontaviranomainen on antanut direktiivin 95/46/EY 26 artiklan 2 kohdan nojalla, pysyvät voimassa, kunnes kyseinen valvontaviranomainen tarpeen vaatiessa muuttaa niitä tai korvaa tai kumoaa ne. Päätökset, jotka komissio on antanut direktiivin 95/46/EY 26 artiklan 4 kohdan nojalla, pysyvät voimassa, kunnes niitä tarpeen vaatiessa muutetaan, ne korvataan tai kumotaan tämän artiklan 2 kohdan mukaisesti annetulla komission päätöksellä.
49 artikla </t>
    </r>
    <r>
      <rPr>
        <i/>
        <sz val="10"/>
        <rFont val="Arial"/>
        <family val="2"/>
      </rPr>
      <t>Erityistilanteita koskevat poikkeukset</t>
    </r>
    <r>
      <rPr>
        <sz val="10"/>
        <rFont val="Arial"/>
        <family val="2"/>
      </rPr>
      <t xml:space="preserve">
1.   Jos ei ole tehty 45 artiklan 3 kohdan mukaista tietosuojan tason riittävyyttä koskevaa päätöstä tai ei ole toteutettu 46 artiklassa tarkoitettuja asianmukaisia suojatoimia yritystä koskevat sitovat säännöt mukaan lukien, henkilötietojen siirrot tai siirtojen sarjat kolmanteen maahan tai kansainväliselle järjestölle voidaan suorittaa jollakin seuraavista edellytyksistä:
a) rekisteröity on antanut nimenomaisen suostumuksensa ehdotettuun siirtoon sen jälkeen, kun hänelle on ilmoitettu, että tällaiset siirrot voivat aiheuttaa rekisteröidylle riskejä tietosuojan tason riittävyyttä koskevan päätöksen ja asianmukaisten suojatoimien puuttumisen vuoksi;
b) siirto on tarpeen rekisteröidyn ja rekisterinpitäjän välisen sopimuksen täytäntöönpanemiseksi tai sopimuksen tekemistä edeltävien toimenpiteiden toteuttamiseksi rekisteröidyn pyynnöstä;
c) siirto on tarpeen rekisterinpitäjän ja toisen luonnollisen henkilön tai oikeushenkilön välisen, rekisteröidyn edun mukaisen sopimuksen tekemiseksi tai täytäntöönpanemiseksi;
d) siirto on tarpeen tärkeää yleistä etua koskevien syiden vuoksi;
e) siirto on tarpeen oikeusvaateen laatimiseksi, esittämiseksi tai puolustamiseksi;
f) siirto on tarpeen rekisteröidyn tai muiden henkilöiden elintärkeiden etujen suojaamiseksi, jos rekisteröity on fyysisesti tai juridisesti estynyt antamasta suostumustaan;
g) siirto tehdään rekisteristä, jonka tarkoituksena on unionin oikeuden tai jäsenvaltion lainsäädännön mukaan tietojen antaminen yleisölle ja joka on yleisesti yleisön tai kenen tahansa sellaisen henkilön käytettävissä, joka voi esittää tiedonsaannille perustellun syyn, mutta ainoastaan siltä osin kuin rekisterin käytön edellytykset, joista säädetään unionin oikeudessa tai jäsenvaltion lainsäädännössä, täyttyvät kussakin yksittäisessä tapauksessa.
Jos siirto ei voi perustua 45 tai 46 artiklassa oleviin sääntöihin, kuten yritystä koskeviin sitoviin sääntöihin, eikä mikään tämän kohdan ensimmäisen alakohdan mukaisista erityistilanteita koskevista poikkeuksista sovellu, henkilötietoja voidaan siirtää kolmanteen maahan tai kansainväliselle järjestölle ainoastaan, jos siirto ei ole toistuva, koskee ainoastaan rajallista määrää rekisteröityjä ja on tarpeen rekisterinpitäjän sellaisten pakottavien ja oikeutettujen etujen toteuttamiseksi, joita rekisteröidyn edut tai perusoikeudet ja -vapaudet eivät syrjäytä, sekä jos rekisterinpitäjä on arvioinut kaikkia tiedonsiirtoon liittyviä seikkoja ja toteuttanut tämän arvioinnin perusteella henkilötietojen suojaa koskevat asianmukaiset suojatoimet. Rekisterinpitäjän on ilmoitettava siirrosta valvontaviranomaiselle. Edellä 13 ja 14 artiklassa mainittujen tietojen lisäksi rekisterinpitäjän on annettava rekisteröidylle tiedot siirrosta sekä pakottavista ja oikeutetuista eduista.
2.   Edellä olevan 1 kohdan ensimmäisen alakohdan g alakohdan mukainen siirto ei saa käsittää rekisteriin sisältyviä henkilötietoja kokonaisuudessaan eikä kokonaisia henkilötietoryhmiä. Jos rekisteri on tarkoitettu sellaisten henkilöiden käyttöön, joilla on siihen oikeutettu etu, siirto tehdään ainoastaan näiden henkilöiden pyynnöstä tai jos he ovat henkilötietojen vastaanottajia.
3.   Edellä olevan 1 kohdan ensimmäisen alakohdan a, b ja c alakohtaa ja toista alakohtaa ei sovelleta toimiin, joita viranomaiset suorittavat osana julkisen vallan käyttöä.
4.   Edellä 1 kohdan ensimmäisen alakohdan d alakohdassa tarkoitettu yleinen etu on tunnustettava unionin oikeudessa tai sen jäsenvaltion lainsäädännössä, jota rekisterinpitäjään sovelletaan.
5.   Ellei tietosuojan riittävyyttä koskevaa päätöstä ole annettu, unionin oikeudessa tai jäsenvaltion lainsäädännössä voidaan tärkeää yleistä etua koskevista syistä nimenomaisesti rajoittaa tiettyjen henkilötietoryhmien siirtoa kolmanteen maahan tai kansainväliselle järjestölle. Jäsenvaltioiden on ilmoitettava tällaisista säännöksistä komissiolle.
6.   Rekisterinpitäjän tai henkilötietojen käsittelijän on dokumentoitava arviointi ja tämän artiklan 1 kohdan toisessa alakohdassa tarkoitetut asianmukaiset suojatoimet 30 artiklassa tarkoitettuun selosteeseen.</t>
    </r>
  </si>
  <si>
    <r>
      <t xml:space="preserve">15 artikla </t>
    </r>
    <r>
      <rPr>
        <i/>
        <sz val="10"/>
        <rFont val="Arial"/>
        <family val="2"/>
      </rPr>
      <t>Rekisteröidyn oikeus saada pääsy tietoihin</t>
    </r>
    <r>
      <rPr>
        <sz val="10"/>
        <rFont val="Arial"/>
        <family val="2"/>
      </rPr>
      <t xml:space="preserve">
1.   Rekisteröidyllä on oikeus saada rekisterinpitäjältä vahvistus siitä, että häntä koskevia henkilötietoja käsitellään tai että niitä ei käsitellä, ja jos näitä henkilötietoja käsitellään, oikeus saada pääsy henkilötietoihin sekä seuraavat tiedot:
a) käsittelyn tarkoitukset;
b) kyseessä olevat henkilötietoryhmät;
c) vastaanottajat tai vastaanottajaryhmät, erityisesti kolmansissa maissa olevat vastaanottajat tai kansainväliset järjestöt, joille henkilötietoja on luovutettu tai on tarkoitus luovuttaa;
d) mahdollisuuksien mukaan henkilötietojen suunniteltu säilytysaika tai jos se ei ole mahdollista, tämän ajan määrittämiskriteerit;
e) rekisteröidyn oikeus pyytää rekisterinpitäjältä häntä itseään koskevien henkilötietojen oikaisemista tai poistamista taikka henkilötietojen käsittelyn rajoittamista tai vastustaa tällaista käsittelyä;
f) oikeus tehdä valitus valvontaviranomaiselle;
g) jos henkilötietoja ei kerätä rekisteröidyltä, kaikki tietojen alkuperästä käytettävissä olevat tiedot;
h) automaattisen päätöksenteon, muun muassa 22 artiklan 1 ja 4 kohdassa tarkoitetun profiloinnin olemassaolo, sekä ainakin näissä tapauksissa merkitykselliset tiedot käsittelyyn liittyvästä logiikasta samoin kuin kyseisen käsittelyn merkittävyys ja mahdolliset seuraukset rekisteröidylle.
2.   Jos henkilötietoja siirretään kolmanteen maahan tai kansainväliselle järjestölle, rekisteröidyllä on oikeus saada ilmoitus 46 artiklassa tarkoitetuista siirtoa koskevista asianmukaisista suojatoimista.
3.   Rekisterinpitäjän on toimitettava jäljennös käsiteltävistä henkilötiedoista. Jos rekisteröity pyytää useampia jäljennöksiä, rekisterinpitäjä voi periä niistä hallinnollisiin kustannuksiin perustuvan kohtuullisen maksun. Jos rekisteröity esittää pyynnön sähköisesti, tiedot on toimitettava yleisesti käytetyssä sähköisessä muodossa, paitsi jos rekisteröity toisin pyytää.
4.   Oikeus saada 3 kohdassa tarkoitettu jäljennös ei saa vaikuttaa haitallisesti muiden oikeuksiin ja vapauksiin.
16 artikla </t>
    </r>
    <r>
      <rPr>
        <i/>
        <sz val="10"/>
        <rFont val="Arial"/>
        <family val="2"/>
      </rPr>
      <t>Oikeus tietojen oikaisemiseen</t>
    </r>
    <r>
      <rPr>
        <sz val="10"/>
        <rFont val="Arial"/>
        <family val="2"/>
      </rPr>
      <t xml:space="preserve">
Rekisteröidyllä on oikeus vaatia, että rekisterinpitäjä oikaisee ilman aiheetonta viivytystä rekisteröityä koskevat epätarkat ja virheelliset henkilötiedot. Ottaen huomioon tarkoitukset, joihin tietoja käsiteltiin, rekisteröidyllä on oikeus saada puutteelliset henkilötiedot täydennettyä, muun muassa toimittamalla lisäselvitys.
17 artikla </t>
    </r>
    <r>
      <rPr>
        <i/>
        <sz val="10"/>
        <rFont val="Arial"/>
        <family val="2"/>
      </rPr>
      <t>Oikeus tietojen poistamiseen (”oikeus tulla unohdetuksi”)</t>
    </r>
    <r>
      <rPr>
        <sz val="10"/>
        <rFont val="Arial"/>
        <family val="2"/>
      </rPr>
      <t xml:space="preserve">
1.   Rekisteröidyllä on oikeus saada rekisterinpitäjä poistamaan rekisteröityä koskevat henkilötiedot ilman aiheetonta viivytystä, ja rekisterinpitäjällä on velvollisuus poistaa henkilötiedot ilman aiheetonta viivytystä, edellyttäen että jokin seuraavista perusteista täyttyy:
a) henkilötietoja ei enää tarvita niihin tarkoituksiin, joita varten ne kerättiin tai joita varten niitä muutoin käsiteltiin;
b) rekisteröity peruuttaa suostumuksen, johon käsittely on perustunut 6 artiklan 1 kohdan a alakohdan tai 9 artiklan 2 kohdan a alakohdan mukaisesti, eikä käsittelyyn ole muuta laillista perustetta;
c) rekisteröity vastustaa käsittelyä 21 artiklan 1 kohdan nojalla eikä käsittelyyn ole olemassa perusteltua syytä tai rekisteröity vastustaa käsittelyä 21 artiklan 2 kohdan nojalla;
d) henkilötietoja on käsitelty lainvastaisesti;
e) henkilötiedot on poistettava unionin oikeuteen tai jäsenvaltion lainsäädäntöön perustuvan rekisterinpitäjään sovellettavan lakisääteisen velvoitteen noudattamiseksi;
f) henkilötiedot on kerätty 8 artiklan 1 kohdassa tarkoitetun tietoyhteiskunnan palvelujen tarjoamisen yhteydessä.
2.   Jos rekisterinpitäjä on julkistanut henkilötiedot ja sillä on 1 kohdan mukaisesti velvollisuus poistaa tiedot, sen on käytettävissä oleva teknologia ja toteuttamiskustannukset huomioon ottaen toteutettava kohtuulliset toimenpiteet, muun muassa tekniset toimet, ilmoittaakseen henkilötietoja käsitteleville rekisterinpitäjille, että rekisteröity on pyytänyt kyseisiä rekisterinpitäjiä poistamaan näihin henkilötietoihin liittyvät linkit tai näiden henkilötietojen jäljennökset tai kopiot.
3.   Edellä olevaa 1 ja 2 kohtaa ei sovelleta, jos käsittely on tarpeen
a) sananvapautta ja tiedonvälityksen vapautta koskevan oikeuden käyttämiseksi;
b) rekisterinpitäjään sovellettavaan unionin oikeuteen tai jäsenvaltion lainsäädäntöön perustuvan, käsittelyä edellyttävän lakisääteisen velvoitteen noudattamiseksi tai jos käsittely tapahtuu yleistä etua koskevan tehtävän suorittamista tai rekisterinpitäjälle kuuluvan julkisen vallan käyttämistä varten;
c) kansanterveyteen liittyvää yleistä etua koskevista syistä 9 artiklan 2 kohdan h ja i alakohdan sekä 9 artiklan 3 kohdan mukaisesti;
d) yleisen edun mukaisia arkistointitarkoituksia taikka tieteellisiä tai historiallisia tutkimustarkoituksia tai tilastollisia tarkoituksia varten 89 artiklan 1 kohdan mukaisesti, jos 1 kohdassa tarkoitettu oikeus todennäköisesti estää kyseisen käsittelyn tai vaikeuttaa sitä suuresti; tai
e) oikeudellisen vaateen laatimiseksi, esittämiseksi tai puolustamiseksi.
18 artikla</t>
    </r>
    <r>
      <rPr>
        <i/>
        <sz val="10"/>
        <rFont val="Arial"/>
        <family val="2"/>
      </rPr>
      <t xml:space="preserve"> Oikeus käsittelyn rajoittamiseen</t>
    </r>
    <r>
      <rPr>
        <sz val="10"/>
        <rFont val="Arial"/>
        <family val="2"/>
      </rPr>
      <t xml:space="preserve">
1.   Rekisteröidyllä on oikeus siihen, että rekisterinpitäjä rajoittaa käsittelyä, jos kyseessä on yksi seuraavista:
a) rekisteröity kiistää henkilötietojen paikkansapitävyyden, jolloin käsittelyä rajoitetaan ajaksi, jonka kuluessa rekisterinpitäjä voi varmistaa niiden paikkansapitävyyden;
b) käsittely on lainvastaista ja rekisteröity vastustaa henkilötietojen poistamista ja vaatii sen sijaan niiden käytön rajoittamista;
c) rekisterinpitäjä ei enää tarvitse kyseisiä henkilötietoja käsittelyn tarkoituksiin, mutta rekisteröity tarvitsee niitä oikeudellisen vaateen laatimiseksi, esittämiseksi tai puolustamiseksi;
d) rekisteröity on vastustanut henkilötietojen käsittelyä 21 artiklan 1 kohdan nojalla odotettaessa sen todentamista, syrjäyttävätkö rekisterinpitäjän oikeutetut perusteet rekisteröidyn perusteet.
2.   Jos käsittelyä on rajoitettu 1 kohdan nojalla, näitä henkilötietoja saa, säilyttämistä lukuun ottamatta, käsitellä ainoastaan rekisteröidyn suostumuksella taikka oikeudellisen vaateen laatimiseksi, esittämiseksi tai puolustamiseksi tahi toisen luonnollisen henkilön tai oikeushenkilön oikeuksien suojaamiseksi tai tärkeää unionin tai jäsenvaltion yleistä etua koskevista syistä.
3.   Jos rekisteröity on saanut käsittelyn rajoitetuksi 1 kohdan nojalla, rekisterinpitäjän on tehtävä rekisteröidylle ilmoitus, ennen kuin käsittelyä koskeva rajoitus poistetaan.
19 artikla </t>
    </r>
    <r>
      <rPr>
        <i/>
        <sz val="10"/>
        <rFont val="Arial"/>
        <family val="2"/>
      </rPr>
      <t>Henkilötietojen oikaisua tai poistoa tai käsittelyn rajoitusta koskeva ilmoitusvelvollisuus</t>
    </r>
    <r>
      <rPr>
        <sz val="10"/>
        <rFont val="Arial"/>
        <family val="2"/>
      </rPr>
      <t xml:space="preserve">
Rekisterinpitäjän on ilmoitettava kaikenlaisista 16 artiklan, 17 artiklan 1 kohdan ja 18 artiklan mukaisesti tehdyistä henkilötietojen oikaisuista, poistoista tai käsittelyn rajoituksista jokaiselle vastaanottajalle, jolle henkilötietoja on luovutettu, paitsi jos tämä osoittautuu mahdottomaksi tai vaatii kohtuutonta vaivaa. Rekisterinpitäjän on ilmoitettava rekisteröidylle näistä vastaanottajista, jos rekisteröity sitä pyytää.
21 artikla </t>
    </r>
    <r>
      <rPr>
        <i/>
        <sz val="10"/>
        <rFont val="Arial"/>
        <family val="2"/>
      </rPr>
      <t>Vastustamisoikeus</t>
    </r>
    <r>
      <rPr>
        <sz val="10"/>
        <rFont val="Arial"/>
        <family val="2"/>
      </rPr>
      <t xml:space="preserve">
1.   Rekisteröidyllä on oikeus henkilökohtaiseen erityiseen tilanteeseensa liittyvällä perusteella milloin tahansa vastustaa häntä koskevien henkilötietojen käsittelyä, joka perustuu 6 artiklan 1 kohdan e tai f alakohtaan, kuten näihin säännöksiin perustuvaa profilointia. Rekisterinpitäjä ei saa enää käsitellä henkilötietoja, paitsi jos rekisterinpitäjä voi osoittaa, että käsittelyyn on olemassa huomattavan tärkeä ja perusteltu syy, joka syrjäyttää rekisteröidyn edut, oikeudet ja vapaudet tai jos se on tarpeen oikeusvaateen laatimiseksi, esittämiseksi tai puolustamiseksi.
2.   Jos henkilötietoja käsitellään suoramarkkinointia varten, rekisteröidyllä on oikeus milloin tahansa vastustaa häntä koskevien henkilötietojen käsittelyä tällaista markkinointia varten, mukaan lukien profilointia silloin kun se liittyy tällaiseen suoramarkkinointiin.
3.   Jos rekisteröity vastustaa henkilötietojen käsittelyä suoramarkkinointia varten, niitä ei saa enää käsitellä tähän tarkoitukseen.
4.   Viimeistään silloin, kun rekisteröityyn ollaan yhteydessä ensimmäisen kerran, 1 ja 2 kohdassa tarkoitettu oikeus on nimenomaisesti saatettava rekisteröidyn tietoon ja esitettävä selkeästi ja muusta tiedotuksesta erillään.
5.   Tietoyhteiskunnan palvelujen käyttämisen yhteydessä ja sen estämättä, mitä direktiivissä 2002/58/EY määrätään, rekisteröity voi käyttää vastustamisoikeuttaan automaattisesti teknisiä ominaisuuksia hyödyntäen.
6.   Jos henkilötietoja käsitellään tieteellisiä tai historiallisia tutkimustarkoituksia tai tilastollisia tarkoituksia varten 89 artiklan 1 kohdan mukaisesti, rekisteröidyllä on oikeus henkilökohtaiseen tilanteeseensa liittyvällä perusteella vastustaa häntä itseään koskevien henkilötietojen käsittelyä, paitsi jos käsittely on tarpeen yleistä etua koskevan tehtävän suorittamiseksi.
11 artikla </t>
    </r>
    <r>
      <rPr>
        <i/>
        <sz val="10"/>
        <rFont val="Arial"/>
        <family val="2"/>
      </rPr>
      <t>Käsittely, joka ei edellytä tunnistamista</t>
    </r>
    <r>
      <rPr>
        <sz val="10"/>
        <rFont val="Arial"/>
        <family val="2"/>
      </rPr>
      <t xml:space="preserve">
1.   Jos tarkoitukset, joihin rekisterinpitäjä käsittelee henkilötietoja, eivät edellytä tai eivät enää edellytä, että rekisterinpitäjä tunnistaa rekisteröidyn, rekisterinpitäjällä ei ole velvollisuutta säilyttää, hankkia tai käsitellä lisätietoja rekisteröidyn tunnistamista varten, jos tämä olisi tarpeen vain tämän asetuksen noudattamiseksi.
2.   Jos tämän artiklan 1 kohdassa tarkoitetuissa tapauksissa rekisterinpitäjä pystyy osoittamaan, ettei se pysty tunnistamaan rekisteröityä, rekisterinpitäjän on ilmoitettava asiasta rekisteröidylle, jos tämä on mahdollista. Tällaisissa tapauksissa 15–20 artiklaa ei sovelleta, paitsi jos rekisteröity näiden artikloiden mukaisia oikeuksiaan käyttääkseen antaa lisätietoja, joiden avulla hänet voidaan tunnistaa.</t>
    </r>
  </si>
  <si>
    <r>
      <t xml:space="preserve">25 artikla </t>
    </r>
    <r>
      <rPr>
        <i/>
        <sz val="10"/>
        <rFont val="Arial"/>
        <family val="2"/>
      </rPr>
      <t>Sisäänrakennettu ja oletusarvoinen tietosuoja</t>
    </r>
    <r>
      <rPr>
        <sz val="10"/>
        <rFont val="Arial"/>
        <family val="2"/>
      </rPr>
      <t xml:space="preserve">
1.   Ottaen huomioon uusimman tekniikan ja toteuttamiskustannukset sekä käsittelyn luonteen, laajuuden, asiayhteyden ja tarkoitukset sekä käsittelyn aiheuttamat todennäköisyydeltään ja vakavuudeltaan vaihtelevat riskit luonnollisten henkilöiden oikeuksille ja vapauksille rekisterinpitäjän on käsittelytapojen määrittämisen ja itse käsittelyn yhteydessä toteutettava tehokkaasti tietosuojaperiaatteiden, kuten tietojen minimoinnin, täytäntöönpanoa varten asianmukaiset tekniset ja organisatoriset toimenpiteet, kuten tietojen pseudonymisointi ja tarvittavat suojatoimet, jotta ne saataisiin sisällytettyä käsittelyn osaksi ja jotta käsittely vastaisi tämän asetuksen vaatimuksia ja rekisteröityjen oikeuksia suojattaisiin.
2.   Rekisterinpitäjän on toteutettava asianmukaiset tekniset ja organisatoriset toimenpiteet, joilla varmistetaan, että oletusarvoisesti käsitellään vain käsittelyn kunkin erityisen tarkoituksen kannalta tarpeellisia henkilötietoja. Tämä velvollisuus koskee kerättyjen henkilötietojen määriä, käsittelyn laajuutta, säilytysaikaa ja saatavilla oloa. Näiden toimenpiteiden avulla on varmistettava etenkin se, että henkilötietoja oletusarvoisesti ei saateta rajoittamattoman henkilömäärän saataville ilman luonnollisen henkilön myötävaikutusta.
3.   Hyväksyttyä 42 artiklan mukaista sertifiointimekanismia voidaan käyttää yhtenä tekijänä sen osoittamiseksi, että tämän artiklan 1 ja 2 kohdassa asetettuja vaatimuksia noudatetaan.
32 artikla</t>
    </r>
    <r>
      <rPr>
        <i/>
        <sz val="10"/>
        <rFont val="Arial"/>
        <family val="2"/>
      </rPr>
      <t xml:space="preserve"> Käsittelyn turvallisuus</t>
    </r>
    <r>
      <rPr>
        <sz val="10"/>
        <rFont val="Arial"/>
        <family val="2"/>
      </rPr>
      <t xml:space="preserve">
1.   Ottaen huomioon uusin tekniikka ja toteuttamiskustannukset, käsittelyn luonne, laajuus, asiayhteys ja tarkoitukset sekä luonnollisten henkilöiden oikeuksiin ja vapauksiin kohdistuvat, todennäköisyydeltään ja vakavuudeltaan vaihtelevat riskit rekisterinpitäjän ja henkilötietojen käsittelijän on toteutettava riskiä vastaavan turvallisuustason varmistamiseksi asianmukaiset tekniset ja organisatoriset toimenpiteet, kuten
a) henkilötietojen pseudonymisointi ja salaus;
b) kyky taata käsittelyjärjestelmien ja palveluiden jatkuva luottamuksellisuus, eheys, käytettävyys ja vikasietoisuus;
c) kyky palauttaa nopeasti tietojen saatavuus ja pääsy tietoihin fyysisen tai teknisen vian sattuessa;
d) menettely, jolla testataan, tutkitaan ja arvioidaan säännöllisesti teknisten ja organisatoristen toimenpiteiden tehokkuutta tietojenkäsittelyn turvallisuuden varmistamiseksi.
2.   Asianmukaisen turvallisuustason arvioimisessa on kiinnitettävä huomiota erityisesti käsittelyn sisältämiin riskeihin, erityisesti siirrettyjen, tallennettujen tai muutoin käsiteltyjen henkilötietojen vahingossa tapahtuvan tai laittoman tuhoamisen, häviämisen, muuttamisen, luvattoman luovuttamisen tai henkilötietoihin pääsyn vuoksi.
3.   Jäljempänä 40 artiklassa tarkoitettujen hyväksyttyjen käytännesääntöjen tai 42 artiklassa tarkoitetun hyväksytyn sertifiointimekanismin noudattamista voidaan käyttää yhtenä tekijänä sen osoittamiseksi, että tämän artiklan 1 kohdassa asetettuja vaatimuksia noudatetaan.
4.   Rekisterinpitäjän ja henkilötietojen käsittelijän on toteutettava toimenpiteet sen varmistamiseksi, että jokainen rekisterinpitäjän tai henkilötietojen käsittelijän alaisuudessa toimiva luonnollinen henkilö, jolla on pääsy henkilötietoihin, käsittelee niitä ainoastaan rekisterinpitäjän ohjeiden mukaisesti, ellei unionin oikeudessa tai jäsenvaltion lainsäädännössä toisin vaadita.</t>
    </r>
  </si>
  <si>
    <r>
      <t xml:space="preserve">26 artikla </t>
    </r>
    <r>
      <rPr>
        <i/>
        <sz val="10"/>
        <rFont val="Arial"/>
        <family val="2"/>
      </rPr>
      <t>Yhteisrekisterinpitäjät</t>
    </r>
    <r>
      <rPr>
        <sz val="10"/>
        <rFont val="Arial"/>
        <family val="2"/>
      </rPr>
      <t xml:space="preserve">
1.   Jos vähintään kaksi rekisterinpitäjää määrittää yhdessä käsittelyn tarkoitukset ja keinot, ne ovat yhteisrekisterinpitäjiä. Ne määrittelevät keskinäisellä järjestelyllä läpinäkyvällä tavalla kunkin vastuualueen tässä asetuksessa vahvistettujen velvoitteiden noudattamiseksi, erityisesti rekisteröityjen oikeuksien käytön ja 13 ja 14 artiklan mukaisten tietojen toimittamista koskevien tehtäviensä osalta, paitsi jos ja siltä osin kuin rekisterinpitäjiin sovellettavassa unionin oikeudessa tai jäsenvaltion lainsäädännössä määritellään rekisterinpitäjien vastuualueet. Järjestelyn yhteydessä voidaan nimetä rekisteröidyille yhteyspiste.
2.   Edellä 1 kohdassa tarkoitetusta järjestelystä on käytävä asianmukaisesti ilmi yhteisten rekisterinpitäjien todelliset roolit ja suhteet rekisteröityihin nähden. Järjestelyn keskeisten osien on oltava rekisteröidyn saatavilla.
3.   Riippumatta 1 kohdassa tarkoitetun järjestelyn ehdoista rekisteröity voi käyttää tämän asetuksen mukaisia oikeuksiaan suhteessa kuhunkin rekisterinpitäjään ja kutakin rekisterinpitäjää vastaan.
28 artikla </t>
    </r>
    <r>
      <rPr>
        <i/>
        <sz val="10"/>
        <rFont val="Arial"/>
        <family val="2"/>
      </rPr>
      <t>Henkilötietojen käsittelijä</t>
    </r>
    <r>
      <rPr>
        <sz val="10"/>
        <rFont val="Arial"/>
        <family val="2"/>
      </rPr>
      <t xml:space="preserve">
1.   Jos käsittely on määrä suorittaa rekisterinpitäjän lukuun, rekisterinpitäjä saa käyttää ainoastaan sellaisia henkilötietojen käsittelijöitä, jotka toteuttavat riittävät suojatoimet asianmukaisten teknisten ja organisatoristen toimien täytäntöönpanemiseksi niin, että käsittely täyttää tämän asetuksen vaatimukset ja sillä varmistetaan rekisteröidyn oikeuksien suojelu.
2.   Henkilötietojen käsittelijä ei saa käyttää toisen henkilötietojen käsittelijän palveluksia ilman rekisterinpitäjän erityistä tai yleistä kirjallista ennakkolupaa. Kun kyse on kirjallisesta ennakkoluvasta, henkilötietojen käsittelijän on tiedotettava rekisterinpitäjälle kaikista suunnitelluista muutoksista, jotka koskevat muiden henkilötietojen käsittelijöiden lisäämistä tai vaihtamista, ja annettava siten rekisterinpitäjälle mahdollisuus vastustaa tällaisia muutoksia.
3.   Henkilötietojen käsittelijän suorittamaa käsittelyä on määritettävä sopimuksella tai muulla unionin oikeuden tai jäsenvaltion lainsäädännön mukaisella oikeudellisella asiakirjalla, joka sitoo henkilötietojen käsittelijää suhteessa rekisterinpitäjään ja jossa vahvistetaan käsittelyn kohde ja kesto, käsittelyn luonne ja tarkoitus, henkilötietojen tyyppi ja rekisteröityjen ryhmät, rekisterinpitäjän velvollisuudet ja oikeudet. Tässä sopimuksessa tai muussa oikeudellisessa asiakirjassa on säädettävä erityisesti, että henkilötietojen käsittelijä
a) käsittelee henkilötietoja ainoastaan rekisterinpitäjän antamien dokumentoitujen ohjeiden mukaisesti, mikä koskee myös henkilötietojen siirtoja kolmanteen maahan tai kansainväliselle järjestölle, paitsi jos henkilötietojen käsittelijään sovellettavassa unionin oikeudessa tai jäsenvaltion lainsäädännössä toisin vaaditaan, missä tapauksessa henkilötietojen käsittelijä tiedottaa rekisterinpitäjälle tästä oikeudellisesta vaatimuksesta ennen käsittelyä, paitsi jos tällainen tiedottaminen kielletään kyseisessä laissa yleistä etua koskevien tärkeiden syiden vuoksi;
b) varmistaa, että henkilöt, joilla on oikeus käsitellä henkilötietoja, ovat sitoutuneet noudattamaan salassapitovelvollisuutta tai heitä koskee asianmukainen lakisääteinen salassapitovelvollisuus;
c) toteuttaa kaikki 32 artiklassa vaaditut toimenpiteet;
d) noudattaa 2 ja 4 kohdassa tarkoitettuja toisen henkilötietojen käsittelijän käytön edellytyksiä;
e) ottaen huomioon käsittelytoimen luonteen auttaa rekisterinpitäjää asianmukaisilla teknisillä ja organisatorisilla toimenpiteillä mahdollisuuksien mukaan täyttämään rekisterinpitäjän velvollisuuden vastata pyyntöihin, jotka koskevat III luvussa säädettyjen rekisteröidyn oikeuksien käyttämistä;
f) auttaa rekisterinpitäjää varmistamaan, että 32–36 artiklassa säädettyjä velvollisuuksia noudatetaan ottaen huomioon käsittelyn luonteen ja henkilötietojen käsittelijän saatavilla olevat tiedot;
g) rekisterinpitäjän valinnan mukaan poistaa tai palauttaa käsittelyyn liittyvien palveluiden tarjoamisen päätyttyä kaikki henkilötiedot rekisterinpitäjälle ja poistaa olemassa olevat jäljennökset, paitsi jos unionin oikeudessa tai jäsenvaltion lainsäädännössä vaaditaan säilyttämään henkilötiedot;
h) saattaa rekisterinpitäjän saataville kaikki tiedot, jotka ovat tarpeen tässä artiklassa säädettyjen velvollisuuksien noudattamisen osoittamista varten, ja sallii rekisterinpitäjän tai muun rekisterinpitäjän valtuuttaman auditoijan suorittamat auditoinnit, kuten tarkastukset, sekä osallistuu niihin.
Ensimmäisen alakohdan h alakohdan osalta henkilötietojen käsittelijän on välittömästi ilmoitettava rekisterinpitäjälle, jos hän katsoo, että ohjeistus rikkoo tätä asetusta tai muita unionin tai jäsenvaltion tietosuojasäännöksiä.
4.   Kun henkilötietojen käsittelijä käyttää toisen henkilötietojen käsittelijän palveluksia erityisten käsittelytoimintojen suorittamiseksi rekisterinpitäjän puolesta, kyseiseen toiseen henkilötietojen käsittelijään sovelletaan sopimuksen tai unionin oikeuden tai jäsenvaltion lainsäädännön mukaisen muun oikeudellisen asiakirjan mukaisesti samoja tietosuojavelvoitteita kuin ne, jotka on vahvistettu 3 kohdassa tarkoitetussa rekisterinpitäjän ja henkilötietojen käsittelijän välisessä sopimuksessa tai muussa oikeudellisessa asiakirjassa erityisesti antaen riittävät takeet siitä, että käsittelyyn liittyvät asianmukaiset tekniset ja organisatoriset toimet toteutetaan niin, että käsittely täyttää tämän asetuksen vaatimukset. Kun toinen henkilötietojen käsittelijä ei täytä tietosuojavelvoitteitaan, alkuperäinen henkilötietojen käsittelijä on edelleen täysimääräisesti vastuussa toisen henkilötietojen käsittelijän velvoitteiden suorittamisesta suhteessa rekisterinpitäjään.
5.   Jäljempänä 40 artiklassa tarkoitettujen hyväksyttyjen käytännesääntöjen tai 42 artiklassa tarkoitetun hyväksytyn sertifiointimekanismin noudattamista voidaan käyttää osatekijänä, jolla osoitetaan, että tämän artiklan 1 ja 4 kohdassa tarkoitetut riittävät takeet on annettu.
6.   Sanotun rajoittamatta rekisterinpitäjän ja henkilötietojen käsittelijän yksittäistä sopimusta, tämän artiklan 3 ja 4 kohdassa tarkoitettu sopimus tai muu oikeudellinen asiakirja voi perustua kokonaan tai osittain tämän artiklan 7 ja 8 kohdassa tarkoitettuihin vakiosopimuslausekkeisiin; tämä koskee myös tilannetta, jossa ne ovat osa rekisterinpitäjälle tai henkilötietojen käsittelijälle 42 tai 43 artiklan mukaisesti myönnettyä sertifiointia.
7.   Komissio voi laatia vakiosopimuslausekkeita tämän artiklan 3 ja 4 kohdassa tarkoitettuja seikkoja varten ja 93 artiklan 2 kohdassa tarkoitettua tarkastelumenettelyä noudattaen.
8.   Valvontaviranomainen voi hyväksyä vakiosopimuslausekkeita tämän artiklan 3 ja 4 kohdassa tarkoitettuja seikkoja varten ja 63 artiklassa tarkoitetun yhdenmukaisuusmekanismin mukaisesti.
9.   Edellä 3 ja 4 kohdassa tarkoitetun sopimuksen tai muun oikeudellisen asiakirjan on oltava kirjallinen, mukaan lukien sähköisessä muodossa.
10.   Jos henkilötietojen käsittelijä rikkoo tätä asetusta määrittämällä käsittelyn tarkoitukset ja keinot, kyseistä henkilötietojen käsittelijää on pidettävä tämän käsittelyn rekisterinpitäjänä, sanotun kuitenkaan rajoittamatta 82, 83 ja 84 artiklan soveltamista.
29 artikla </t>
    </r>
    <r>
      <rPr>
        <i/>
        <sz val="10"/>
        <rFont val="Arial"/>
        <family val="2"/>
      </rPr>
      <t xml:space="preserve">Tietojenkäsittely rekisterinpitäjän ja henkilötietojen käsittelijän alaisuudessa
</t>
    </r>
    <r>
      <rPr>
        <sz val="10"/>
        <rFont val="Arial"/>
        <family val="2"/>
      </rPr>
      <t xml:space="preserve">
Henkilötietojen käsittelijä tai kukaan rekisterinpitäjän tai henkilötietojen käsittelijän alaisuudessa toimiva henkilö, jolla on pääsy henkilötietoihin, ei saa käsitellä niitä muuten kuin rekisterinpitäjän ohjeiden mukaisesti, ellei unionin oikeudessa tai jäsenvaltion lainsäädännössä niin vaadita.</t>
    </r>
  </si>
  <si>
    <r>
      <t xml:space="preserve">39 artikla </t>
    </r>
    <r>
      <rPr>
        <i/>
        <sz val="10"/>
        <rFont val="Arial"/>
        <family val="2"/>
      </rPr>
      <t>Tietosuojavastaavan tehtävät</t>
    </r>
    <r>
      <rPr>
        <sz val="10"/>
        <rFont val="Arial"/>
        <family val="2"/>
      </rPr>
      <t xml:space="preserve">
1.   Tietosuojavastaavalla on oltava ainakin seuraavat tehtävät:
a) antaa rekisterinpitäjälle tai henkilötietojen käsittelijälle sekä henkilötietoja käsitteleville työntekijöille tietoja ja neuvoja, jotka koskevat niiden tämän asetuksen ja muiden unionin tai jäsenvaltioiden tietosuojasäännösten mukaisia velvollisuuksia;
b) seurata, että noudatetaan tätä asetusta, muita unionin tai jäsenvaltion tietosuojalainsäännöksiä ja rekisterinpitäjän tai henkilötietojen käsittelijän toimintamenettelyjä, jotka liittyvät henkilötietojen suojaan, mukaan lukien vastuunjako, tiedon lisääminen ja käsittelyyn osallistuvan henkilöstön koulutus ja tähän liittyvät tarkastukset;
c) antaa pyydettäessä neuvoja tietosuojaa koskevasta vaikutustenarvioinnista ja valvoa sen toteutusta 35 artiklan mukaisesti;
d) tehdä yhteistyötä valvontaviranomaisen kanssa;
e)toimia valvontaviranomaisen yhteyspisteenä käsittelyyn liittyvissä kysymyksissä, mukaan lukien 36 artiklan mukainen ennakkokuuleminen ja tarvittaessa kuuleminen muista mahdollisista kysymyksistä.
2.   Tietosuojavastaavan on tehtäviään suorittaessaan otettava asianmukaisesti huomioon käsittelytoimiin liittyvä riski ottaen samalla huomioon käsittelyn luonne, laajuus, asiayhteys ja tarkoitukset.</t>
    </r>
  </si>
  <si>
    <r>
      <t>24 artikla</t>
    </r>
    <r>
      <rPr>
        <i/>
        <sz val="10"/>
        <rFont val="Arial"/>
        <family val="2"/>
      </rPr>
      <t xml:space="preserve"> Rekisterinpitäjän vastuu</t>
    </r>
    <r>
      <rPr>
        <sz val="10"/>
        <rFont val="Arial"/>
        <family val="2"/>
      </rPr>
      <t xml:space="preserve">
1.   Ottaen huomioon käsittelyn luonne, laajuus, asiayhteys ja tarkoitukset sekä luonnollisten henkilöiden oikeuksiin ja vapauksiin kohdistuvat, todennäköisyydeltään ja vakavuudeltaan vaihtelevat riskit rekisterinpitäjän on toteutettava tarvittavat tekniset ja organisatoriset toimenpiteet, joilla voidaan varmistaa ja osoittaa, että käsittelyssä noudatetaan tätä asetusta. Näitä toimenpiteitä on tarkistettava ja päivitettävä tarvittaessa.
2.   Kun se on oikeasuhteista käsittelytoimiin nähden, 1 kohdassa tarkoitettuihin toimenpiteisiin kuuluu, että rekisterinpitäjä panee täytäntöön asianmukaiset tietosuojaa koskevat toimintaperiaatteet.
3.   Jäljempänä 40 artiklassa tarkoitettujen käytännesääntöjen tai 42 artiklassa tarkoitetun hyväksytyn sertifiointimekanismin noudattamista voidaan käyttää yhtenä tekijänä sen osoittamiseksi, että rekisterinpitäjälle asetettuja velvollisuuksia noudatetaan.</t>
    </r>
  </si>
  <si>
    <r>
      <t xml:space="preserve">33 artikla </t>
    </r>
    <r>
      <rPr>
        <i/>
        <sz val="10"/>
        <rFont val="Arial"/>
        <family val="2"/>
      </rPr>
      <t xml:space="preserve">Henkilötietojen tietoturvaloukkauksesta ilmoittaminen valvontaviranomaiselle
</t>
    </r>
    <r>
      <rPr>
        <sz val="10"/>
        <rFont val="Arial"/>
        <family val="2"/>
      </rPr>
      <t xml:space="preserve">
1.   Jos tapahtuu henkilötietojen tietoturvaloukkaus, rekisterinpitäjän on ilmoitettava siitä ilman aiheetonta viivytystä ja mahdollisuuksien mukaan 72 tunnin kuluessa sen ilmitulosta 55 artiklan mukaisesti toimivaltaiselle valvontaviranomaiselle, paitsi jos henkilötietojen tietoturvaloukkauksesta ei todennäköisesti aiheudu luonnollisten henkilöiden oikeuksiin ja vapauksiin kohdistuvaa riskiä. Jos ilmoitusta ei anneta 72 tunnin kuluessa, rekisterinpitäjän on toimitettava valvontaviranomaiselle perusteltu selitys.
2.   Henkilötietojen käsittelijän on ilmoitettava henkilötietojen tietoturvaloukkauksesta rekisterinpitäjälle ilman aiheetonta viivytystä saatuaan sen tietoonsa.
3.   Edellä 1 kohdassa tarkoitetussa ilmoituksessa on vähintään
a) kuvattava henkilötietojen tietoturvaloukkaus, mukaan lukien mahdollisuuksien mukaan asianomaisten rekisteröityjen ryhmät ja arvioidut lukumäärät sekä henkilötietotyyppien ryhmät ja arvioidut lukumäärät;
b) ilmoitettava tietosuojavastaavan nimi ja yhteystiedot tai muu yhteyspiste, josta voi saada lisätietoa;
c) kuvattava henkilötietojen tietoturvaloukkauksen todennäköiset seuraukset;
d) kuvattava toimenpiteet, joita rekisterinpitäjä on ehdottanut tai jotka se on toteuttanut henkilötietojen tietoturvaloukkauksen johdosta, tarvittaessa myös toimenpiteet mahdollisten haittavaikutusten lieventämiseksi.
4.   Jos ja siltä osin kuin tietoja ei ole mahdollista toimittaa samanaikaisesti, tiedot voidaan toimittaa vaiheittain ilman aiheetonta viivytystä.
5.   Rekisterinpitäjän on dokumentoitava kaikki henkilötietojen tietoturvaloukkaukset, mukaan lukien henkilötietojen tietoturvaloukkaukseen liittyvät seikat, sen vaikutukset ja toteutetut korjaavat toimet. Valvontaviranomaisen on voitava tämän dokumentoinnin avulla tarkistaa, että tätä artiklaa on noudatettu.
34 artikla </t>
    </r>
    <r>
      <rPr>
        <i/>
        <sz val="10"/>
        <rFont val="Arial"/>
        <family val="2"/>
      </rPr>
      <t>Henkilötietojen tietoturvaloukkauksesta ilmoittaminen rekisteröidylle</t>
    </r>
    <r>
      <rPr>
        <sz val="10"/>
        <rFont val="Arial"/>
        <family val="2"/>
      </rPr>
      <t xml:space="preserve">
1.   Kun henkilötietojen tietoturvaloukkaus todennäköisesti aiheuttaa korkean riskin luonnollisten henkilöiden oikeuksille ja vapauksille, rekisterinpitäjän on ilmoitettava tietoturvaloukkauksesta rekisteröidylle ilman aiheetonta viivytystä.
2.   Tämän artiklan 1 kohdassa tarkoitetussa rekisteröidylle annettavassa ilmoituksessa on kuvattava selkeällä ja yksinkertaisella kielellä henkilötietojen tietoturvaloukkauksen luonne ja annettava ainakin 33 artiklan 3 kohdan b, c ja d alakohdassa tarkoitetut tiedot ja toimenpiteet.
3.   Edellä 1 kohdassa tarkoitettua ilmoitusta rekisteröidylle ei vaadita, jos jokin seuraavista edellytyksistä täyttyy:
a) rekisterinpitäjä on toteuttanut asianmukaiset tekniset ja organisatoriset suojatoimenpiteet ja henkilötietojen tietoturvaloukkauksen kohteena oleviin henkilötietoihin on sovellettu kyseisiä toimenpiteitä, erityisesti niitä, joiden avulla henkilötiedot muutetaan muotoon, jossa ne eivät ole sellaisten henkilöiden ymmärrettävissä, joilla ei ole lupaa päästä tietoihin, kuten salausta;
b) rekisterinpitäjä on toteuttanut jatkotoimenpiteitä, joilla varmistetaan, että 1 kohdassa tarkoitettu rekisteröidyn oikeuksiin ja vapauksiin kohdistuva korkea riski ei enää todennäköisesti toteudu;
c) se vaatisi kohtuutonta vaivaa. Tällaisissa tapauksissa on käytettävä julkista tiedonantoa tai vastaavaa toimenpidettä, jolla rekisteröidyille tiedotetaan yhtä tehokkaalla tavalla.
4.   Jos rekisterinpitäjä ei ole vielä ilmoittanut henkilötietojen tietoturvaloukkauksesta rekisteröidylle, valvontaviranomainen voi vaatia ilmoituksen tekemistä tai päättää, että jokin 3 kohdan edellytyksistä täyttyy, arvioituaan, kuinka todennäköisesti henkilötietojen tietoturvaloukkaus aiheuttaa suuren riskin.</t>
    </r>
  </si>
  <si>
    <r>
      <t xml:space="preserve">27 artikla </t>
    </r>
    <r>
      <rPr>
        <i/>
        <sz val="10"/>
        <rFont val="Arial"/>
        <family val="2"/>
      </rPr>
      <t>Yhteisrekisterinpitäjät</t>
    </r>
    <r>
      <rPr>
        <sz val="10"/>
        <rFont val="Arial"/>
        <family val="2"/>
      </rPr>
      <t xml:space="preserve">
1.   Jos vähintään kaksi rekisterinpitäjää määrittää yhdessä käsittelyn tarkoitukset ja keinot, ne ovat yhteisrekisterinpitäjiä. Ne määrittelevät keskinäisellä järjestelyllä läpinäkyvällä tavalla kunkin vastuualueen täsasetuksessa vahvistettujen velvoitteiden noudattamiseksi, erityisesti rekisteröityjen oikeuksien käytön ja 13 ja 14 artiklan mukaisten tietojen toimittamista koskevien tehtäviensä osalta, paitsi jos ja siltä osin kuin rekisterinpitäjiin sovellettavassa unionin oikeudessa tai jäsenvaltion lainsäädännössä määritellään rekisterinpitäjien vastuualueet. Järjestelyn yhteydessä voidaan nimetä rekisteröidyille yhteyspiste.
2.   Edellä 1 kohdassa tarkoitetusta järjestelystä on käytävä asianmukaisesti ilmi yhteisten rekisterinpitäjien todelliset roolit ja suhteet rekisteröityihin nähden. Järjestelyn keskeisten osien on oltava rekisteröidyn saatavilla.
3.   Riippumatta 1 kohdassa tarkoitetun järjestelyn ehdoista rekisteröity voi käyttää tämän asetuksen mukaisia oikeuksiaan suhteessa kuhunkin rekisterinpitäjään ja kutakin rekisterinpitäjää vastaan.
28 artikla Hen</t>
    </r>
    <r>
      <rPr>
        <i/>
        <sz val="10"/>
        <rFont val="Arial"/>
        <family val="2"/>
      </rPr>
      <t>kilötietojen käsittelijä
1</t>
    </r>
    <r>
      <rPr>
        <sz val="10"/>
        <rFont val="Arial"/>
        <family val="2"/>
      </rPr>
      <t>.   Jos käsittely on määrä suorittaa rekisterinpitäjän lukuun, rekisterinpitäjä saa käyttää ainoastaan sellaisia henkilötietojen käsittelijöitä, jotka toteuttavat riittävät suojatoimet asianmukaisten teknisten ja organisatoristen toimien täytäntöönpanemiseksi niin, että käsittely täyttää tämän asetuksen vaatimukset ja sillä varmistetaan rekisteröidyn oikeuksien suojelu.
2.   Henkilötietojen käsittelijä ei saa käyttää toisen henkilötietojen käsittelijän palveluksia ilman rekisterinpitäjän erityistä tai yleistä kirjallista ennakkolupaa. Kun kyse on kirjallisesta ennakkoluvasta, henkilötietojen käsittelijän on tiedotettava rekisterinpitäjälle kaikista suunnitelluista muutoksista, jotka koskevat muiden henkilötietojen käsittelijöiden lisäämistä tai vaihtamista, ja annettava siten rekisterinpitäjälle mahdollisuus vastustaa tällaisia muutoksia.
3.   Henkilötietojen käsittelijän suorittamaa käsittelyä on määritettävä sopimuksella tai muulla unionin oikeuden tai jäsenvaltion lainsäädännön mukaisella oikeudellisella asiakirjalla, joka sitoo henkilötietojen käsittelijää suhteessa rekisterinpitäjään ja jossa vahvistetaan käsittelyn kohde ja kesto, käsittelyn luonne ja tarkoitus, henkilötietojen tyyppi ja rekisteröityjen ryhmät, rekisterinpitäjän velvollisuudet ja oikeudet. Tässä sopimuksessa tai muussa oikeudellisessa asiakirjassa on säädettävä erityisesti, että henkilötietojen käsittelijä
a) käsittelee henkilötietoja ainoastaan rekisterinpitäjän antamien dokumentoitujen ohjeiden mukaisesti, mikä koskee myös henkilötietojen siirtoja kolmanteen maahan tai kansainväliselle järjestölle, paitsi jos henkilötietojen käsittelijään sovellettavassa unionin oikeudessa tai jäsenvaltion lainsäädännössä toisin vaaditaan, missä tapauksessa henkilötietojen käsittelijä tiedottaa rekisterinpitäjälle tästä oikeudellisesta vaatimuksesta ennen käsittelyä, paitsi jos tällainen tiedottaminen kielletään kyseisessä laissa yleistä etua koskevien tärkeiden syiden vuoksi;
b) varmistaa, että henkilöt, joilla on oikeus käsitellä henkilötietoja, ovat sitoutuneet noudattamaan salassapitovelvollisuutta tai heitä koskee asianmukainen lakisääteinen salassapitovelvollisuus;
c) toteuttaa kaikki 32 artiklassa vaaditut toimenpiteet;
d) noudattaa 2 ja 4 kohdassa tarkoitettuja toisen henkilötietojen käsittelijän käytön edellytyksiä;
e) ottaen huomioon käsittelytoimen luonteen auttaa rekisterinpitäjää asianmukaisilla teknisillä ja organisatorisilla toimenpiteillä mahdollisuuksien mukaan täyttämään rekisterinpitäjän velvollisuuden vastata pyyntöihin, jotka koskevat III luvussa säädettyjen rekisteröidyn oikeuksien käyttämistä;
f) auttaa rekisterinpitäjää varmistamaan, että 32–36 artiklassa säädettyjä velvollisuuksia noudatetaan ottaen huomioon käsittelyn luonteen ja henkilötietojen käsittelijän saatavilla olevat tiedot;
g) rekisterinpitäjän valinnan mukaan poistaa tai palauttaa käsittelyyn liittyvien palveluiden tarjoamisen päätyttyä kaikki henkilötiedot rekisterinpitäjälle ja poistaa olemassa olevat jäljennökset, paitsi jos unionin oikeudessa tai jäsenvaltion lainsäädännössä vaaditaan säilyttämään henkilötiedot;
h) saattaa rekisterinpitäjän saataville kaikki tiedot, jotka ovat tarpeen tässä artiklassa säädettyjen velvollisuuksien noudattamisen osoittamista varten, ja sallii rekisterinpitäjän tai muun rekisterinpitäjän valtuuttaman auditoijan suorittamat auditoinnit, kuten tarkastukset, sekä osallistuu niihin.
Ensimmäisen alakohdan h alakohdan osalta henkilötietojen käsittelijän on välittömästi ilmoitettava rekisterinpitäjälle, jos hän katsoo, että ohjeistus rikkoo tätä asetusta tai muita unionin tai jäsenvaltion tietosuojasäännöksiä.
4.   Kun henkilötietojen käsittelijä käyttää toisen henkilötietojen käsittelijän palveluksia erityisten käsittelytoimintojen suorittamiseksi rekisterinpitäjän puolesta, kyseiseen toiseen henkilötietojen käsittelijään sovelletaan sopimuksen tai unionin oikeuden tai jäsenvaltion lainsäädännön mukaisen muun oikeudellisen asiakirjan mukaisesti samoja tietosuojavelvoitteita kuin ne, jotka on vahvistettu 3 kohdassa tarkoitetussa rekisterinpitäjän ja henkilötietojen käsittelijän välisessä sopimuksessa tai muussa oikeudellisessa asiakirjassa erityisesti antaen riittävät takeet siitä, että käsittelyyn liittyvät asianmukaiset tekniset ja organisatoriset toimet toteutetaan niin, että käsittely täyttää tämän asetuksen vaatimukset. Kun toinen henkilötietojen käsittelijä ei täytä tietosuojavelvoitteitaan, alkuperäinen henkilötietojen käsittelijä on edelleen täysimääräisesti vastuussa toisen henkilötietojen käsittelijän velvoitteiden suorittamisesta suhteessa rekisterinpitäjään.
5.   Jäljempänä 40 artiklassa tarkoitettujen hyväksyttyjen käytännesääntöjen tai 42 artiklassa tarkoitetun hyväksytyn sertifiointimekanismin noudattamista voidaan käyttää osatekijänä, jolla osoitetaan, että tämän artiklan 1 ja 4 kohdassa tarkoitetut riittävät takeet on annettu.
6.   Sanotun rajoittamatta rekisterinpitäjän ja henkilötietojen käsittelijän yksittäistä sopimusta, tämän artiklan 3 ja 4 kohdassa tarkoitettu sopimus tai muu oikeudellinen asiakirja voi perustua kokonaan tai osittain tämän artiklan 7 ja 8 kohdassa tarkoitettuihin vakiosopimuslausekkeisiin; tämä koskee myös tilannetta, jossa ne ovat osa rekisterinpitäjälle tai henkilötietojen käsittelijälle 42 tai 43 artiklan mukaisesti myönnettyä sertifiointia.
7.   Komissio voi laatia vakiosopimuslausekkeita tämän artiklan 3 ja 4 kohdassa tarkoitettuja seikkoja varten ja 93 artiklan 2 kohdassa tarkoitettua tarkastelumenettelyä noudattaen.
8.   Valvontaviranomainen voi hyväksyä vakiosopimuslausekkeita tämän artiklan 3 ja 4 kohdassa tarkoitettuja seikkoja varten ja 63 artiklassa tarkoitetun yhdenmukaisuusmekanismin mukaisesti.
9.   Edellä 3 ja 4 kohdassa tarkoitetun sopimuksen tai muun oikeudellisen asiakirjan on oltava kirjallinen, mukaan lukien sähköisessä muodossa.
10.   Jos henkilötietojen käsittelijä rikkoo tätä asetusta määrittämällä käsittelyn tarkoitukset ja keinot, kyseistä henkilötietojen käsittelijää on pidettävä tämän käsittelyn rekisterinpitäjänä, sanotun kuitenkaan rajoittamatta 82, 83 ja 84 artiklan soveltamista.
29 artikla Tie</t>
    </r>
    <r>
      <rPr>
        <i/>
        <sz val="10"/>
        <rFont val="Arial"/>
        <family val="2"/>
      </rPr>
      <t>tojenkäsittely rekisterinpitäjän ja henkilötietojen käsittelijän alaisuudessa
He</t>
    </r>
    <r>
      <rPr>
        <sz val="10"/>
        <rFont val="Arial"/>
        <family val="2"/>
      </rPr>
      <t>nkilötietojen käsittelijä tai kukaan rekisterinpitäjän tai henkilötietojen käsittelijän alaisuudessa toimiva henkilö, jolla on pääsy henkilötietoihin, ei saa käsitellä niitä muuten kuin rekisterinpitäjän ohjeiden mukaisesti, ellei unionin oikeudessa tai jäsenvaltion lainsäädännössä niin vaadita.㨀_x0000__x0000_</t>
    </r>
  </si>
  <si>
    <t>Art. 31, 37</t>
  </si>
  <si>
    <t>Art. 5, 24 (osoitusvelvollisuus)</t>
  </si>
  <si>
    <r>
      <t>31 artikla</t>
    </r>
    <r>
      <rPr>
        <i/>
        <sz val="10"/>
        <rFont val="Arial"/>
        <family val="2"/>
      </rPr>
      <t xml:space="preserve"> Yhteistyö valvontaviranomaisen kanssa</t>
    </r>
    <r>
      <rPr>
        <sz val="10"/>
        <rFont val="Arial"/>
        <family val="2"/>
      </rPr>
      <t xml:space="preserve">
Rekisterinpitäjän ja henkilötietojen käsittelijän sekä tarvittaessa rekisterinpitäjän tai henkilötietojen käsittelijän edustajan on pyynnöstä tehtävä yhteistyötä valvontaviranomaisen kanssa sen tehtävien suorittamiseksi.
37 artikla </t>
    </r>
    <r>
      <rPr>
        <i/>
        <sz val="10"/>
        <rFont val="Arial"/>
        <family val="2"/>
      </rPr>
      <t>Tietosuojavastaavan nimittäminen</t>
    </r>
    <r>
      <rPr>
        <sz val="10"/>
        <rFont val="Arial"/>
        <family val="2"/>
      </rPr>
      <t xml:space="preserve">
7.Rekisterinpitäjän tai henkilötietojen käsittelijän on julkistettava tietosuojavastaavan yhteystiedot ja ilmoitettava ne valvontaviranomaiselle.</t>
    </r>
  </si>
  <si>
    <t>Art. 6</t>
  </si>
  <si>
    <r>
      <t xml:space="preserve">6 artikla </t>
    </r>
    <r>
      <rPr>
        <i/>
        <sz val="10"/>
        <rFont val="Arial"/>
        <family val="2"/>
      </rPr>
      <t>Käsittelyn lainmukaisuus</t>
    </r>
    <r>
      <rPr>
        <sz val="10"/>
        <rFont val="Arial"/>
        <family val="2"/>
      </rPr>
      <t xml:space="preserve"> 
1.Käsittely on lainmukaista ainoastaan jos ja vain siltä osin kuin vähintään yksi seuraavista edellytyksistä täyttyy: a) rekisteröity on antanut suostumuksensa henkilötietojensa käsittelyyn yhtä tai useampaa erityistä tarkoitusta varten; b) käsittely on tarpeen sellaisen sopimuksen täytäntöön panemiseksi, jossa rekisteröity on osapuolena, tai sopimuksen tekemistä edeltävien toimenpiteiden toteuttamiseksi rekisteröidyn pyynnöstä; c) käsittely on tarpeen rekisterinpitäjän lakisääteisen velvoitteen noudattamiseksi; d) käsittely on tarpeen rekisteröidyn tai toisen luonnollisen henkilön elintärkeiden etujen suojaamiseksi; e) käsittely on tarpeen yleistä etua koskevan tehtävän suorittamiseksi tai rekisterinpitäjälle kuuluvan julkisen vallan käyttämiseksi; f) käsittely on tarpeen rekisterinpitäjän tai kolmannen osapuolen oikeutettujen etujen toteuttamiseksi, paitsi milloin henkilötietojen suojaa edellyttävät rekisteröidyn edut tai perusoikeudet ja -vapaudet syrjäyttävät tällaiset edut, erityisesti jos rekisteröity on lapsi. Ensimmäisen alakohdan f alakohtaa ei sovelleta tietojenkäsittelyyn, jota viranomaiset suorittavat tehtäviensä yhteydessä. 2.Jäsenvaltiot voivat pitää voimassa tai ottaa käyttöön yksityiskohtaisempia säännöksiä tässä asetuksessa vahvistettujen sääntöjen soveltamisen mukauttamiseksi sellaisessa käsittelyssä, joka tehdään 1 kohdan c ja e alakohdan noudattamiseksi määrittämällä täsmällisemmin tietojenkäsittely- ja muita toimenpiteitä koskevat erityiset vaatimukset, joilla varmistetaan laillinen ja asianmukainen tietojenkäsittely muun muassa muissa erityisissä käsittelytilanteissa siten kuin IX luvussa säädetään. 3.Edellä olevan 1 kohdan c ja e alakohdassa tarkoitetun käsittelyn perustasta on säädettävä joko a) unionin oikeudessa; tai b) rekisterinpitäjään sovellettavassa jäsenvaltion lainsäädännössä. Käsittelyn tarkoitus määritellään kyseisessä käsittelyn oikeusperusteessa tai, 1 kohdan e alakohdassa tarkoitetussa käsittelyssä, sen on oltava tarpeen yleistä etua koskevan tehtävän suorittamiseksi tai rekisterinpitäjälle kuuluvan julkisen vallan käyttämiseksi. Kyseinen käsittelyn oikeusperuste voi sisältää erityisiä säännöksiä, joilla mukautetaan tämän asetuksen sääntöjen soveltamista, muun muassa: yleisiä edellytyksiä, jotka koskevat rekisterinpitäjän suorittaman tietojenkäsittelyn lainmukaisuutta; käsiteltävien tietojen tyyppiä; asianomaisia rekisteröityjä, yhteisöjä joille ja tarkoituksia joihin henkilötietoja voidaan luovuttaa; käyttötarkoitussidonnaisuutta; säilytysaikoja; sekä käsittelytoimia ja -menettelyjä, mukaan lukien laillisen ja asianmukaisen tietojenkäsittelyn varmistamiseen tarkoitetut toimenpiteet, kuten toimenpiteet muita IX luvussa esitettyjä erityisiä tietojenkäsittelytilanteita varten. Unionin oikeuden tai jäsenvaltion lainsäädännön on täytettävä yleisen edun mukainen tavoite ja oltava oikeasuhteinen sillä tavoiteltuun oikeutettuun päämäärään nähden. 4.Jos käsittely tapahtuu muuta kuin sitä tarkoitusta varten, jonka vuoksi tiedot on kerätty, eikä käsittely perustu rekisteröidyn suostumukseen eikä unionin oikeuteen tai jäsenvaltion lainsäädäntöön, joka muodostaa demokraattisessa yhteiskunnassa välttämättömän ja oikeasuhteisen toimenpiteen 23 artiklan 1 kohdassa tarkoitettujen tavoitteiden turvaamiseksi, rekisterinpitäjän on otettava huomioon muun muassa seuraavat asiat varmistaakseen, että muuhun tarkoitukseen tapahtuva käsittely on yhteensopivaa sen tarkoituksen kanssa, jota varten tiedot alun perin kerättiin: a) henkilötietojen keruun tarkoitusten ja aiotun myöhemmän käsittelyn tarkoitusten väliset yhteydet; b) henkilötietojen keruun asiayhteys erityisesti rekisteröityjen ja rekisterinpitäjän välisen suhteen osalta; c) henkilötietojen luonne, erityisesti se, käsitelläänkö erityisiä henkilötietojen ryhmiä 9 artiklan mukaisesti tai rikostuomioihin ja rikkomuksiin liittyviä henkilötietoja 10 artiklan mukaisesti; d) aiotun myöhemmän käsittelyn mahdolliset seuraukset rekisteröidyille; e) asianmukaisten suojatoimien, kuten salaamisen tai pseudonymisoinnin, olemassaolo.</t>
    </r>
  </si>
  <si>
    <r>
      <t>5 artikla</t>
    </r>
    <r>
      <rPr>
        <i/>
        <sz val="10"/>
        <rFont val="Arial"/>
        <family val="2"/>
      </rPr>
      <t xml:space="preserve"> Henkilötietojen käsittelyä koskevat periaatteet</t>
    </r>
    <r>
      <rPr>
        <sz val="10"/>
        <rFont val="Arial"/>
        <family val="2"/>
      </rPr>
      <t xml:space="preserve"> 
1.Henkilötietojen suhteen on noudatettava seuraavia vaatimuksia: a) niitä on käsiteltävä lainmukaisesti, asianmukaisesti ja rekisteröidyn kannalta läpinäkyvästi (”lainmukaisuus, kohtuullisuus ja läpinäkyvyys”); b) ne on kerättävä tiettyä, nimenomaista ja laillista tarkoitusta varten, eikä niitä saa käsitellä myöhemmin näiden tarkoitusten kanssa yhteensopimattomalla tavalla; myöhempää käsittelyä yleisen edun mukaisia arkistointitarkoituksia taikka tieteellisiä tai historiallisia tutkimustarkoituksia tai tilastollisia tarkoituksia varten ei katsota 89 artiklan 1 kohdan mukaisesti yhteensopimattomaksi alkuperäisten tarkoitusten kanssa (”käyttötarkoitussidonnaisuus”); c) henkilötietojen on oltava asianmukaisia ja olennaisia ja rajoitettuja siihen, mikä on tarpeellista suhteessa niihin tarkoituksiin, joita varten niitä käsitellään (”tietojen minimointi”); d) henkilötietojen on oltava täsmällisiä ja tarvittaessa päivitettyjä; on toteutettava kaikki mahdolliset kohtuulliset toimenpiteet sen varmistamiseksi, että käsittelyn tarkoituksiin nähden epätarkat ja virheelliset henkilötiedot poistetaan tai oikaistaan viipymättä (”täsmällisyys”); e)ne on säilytettävä muodossa, josta rekisteröity on tunnistettavissa ainoastaan niin kauan kuin on tarpeen tietojenkäsittelyn tarkoitusten toteuttamista varten; henkilötietoja voidaan säilyttää pidempiä aikoja, jos henkilötietoja käsitellään ainoastaan yleisen edun mukaisia arkistointitarkoituksia taikka tieteellisiä tai historiallisia tutkimustarkoituksia tai tilastollisia tarkoituksia varten 89 artiklan 1 kohdan mukaisesti edellyttäen, että tässä asetuksessa vaaditut asianmukaiset tekniset ja organisatoriset toimenpiteet on pantu täytäntöön rekisteröidyn oikeuksien ja vapauksien turvaamiseksi (”säilytyksen rajoittaminen”); f) niitä on käsiteltävä tavalla, jolla varmistetaan henkilötietojen asianmukainen turvallisuus, mukaan lukien suojaaminen luvattomalta ja lainvastaiselta käsittelyltä sekä vahingossa tapahtuvalta häviämiseltä, tuhoutumiselta tai vahingoittumiselta käyttäen asianmukaisia teknisiä tai organisatorisia toimia (”eheys ja luottamuksellisuus”). 2.Rekisterinpitäjä vastaa siitä, ja sen on pystyttävä osoittamaan se, että 1 kohtaa on noudatettu (”osoitusvelvollisuus”).</t>
    </r>
  </si>
  <si>
    <r>
      <t xml:space="preserve">32 artikla </t>
    </r>
    <r>
      <rPr>
        <i/>
        <sz val="10"/>
        <rFont val="Arial"/>
        <family val="2"/>
      </rPr>
      <t xml:space="preserve">Käsittelyn turvallisuus 
</t>
    </r>
    <r>
      <rPr>
        <sz val="10"/>
        <rFont val="Arial"/>
        <family val="2"/>
      </rPr>
      <t>1.Ottaen huomioon uusin tekniikka ja toteuttamiskustannukset, käsittelyn luonne, laajuus, asiayhteys ja tarkoitukset sekä luonnollisten henkilöiden oikeuksiin ja vapauksiin kohdistuvat, todennäköisyydeltään ja vakavuudeltaan vaihtelevat riskit rekisterinpitäjän ja henkilötietojen käsittelijän on toteutettava riskiä vastaavan turvallisuustason varmistamiseksi asianmukaiset tekniset ja organisatoriset toimenpiteet, kuten a) henkilötietojen pseudonymisointi ja salaus; b) kyky taata käsittelyjärjestelmien ja palveluiden jatkuva luottamuksellisuus, eheys, käytettävyys ja vikasietoisuus; c) kyky palauttaa nopeasti tietojen saatavuus ja pääsy tietoihin fyysisen tai teknisen vian sattuessa; d) menettely, jolla testataan, tutkitaan ja arvioidaan säännöllisesti teknisten ja organisatoristen toimenpiteiden tehokkuutta tietojenkäsittelyn turvallisuuden varmistamiseksi. 2.Asianmukaisen turvallisuustason arvioimisessa on kiinnitettävä huomiota erityisesti käsittelyn sisältämiin riskeihin, erityisesti siirrettyjen, tallennettujen tai muutoin käsiteltyjen henkilötietojen vahingossa tapahtuvan tai laittoman tuhoamisen, häviämisen, muuttamisen, luvattoman luovuttamisen tai henkilötietoihin pääsyn vuoksi. 3.Jäljempänä 40 artiklassa tarkoitettujen hyväksyttyjen käytännesääntöjen tai 42 artiklassa tarkoitetun hyväksytyn sertifiointimekanismin noudattamista voidaan käyttää yhtenä tekijänä sen osoittamiseksi, että tämän artiklan 1 kohdassa asetettuja vaatimuksia noudatetaan. 4.Rekisterinpitäjän ja henkilötietojen käsittelijän on toteutettava toimenpiteet sen varmistamiseksi, että jokainen rekisterinpitäjän tai henkilötietojen käsittelijän alaisuudessa toimiva luonnollinen henkilö, jolla on pääsy henkilötietoihin, käsittelee niitä ainoastaan rekisterinpitäjän ohjeiden mukaisesti, ellei unionin oikeudessa tai jäsenvaltion lainsäädännössä toisin vaadita.</t>
    </r>
  </si>
  <si>
    <r>
      <t xml:space="preserve">28 artikla </t>
    </r>
    <r>
      <rPr>
        <i/>
        <sz val="10"/>
        <rFont val="Arial"/>
        <family val="2"/>
      </rPr>
      <t>Henkilötietojen käsittelijä</t>
    </r>
    <r>
      <rPr>
        <sz val="10"/>
        <rFont val="Arial"/>
        <family val="2"/>
      </rPr>
      <t xml:space="preserve"> 
1.Jos käsittely on määrä suorittaa rekisterinpitäjän lukuun, rekisterinpitäjä saa käyttää ainoastaan sellaisia henkilötietojen käsittelijöitä, jotka toteuttavat riittävät suojatoimet asianmukaisten teknisten ja organisatoristen toimien täytäntöönpanemiseksi niin, että käsittely täyttää tämän asetuksen vaatimukset ja sillä varmistetaan rekisteröidyn oikeuksien suojelu. 2.Henkilötietojen käsittelijä ei saa käyttää toisen henkilötietojen käsittelijän palveluksia ilman rekisterinpitäjän erityistä tai yleistä kirjallista ennakkolupaa. Kun kyse on kirjallisesta ennakkoluvasta, henkilötietojen käsittelijän on tiedotettava rekisterinpitäjälle kaikista suunnitelluista muutoksista, jotka koskevat muiden henkilötietojen käsittelijöiden lisäämistä tai vaihtamista, ja annettava siten rekisterinpitäjälle mahdollisuus vastustaa tällaisia muutoksia. 3.Henkilötietojen käsittelijän suorittamaa käsittelyä on määritettävä sopimuksella tai muulla unionin oikeuden tai jäsenvaltion lainsäädännön mukaisella oikeudellisella asiakirjalla, joka sitoo henkilötietojen käsittelijää suhteessa rekisterinpitäjään ja jossa vahvistetaan käsittelyn kohde ja kesto, käsittelyn luonne ja tarkoitus, henkilötietojen tyyppi ja rekisteröityjen ryhmät, rekisterinpitäjän velvollisuudet ja oikeudet. Tässä sopimuksessa tai muussa oikeudellisessa asiakirjassa on säädettävä erityisesti, että henkilötietojen käsittelijä a) käsittelee henkilötietoja ainoastaan rekisterinpitäjän antamien dokumentoitujen ohjeiden mukaisesti, mikä koskee myös henkilötietojen siirtoja kolmanteen maahan tai kansainväliselle järjestölle, paitsi jos henkilötietojen käsittelijään sovellettavassa unionin oikeudessa tai jäsenvaltion lainsäädännössä toisin vaaditaan, missä tapauksessa henkilötietojen käsittelijä tiedottaa rekisterinpitäjälle tästä oikeudellisesta vaatimuksesta ennen käsittelyä, paitsi jos tällainen tiedottaminen kielletään kyseisessä laissa yleistä etua koskevien tärkeiden syiden vuoksi; b)varmistaa, että henkilöt, joilla on oikeus käsitellä henkilötietoja, ovat sitoutuneet noudattamaan salassapitovelvollisuutta tai heitä koskee asianmukainen lakisääteinen salassapitovelvollisuus; c) toteuttaa kaikki 32 artiklassa vaaditut toimenpiteet; d) noudattaa 2 ja 4 kohdassa tarkoitettuja toisen henkilötietojen käsittelijän käytön edellytyksiä; e) ottaen huomioon käsittelytoimen luonteen auttaa rekisterinpitäjää asianmukaisilla teknisillä ja organisatorisilla toimenpiteillä mahdollisuuksien mukaan täyttämään rekisterinpitäjän velvollisuuden vastata pyyntöihin, jotka koskevat III luvussa säädettyjen rekisteröidyn oikeuksien käyttämistä; f) auttaa rekisterinpitäjää varmistamaan, että 32–36 artiklassa säädettyjä velvollisuuksia noudatetaan ottaen huomioon käsittelyn luonteen ja henkilötietojen käsittelijän saatavilla olevat tiedot; g) rekisterinpitäjän valinnan mukaan poistaa tai palauttaa käsittelyyn liittyvien palveluiden tarjoamisen päätyttyä kaikki henkilötiedot rekisterinpitäjälle ja poistaa olemassa olevat jäljennökset, paitsi jos unionin oikeudessa tai jäsenvaltion lainsäädännössä vaaditaan säilyttämään henkilötiedot; h) saattaa rekisterinpitäjän saataville kaikki tiedot, jotka ovat tarpeen tässä artiklassa säädettyjen velvollisuuksien noudattamisen osoittamista varten, ja sallii rekisterinpitäjän tai muun rekisterinpitäjän valtuuttaman auditoijan suorittamat auditoinnit, kuten tarkastukset, sekä osallistuu niihin.
Ensimmäisen alakohdan h alakohdan osalta henkilötietojen käsittelijän on välittömästi ilmoitettava rekisterinpitäjälle, jos hän katsoo, että ohjeistus rikkoo tätä asetusta tai muita unionin tai jäsenvaltion tietosuojasäännöksiä. 4.Kun henkilötietojen käsittelijä käyttää toisen henkilötietojen käsittelijän palveluksia erityisten käsittelytoimintojen suorittamiseksi rekisterinpitäjän puolesta, kyseiseen toiseen henkilötietojen käsittelijään sovelletaan sopimuksen tai unionin oikeuden tai jäsenvaltion lainsäädännön mukaisen muun oikeudellisen asiakirjan mukaisesti samoja tietosuojavelvoitteita kuin ne, jotka on vahvistettu 3 kohdassa tarkoitetussa rekisterinpitäjän ja henkilötietojen käsittelijän välisessä sopimuksessa tai muussa oikeudellisessa asiakirjassa erityisesti antaen riittävät takeet siitä, että käsittelyyn liittyvät asianmukaiset tekniset ja organisatoriset toimet toteutetaan niin, että käsittely täyttää tämän asetuksen vaatimukset. Kun toinen henkilötietojen käsittelijä ei täytä tietosuojavelvoitteitaan, alkuperäinen henkilötietojen käsittelijä on edelleen täysimääräisesti vastuussa toisen henkilötietojen käsittelijän velvoitteiden suorittamisesta suhteessa rekisterinpitäjään. 5.Jäljempänä 40 artiklassa tarkoitettujen hyväksyttyjen käytännesääntöjen tai 42 artiklassa tarkoitetun hyväksytyn sertifiointimekanismin noudattamista voidaan käyttää osatekijänä, jolla osoitetaan, että tämän artiklan 1 ja 4 kohdassa tarkoitetut riittävät takeet on annettu. 6.Sanotun rajoittamatta rekisterinpitäjän ja henkilötietojen käsittelijän yksittäistä sopimusta, tämän artiklan 3 ja 4 kohdassa tarkoitettu sopimus tai muu oikeudellinen asiakirja voi perustua kokonaan tai osittain tämän artiklan 7 ja 8 kohdassa tarkoitettuihin vakiosopimuslausekkeisiin; tämä koskee myös tilannetta, jossa ne ovat osa rekisterinpitäjälle tai henkilötietojen käsittelijälle 42 tai 43 artiklan mukaisesti myönnettyä sertifiointia. 7.Komissio voi laatia vakiosopimuslausekkeita tämän artiklan 3 ja 4 kohdassa tarkoitettuja seikkoja varten ja 93 artiklan 2 kohdassa tarkoitettua tarkastelumenettelyä noudattaen. 8.Valvontaviranomainen voi hyväksyä vakiosopimuslausekkeita tämän artiklan 3 ja 4 kohdassa tarkoitettuja seikkoja varten ja 63 artiklassa tarkoitetun yhdenmukaisuusmekanismin mukaisesti. 9.Edellä 3 ja 4 kohdassa tarkoitetun sopimuksen tai muun oikeudellisen asiakirjan on oltava kirjallinen, mukaan lukien sähköisessä muodossa. 10.Jos henkilötietojen käsittelijä rikkoo tätä asetusta määrittämällä käsittelyn tarkoitukset ja keinot, kyseistä henkilötietojen käsittelijää on pidettävä tämän käsittelyn rekisterinpitäjänä, sanotun kuitenkaan rajoittamatta 82, 83 ja 84 artiklan soveltamista.</t>
    </r>
  </si>
  <si>
    <t>Osa-alue</t>
  </si>
  <si>
    <t>Aihealue</t>
  </si>
  <si>
    <t>Tulosten yhteenveto aihealueittain</t>
  </si>
  <si>
    <t>Kokonaiskuva tuloksista</t>
  </si>
  <si>
    <t>Kypsyystasokohtainen jaottelu tuloksista</t>
  </si>
  <si>
    <t>N/A</t>
  </si>
  <si>
    <t>Prosenttiosuus</t>
  </si>
  <si>
    <t>Kypsyystasokohtainen jaottelu tuloksista - prosentteina</t>
  </si>
  <si>
    <t>Kypsyystasokohtainen jaottelu tuloksista - lukumääränä</t>
  </si>
  <si>
    <t>5 - Optimoitu</t>
  </si>
  <si>
    <t>Muistiinpanot</t>
  </si>
  <si>
    <t>Vaatimustenmukaisuus</t>
  </si>
  <si>
    <t>Kypsyystasot</t>
  </si>
  <si>
    <t>1 - Ei vaatimustenmukainen</t>
  </si>
  <si>
    <t>Riskien lkm</t>
  </si>
  <si>
    <t>Puutteista johtuvat riskit</t>
  </si>
  <si>
    <t>Osoitus keskeisten käsittelytoimiin liittyvien asioiden tunnistamisesta: 
- Henkilötietojen ja niiden luokituksen tunnistaminen
- Henkilötietoja käsittelevien prosessien kartoitus
- Henkilötietojen käsittelyyn liittyvien tietojärjestelmien kartoitus
- Prosesseihin liittyvien henkilötietojen käsittelytarkoitusten kartoitus
- Käsittelyn oikeusperusteiden kartoitus
- Henkilötietojen tietovirtojen kuvaus
- Henkilörekisterikokonaisuuksien tunnistaminen
- Alihankkijoiden tunnistaminen
- Säännönmukaisten henkilötietojen luovutusten tunnistaminen
- Säilytysaikojen kartoittaminen/määrittely</t>
  </si>
  <si>
    <t>Riskienhallinnan työkalut
Osoitus säännöllisistä tietosuojariskianalyyseistä</t>
  </si>
  <si>
    <t>Organisaation käytännöt ja vastuut viranomaisten esittämien tietopyyntöjen toimeenpanemiseksi.</t>
  </si>
  <si>
    <t xml:space="preserve">Dokumentoitu prosessi viranomaisen esittämien pyyntöjen käsittelemiseksi
</t>
  </si>
  <si>
    <t>Organisaation käytännöt ja vastuut tietosuojaviranomaisille tehtävien henkilötietojen käsittelyyn liittyvien lakisääteisten ilmoitusten toimeenpanemiseksi.</t>
  </si>
  <si>
    <t>Organisaatiolla on käytännöt ja vastuut tietosuojaviranomaisille tehtävien henkilötietojen käsittelyyn liittyvien lakisääteisten ilmoitusten toimeenpanemiseksi, esimerkiksi koskien tietosuojavastaavan nimittämistä sekä henkilötietojen siirtoa EU:n/ETA:n ulkopuolelle niiltä osin, kun siirtoperuste ilmoituksen vaatii.</t>
  </si>
  <si>
    <t>On varmistettu, että henkilötietojen käsittelyyn liittyvät sisäiset kuvaukset sisältävät seuraavat tiedot:
(a) rekisterinpitäjän ja tapauksen mukaan tämän mahdollisen edustajan identiteetti ja yhteystiedot sekä tarpeen mukaan tietosuojavastaavan yhteystiedot; 
(b) henkilötietojen käsittelyn tarkoitukset sekä käsittelyn oikeusperuste;
(c) kuvaus rekisteröityjen ryhmästä tai ryhmistä ja näihin liittyvistä tiedoista tai tietoryhmistä;
(d) henkilötietojen vastaanottajat tai vastaanottajaryhmät, joille henkilötietoja on siirretty tai tullaan siirtymään mukaanlukien vastaanottajat kolmansissa maissa tai kansainväliset järjestöt;
(e) tapauksen mukaan tieto siitä, että rekisterinpitäjä aikoo siirtää henkilötietoja kolmanteen maahan tai kansainväliselle järjestölle, ja tieto tietosuojan riittävyyttä koskevan komission päätöksen olemassaolosta tai puuttumisesta, tai jos kyseessä on 46 tai 47 artiklassa tai 49 artiklan 1 kohdan toisessa alakohdassa tarkoitettu siirto, tieto sopivista tai asianmukaisista suojatoimista ja siitä, miten niistä saa jäljennöksen tai minne ne on asetettu saataville
(f) henkilötietojen säilytysaika tai jos se ei ole mahdollista, tämän ajan määrittämiskriteerit;
(g) niiltä osin kuin se on mahdollista, yleinen kuvaus rekisterin suojauksen periaatteista ja käsittelyn turvallisuudesta artiklan 32 mukaisesti.
Nämä tiedot voidaan kerätä esimerkiksi osana vaatimuksen 2.1. mukaista selvitystyötä.</t>
  </si>
  <si>
    <t>Organisaatio on tunnistanut kaikkia henkilötietoja koskien ne oikeudelliset käsittelyperusteet, joihin tietojen käsittely kussakin yhteydessä ja tarkoituksessa nojautuu.
Oikeudelliset käsittelyperusteet on dokumentoitu käsittelytoimien selosteeseen (ks 5.1).</t>
  </si>
  <si>
    <t xml:space="preserve">Organisaatiossa on määritellyt prosessit, joilla varmistetaan että ainoastaan käsittelytarkoituksen kannalta välttämättömät henkilötiedot kerätään ja käsitellään (henkilötietojen käsittelyn minimointi), ja että tietojen käyttötarkoitussidonnaisuutta noudatetaan.
Henkilötietojen käsittelyn käytännöt ja valvontatoimet sen eri elinkaaren vaiheissa (kerääminen, käyttö, säilyttäminen, jakaminen ja hävittäminen) on dokumentoitu, kommunikoitu ja implementoitu yhdenmukaisesti määrämuotoisiksi prosesseiksi organisaation ydintoiminnoissa henkilötietojen käsittelyn minimoimiseksi.
Pääsy henkilötietoihin on rajattu käyttäjätasolla. Pääsy perustuu aina työtehtäviin liittyvään tarpeeseen ja pääsyoikeuksissa noudatetaan vähimpien oikeuksien periaatetta (principle of least privilege).
</t>
  </si>
  <si>
    <t>Henkilötietojen käsittelyn ohjeistus
Kuvatut henkilötietojen käsittelytoimet
Käyttövaltuusperiaatteet (sisältäen vähintään hyväksynnän, muutokset, poistamisen, katselmoinnit ja näihin liittyvät vastuut)</t>
  </si>
  <si>
    <t>Suostumuslausekkeet
Osoitus asianmukaisesta suostumusten hallinnasta ja niiden arkistoinnista</t>
  </si>
  <si>
    <t>Organisaation on laatinut käytänteet ja määrittelyt eri henkilötietojen luokittelemiseksi ja luokittelun dokumentoimiseksi, mukaan lukien käsittelysääntöjen määrittelyt kullekin luokitustasolle. 
Luokittelu- ja käsittelysäännöt on viestitty ja implemntoitu läpi organisaation.</t>
  </si>
  <si>
    <t>Henkilötietojen vastuuhenkilöiden määrittely</t>
  </si>
  <si>
    <t>Henkilörekistereille on määritetty vastuuhenkilöt.</t>
  </si>
  <si>
    <t xml:space="preserve">Organisaation on laatunut kirjallisen henkilötietojen käsittelyyn käytettyjen muistivälineiden hävittämistä ja tyhjentämistä koskevan ohjeistuksen. 
Ohjeistus on viestitty ja jalkautettu läpi organisaation.
</t>
  </si>
  <si>
    <t>Muistivälineiden hävittämistä/tyhjentämistä koskeva ohjeistus</t>
  </si>
  <si>
    <t xml:space="preserve">Organisaatio on määrittänyt toimintamallin, jolla varmistatetaan, että käsiteltävät henkilötiedot ovat täsmällisiä ja tarvittaessa päivitettyjä.
Organisaatio toteutettaa kaikki mahdolliset kohtuulliset toimenpiteet sen varmistamiseksi, että käsittelyn tarkoituksiin nähden epätarkat ja virheelliset henkilötiedot poistetaan tai oikaistaan viipymättä.
Tietojen muutostarve saattaa syntyä esim. seuraavissa tilanteissa:
- Rekisteröidyn pyynnöstä tapahtuva korjaaminen
- Muutoksenhaun yhteydessä tapahtuva korjaaminen
- Viranomaisaloitteinen oikaisu
</t>
  </si>
  <si>
    <t>Käsiteltäessä arkaluonteisia henkilötietoja, organisaatio varmistaa, että niiden käsittelylle on oikeudellinen peruste.
Käsiteltyjen tietojen turvallisuuteen ja käsittelijäpiirin rajaamiseen kiinnitetään erityistä huomiota (tiedon salaus/pseudonymisointi jne.)
Arkaluonteisia henkilötietoja ei siirretä kolmansien osapuolten käsiteltäväksi ilman tietojen salausta tai pseudonymisointia.
Arkaluonteiset tiedot hävitetään heti, kun niiden käsittelyyn ei enää ole perustetta.</t>
  </si>
  <si>
    <t>Tietosuojan vaikutustenarviointiprosessi on sisällytetty organisaation muutoshallinnan prosesseihin, sen käynnistävät tekijät on määritelty, ja sitä sovelletaan yhdenmukaisesti läpi organisaation.
Tietosuojan vaikutustenarviointiin liittyvät mallipohjat on vakinaistettu ja niiden tueksi on laadittu ohjeet varmistamaan yhdenmukainen ja täsmällinen mallipohjan täydentäminen.
Tietosuojavastaava osallistuu vaikutustenarviointien tekemiseen arvioiden analyysin tuloksia ja konsultoi riskienhallintakeinojen suunnittelussa.
Tarvittavat prosessit on laadittu seuraamaan ja varmistamaan, että tietosuojan vaikutustenarviointia koskevaa prosessia noudatetaan.</t>
  </si>
  <si>
    <t xml:space="preserve">Henkilötietojen siirrot EU:n/ETA:n ulkopuolelle on tunnistettu. Tässä analyysissä on huomioitu myös tekninen pääsy EU:n/ETA:n sisällä sijaitseviin tietoihin näiden alueiden ulkopuolelta.
Organisaatio on määritellyt toimintatavan, jolla varmistetaan henkilötietojen siirtoperusteiden hankkiminen EU:n/ETA:n ulkopuolelle suuntautuvien siirtojen kohdalla.
</t>
  </si>
  <si>
    <t>Käytänteet ja resurssit, joilla vastataan rekisteröityjen esittämiin vaatimuksiin heitä itseään koskevien oikeuksien toteuttamisesta.</t>
  </si>
  <si>
    <t>Organisaation on määritellyt dokumentoidun prosessin rekisteröityjen oikeuksiin liittyvien pyyntöjen käsittelemiseksi (ml. oikeuksien laajuuksien ja sovellettavuuden määrittely, yhteyspisteen määrittäminen organisaatiossa, pyyntöä esittävän rekisteröidyn identiteetin varmistaminen, pyynnön reitittäminen, tietojen koostaminen, pyynnön sisällön toteuttaminen).
Rekisteröityjen esittämät pyynnöt käsitellään ilman aiheetonta viivytystä ja rekisteröidylle ilmoitetaan kuukauden kuluessa ne toimenpiteet, joihin organisaatio aikoo pyynnön johdosta ryhtyä. 
Esitetyistä ja toteutuista pyynnöistä pidetään kirjaa.</t>
  </si>
  <si>
    <t>Organisaatio on määritellyt prosessin käytettävien henkilötietojen käsittelijöiden sekä näiden implementoimien tietosuojakontrollien arvioimiseksi ennen henkilötietojen luovuttamista.
Valittuja käsittelijöitä arvioidaan tietosuojaprosessien ja niiden tehokkuuden sekä asetettujen kontrollien riittävyyden näkökulmasta organisaation henkilötietojen käsittelyyn käytettävien ymopäristöjen osalta.
Henkilötietojen käsittelijöiden tosiasiallista toimintaa arvioidaan tarvittaessa myös sopimussuhteen kestäessä auditointiehdon perusteella.</t>
  </si>
  <si>
    <t>Ohjeistus henkilötietojen käsittelystä henkilötietojen käsittelijälle</t>
  </si>
  <si>
    <t>Ohjeistus, jolla rajataan henkilötietojen käsittelijän toimia henkilötietoja käsiteltäessä.</t>
  </si>
  <si>
    <t>Organisaatio on määritellyt ohjeistuksen henkilötietojen käsittelijälle, jossa asetetaan käsittelytavat, suojataso ja rajat henkilötietojen käsittelylle.
Ohjeistus annetaan säännönmukaisesti henkilötietojen käsittelijälle ennen kuin henkilötiedot siirretään tai niihin annetaan pääsy henkilötietojen käsittelijän henkilöille.</t>
  </si>
  <si>
    <t>Ohjeistus henkilötietojen käsittelijälle</t>
  </si>
  <si>
    <t>28 artikla Henkilötietojen käsittelijä
1.   Jos käsittely on määrä suorittaa rekisterinpitäjän lukuun, rekisterinpitäjä saa käyttää ainoastaan sellaisia henkilötietojen käsittelijöitä, jotka toteuttavat riittävät suojatoimet asianmukaisten teknisten ja organisatoristen toimien täytäntöönpanemiseksi niin, että käsittely täyttää tämän asetuksen vaatimukset ja sillä varmistetaan rekisteröidyn oikeuksien suojelu.
2.   Henkilötietojen käsittelijä ei saa käyttää toisen henkilötietojen käsittelijän palveluksia ilman rekisterinpitäjän erityistä tai yleistä kirjallista ennakkolupaa. Kun kyse on kirjallisesta ennakkoluvasta, henkilötietojen käsittelijän on tiedotettava rekisterinpitäjälle kaikista suunnitelluista muutoksista, jotka koskevat muiden henkilötietojen käsittelijöiden lisäämistä tai vaihtamista, ja annettava siten rekisterinpitäjälle mahdollisuus vastustaa tällaisia muutoksia.
3.   Henkilötietojen käsittelijän suorittamaa käsittelyä on määritettävä sopimuksella tai muulla unionin oikeuden tai jäsenvaltion lainsäädännön mukaisella oikeudellisella asiakirjalla, joka sitoo henkilötietojen käsittelijää suhteessa rekisterinpitäjään ja jossa vahvistetaan käsittelyn kohde ja kesto, käsittelyn luonne ja tarkoitus, henkilötietojen tyyppi ja rekisteröityjen ryhmät, rekisterinpitäjän velvollisuudet ja oikeudet. Tässä sopimuksessa tai muussa oikeudellisessa asiakirjassa on säädettävä erityisesti, että henkilötietojen käsittelijä
a) käsittelee henkilötietoja ainoastaan rekisterinpitäjän antamien dokumentoitujen ohjeiden mukaisesti, mikä koskee myös henkilötietojen siirtoja kolmanteen maahan tai kansainväliselle järjestölle, paitsi jos henkilötietojen käsittelijään sovellettavassa unionin oikeudessa tai jäsenvaltion lainsäädännössä toisin vaaditaan, missä tapauksessa henkilötietojen käsittelijä tiedottaa rekisterinpitäjälle tästä oikeudellisesta vaatimuksesta ennen käsittelyä, paitsi jos tällainen tiedottaminen kielletään kyseisessä laissa yleistä etua koskevien tärkeiden syiden vuoksi;
b) varmistaa, että henkilöt, joilla on oikeus käsitellä henkilötietoja, ovat sitoutuneet noudattamaan salassapitovelvollisuutta tai heitä koskee asianmukainen lakisääteinen salassapitovelvollisuus;
c) toteuttaa kaikki 32 artiklassa vaaditut toimenpiteet;
d) noudattaa 2 ja 4 kohdassa tarkoitettuja toisen henkilötietojen käsittelijän käytön edellytyksiä;
e) ottaen huomioon käsittelytoimen luonteen auttaa rekisterinpitäjää asianmukaisilla teknisillä ja organisatorisilla toimenpiteillä mahdollisuuksien mukaan täyttämään rekisterinpitäjän velvollisuuden vastata pyyntöihin, jotka koskevat III luvussa säädettyjen rekisteröidyn oikeuksien käyttämistä;
f) auttaa rekisterinpitäjää varmistamaan, että 32–36 artiklassa säädettyjä velvollisuuksia noudatetaan ottaen huomioon käsittelyn luonteen ja henkilötietojen käsittelijän saatavilla olevat tiedot;
g) rekisterinpitäjän valinnan mukaan poistaa tai palauttaa käsittelyyn liittyvien palveluiden tarjoamisen päätyttyä kaikki henkilötiedot rekisterinpitäjälle ja poistaa olemassa olevat jäljennökset, paitsi jos unionin oikeudessa tai jäsenvaltion lainsäädännössä vaaditaan säilyttämään henkilötiedot;
h) saattaa rekisterinpitäjän saataville kaikki tiedot, jotka ovat tarpeen tässä artiklassa säädettyjen velvollisuuksien noudattamisen osoittamista varten, ja sallii rekisterinpitäjän tai muun rekisterinpitäjän valtuuttaman auditoijan suorittamat auditoinnit, kuten tarkastukset, sekä osallistuu niihin.
Ensimmäisen alakohdan h alakohdan osalta henkilötietojen käsittelijän on välittömästi ilmoitettava rekisterinpitäjälle, jos hän katsoo, että ohjeistus rikkoo tätä asetusta tai muita unionin tai jäsenvaltion tietosuojasäännöksiä.
4.   Kun henkilötietojen käsittelijä käyttää toisen henkilötietojen käsittelijän palveluksia erityisten käsittelytoimintojen suorittamiseksi rekisterinpitäjän puolesta, kyseiseen toiseen henkilötietojen käsittelijään sovelletaan sopimuksen tai unionin oikeuden tai jäsenvaltion lainsäädännön mukaisen muun oikeudellisen asiakirjan mukaisesti samoja tietosuojavelvoitteita kuin ne, jotka on vahvistettu 3 kohdassa tarkoitetussa rekisterinpitäjän ja henkilötietojen käsittelijän välisessä sopimuksessa tai muussa oikeudellisessa asiakirjassa erityisesti antaen riittävät takeet siitä, että käsittelyyn liittyvät asianmukaiset tekniset ja organisatoriset toimet toteutetaan niin, että käsittely täyttää tämän asetuksen vaatimukset. Kun toinen henkilötietojen käsittelijä ei täytä tietosuojavelvoitteitaan, alkuperäinen henkilötietojen käsittelijä on edelleen täysimääräisesti vastuussa toisen henkilötietojen käsittelijän velvoitteiden suorittamisesta suhteessa rekisterinpitäjään.
5.   Jäljempänä 40 artiklassa tarkoitettujen hyväksyttyjen käytännesääntöjen tai 42 artiklassa tarkoitetun hyväksytyn sertifiointimekanismin noudattamista voidaan käyttää osatekijänä, jolla osoitetaan, että tämän artiklan 1 ja 4 kohdassa tarkoitetut riittävät takeet on annettu.
6.   Sanotun rajoittamatta rekisterinpitäjän ja henkilötietojen käsittelijän yksittäistä sopimusta, tämän artiklan 3 ja 4 kohdassa tarkoitettu sopimus tai muu oikeudellinen asiakirja voi perustua kokonaan tai osittain tämän artiklan 7 ja 8 kohdassa tarkoitettuihin vakiosopimuslausekkeisiin; tämä koskee myös tilannetta, jossa ne ovat osa rekisterinpitäjälle tai henkilötietojen käsittelijälle 42 tai 43 artiklan mukaisesti myönnettyä sertifiointia.
7.   Komissio voi laatia vakiosopimuslausekkeita tämän artiklan 3 ja 4 kohdassa tarkoitettuja seikkoja varten ja 93 artiklan 2 kohdassa tarkoitettua tarkastelumenettelyä noudattaen.
8.   Valvontaviranomainen voi hyväksyä vakiosopimuslausekkeita tämän artiklan 3 ja 4 kohdassa tarkoitettuja seikkoja varten ja 63 artiklassa tarkoitetun yhdenmukaisuusmekanismin mukaisesti.
9.   Edellä 3 ja 4 kohdassa tarkoitetun sopimuksen tai muun oikeudellisen asiakirjan on oltava kirjallinen, mukaan lukien sähköisessä muodossa.
10.   Jos henkilötietojen käsittelijä rikkoo tätä asetusta määrittämällä käsittelyn tarkoitukset ja keinot, kyseistä henkilötietojen käsittelijää on pidettävä tämän käsittelyn rekisterinpitäjänä, sanotun kuitenkaan rajoittamatta 82, 83 ja 84 artiklan soveltamista.</t>
  </si>
  <si>
    <t>Henkilötietojen käsittelijöiden toiminnan arviointi</t>
  </si>
  <si>
    <r>
      <t>Organisaatio on määritellyt riskiperusteisen lähestymistavan henkilötietojen käsittelijöiden (kolmannet osapuolet, palveluntarjoajat jne.) arvioimiseksi.
Valittuja käsittelijöitä arvioidaan tietosuojaprosessien ja niiden tehokkuuden sekä asetettujen kontrollien riittävyyden näkökulmasta organisaation henkilötietojen käsittelyyn käytettävien ymopäristöjen osalta.</t>
    </r>
    <r>
      <rPr>
        <sz val="10"/>
        <color rgb="FFFF0000"/>
        <rFont val="Arial"/>
        <family val="2"/>
      </rPr>
      <t xml:space="preserve">
</t>
    </r>
    <r>
      <rPr>
        <sz val="10"/>
        <rFont val="Arial"/>
        <family val="2"/>
      </rPr>
      <t xml:space="preserve">
</t>
    </r>
  </si>
  <si>
    <t>Organisaation on laatinut tietosuojan koulutussuunnitelman sisältäen sekä säännölliset tietosuojakoulutukset että uusien työntekijöiden tietosuojaperehdytyksen.
Organisaation on määritellyt tietosuojaan liittyvän koulutussisällön yhdenmukaisine materiaaleineen ja toteutusmenetelmineen (esim. perehdytys, verkko- tai luentomuotoinen koulutus).
Koulutuksen kohderyhmät on määritetty ja on tunnistettu ne henkilöroolit, joiden on käytävä tietosuojakoulutus.
Koulutusta annetaan säännöllisin väliajoin eri kohderyhmille, ja koulutusten suorittamista seurataan.</t>
  </si>
  <si>
    <t xml:space="preserve">Organisaatio on dokumentoinut prosessin tietosuojan hallintatoimien ja kontrollien toimivuuden seuraamiseksi ja valvomiseksi.
Toimintamalli on jatkuvassa ja syklisessä käytössä.
Toimintamalli on riskiperusteinen kiinnittäen erityistä huomiota korkeamman riskin käsittelytoimiin, tietoihin ja niiden suojaamiseen.
Seuranta- ja valvontatoimet on dokumentoitu.
</t>
  </si>
  <si>
    <t>Organisaatio on dokumentoinut prosessin sen varmistamiseksi ja seuraamiseksi, että henkilötietojen käsittelyä turvaavien teknisten ja hallinnollisten tietoturvakontrollien tehokkuutta ja toimivuutta testataan ja arvioidaan säännöllisesti. 
Toimintamalli on jatkuvassa ja syklisessä käytössä.
Toimintamalli on riskiperusteinen kiinnittäen erityistä huomiota korkeamman riskin käsittelytoimiin, tietoihin ja niiden suojaamiseen.
Seuranta- ja valvontatoimet dokumentoidaan ja arkistoidaan.</t>
  </si>
  <si>
    <t>Tietoturvapoikkeamien hallintaprosessi</t>
  </si>
  <si>
    <t>Kuvaus tietoturvapoikkeamien-/häiriönhallinnan prosessista</t>
  </si>
  <si>
    <t>Tietoturvapoikkeamien käsittelyprosessi on selkeästi kuvattu, sisältäen mm.
- kriteerit henkilötietoihin kohdistuvien poikkeamien erottamiseksi muista tietoturvapoikkeamista;
- poikkeamien havainnointiperiaatteet ja menetelmät;
- poikkeamien tutkinta ja dokumentointi;
- poikkeamatilanteiden hallinta- ja vastatoimet;
- poikkeamienhallintaan liittyvät roolit ja vastuut; sekä 
- selkeät määritelmät poikkeamien kriittisyyden, merkityksen ja vaikutuksen määrittämiseksi. 
Poikkeamien juurisyyt tunnistetaan ja dokumentoidaan.</t>
  </si>
  <si>
    <t>Henkilötietojen käsittelyn politiikat</t>
  </si>
  <si>
    <t>Sopimusten ja ulkoistusten hallinta</t>
  </si>
  <si>
    <t>Tietosuojan ja tietoturvan valvonta</t>
  </si>
  <si>
    <t>Henkilötieto-inventaario</t>
  </si>
  <si>
    <t>Järjestelmälle on määritetty toipumissuunnitelma.</t>
  </si>
  <si>
    <t>Kehittämiskohteet</t>
  </si>
  <si>
    <t>Kehittämiskohteiden lkm</t>
  </si>
  <si>
    <t>Vastuuhenkilö</t>
  </si>
  <si>
    <t>Sovittu aikataulu</t>
  </si>
  <si>
    <t>Henkilötietojen tietoturvaloukkauksen ilmoitusprosessi</t>
  </si>
  <si>
    <t>Lisämateriaalia</t>
  </si>
  <si>
    <t>Pvm</t>
  </si>
  <si>
    <t>Tekijä</t>
  </si>
  <si>
    <t xml:space="preserve">Dokumentoidut tietosuojaorganisaation tehtävät
Dokumentoidut budjettiluvut
Dokumentoidut tavoitteet ja mittarit
Tietosuojan kehittämissuunnitelma
</t>
  </si>
  <si>
    <t>Dokumentaatio / vaadittava todiste</t>
  </si>
  <si>
    <t>Vaatimus #</t>
  </si>
  <si>
    <t>1.1</t>
  </si>
  <si>
    <t>1.2</t>
  </si>
  <si>
    <t>2.1</t>
  </si>
  <si>
    <t>3.1</t>
  </si>
  <si>
    <t>3.2</t>
  </si>
  <si>
    <t>4.1</t>
  </si>
  <si>
    <t>4.2</t>
  </si>
  <si>
    <t>5.1</t>
  </si>
  <si>
    <t>5.2</t>
  </si>
  <si>
    <t>5.3</t>
  </si>
  <si>
    <t>5.4</t>
  </si>
  <si>
    <t>5.5</t>
  </si>
  <si>
    <t>5.6</t>
  </si>
  <si>
    <t>5.7</t>
  </si>
  <si>
    <t>5.8</t>
  </si>
  <si>
    <t>5.9</t>
  </si>
  <si>
    <t>5.10</t>
  </si>
  <si>
    <t>5.11</t>
  </si>
  <si>
    <t>5.12</t>
  </si>
  <si>
    <t>5.13</t>
  </si>
  <si>
    <t>6.1</t>
  </si>
  <si>
    <t>6.2</t>
  </si>
  <si>
    <t>6.3</t>
  </si>
  <si>
    <t>7.1</t>
  </si>
  <si>
    <t>7.2</t>
  </si>
  <si>
    <t>8.1</t>
  </si>
  <si>
    <t>8.2</t>
  </si>
  <si>
    <t>8.3</t>
  </si>
  <si>
    <t>8.4</t>
  </si>
  <si>
    <t>9.1</t>
  </si>
  <si>
    <t>9.2</t>
  </si>
  <si>
    <t>10.1</t>
  </si>
  <si>
    <t>10.2</t>
  </si>
  <si>
    <t>11.1</t>
  </si>
  <si>
    <t>11.2</t>
  </si>
  <si>
    <t>8.5</t>
  </si>
  <si>
    <t>12.1</t>
  </si>
  <si>
    <t>Dokumentaation jossa omistajuus/vastuu määritelty</t>
  </si>
  <si>
    <t>Järjestelmällä on nimetty omistaja/vastuuhenkilö.</t>
  </si>
  <si>
    <t>12.2</t>
  </si>
  <si>
    <t>Dokumentaation jossa kuvataan ao. vastuut</t>
  </si>
  <si>
    <t>12.3</t>
  </si>
  <si>
    <t>Todisteet suoritetuista analyysistä
Todisteet suunnitelluista riskienhallintatoimista</t>
  </si>
  <si>
    <t>12.4</t>
  </si>
  <si>
    <t>12.5</t>
  </si>
  <si>
    <t>Dokumentaatio arkaluonteisten tietojen kokonaisuudesta ja suunnitelluista suojaustoimista</t>
  </si>
  <si>
    <t>12.6</t>
  </si>
  <si>
    <t>12.7</t>
  </si>
  <si>
    <t>12.8</t>
  </si>
  <si>
    <t>12.9</t>
  </si>
  <si>
    <t>12.10</t>
  </si>
  <si>
    <t>12.11</t>
  </si>
  <si>
    <t>12.12</t>
  </si>
  <si>
    <t>12.13</t>
  </si>
  <si>
    <t>12.14</t>
  </si>
  <si>
    <t>12.15</t>
  </si>
  <si>
    <t>12.16</t>
  </si>
  <si>
    <t>12.17</t>
  </si>
  <si>
    <t>12.18</t>
  </si>
  <si>
    <t>12.19</t>
  </si>
  <si>
    <t>12.20</t>
  </si>
  <si>
    <t>12.21</t>
  </si>
  <si>
    <t>12.22</t>
  </si>
  <si>
    <t>12.23</t>
  </si>
  <si>
    <t>Sovelluskehitysperiaatteet</t>
  </si>
  <si>
    <t>Käyttäjälistaukset</t>
  </si>
  <si>
    <t>Tietoturvakuvaus tms. dokumentti</t>
  </si>
  <si>
    <t>Salasanapolitiikka/-määritykset</t>
  </si>
  <si>
    <t>Arviointisuunnitelmat tms. dokumentit</t>
  </si>
  <si>
    <t>Ko. dokumentaatio</t>
  </si>
  <si>
    <t>todisteet valvontaviranomaisille tehdyistä ilmoituksista</t>
  </si>
  <si>
    <t>todisteet käsittelyperusteiden dokumentoinnista esim. käsittelytoimien selosteeseen.</t>
  </si>
  <si>
    <t>Toimintamallin kuvaus
todisteet viranomaistoiminnan seurauksena tehdyistä muutoksista</t>
  </si>
  <si>
    <t>Henkilötietojen käsittelyn ulkoistusta koskeva sopimusliite tms.
Henkilötietojen käsittelijän ohje
todisteet liitteen sisällyttämisestä (myös vanhempiin) tiedonsiirtosopimuksiin</t>
  </si>
  <si>
    <t>todisteet siitä, miten pystytään erottamaan nämä siirrot muista tiedonsiirroista.
todisteet siitä, että riittävät siirtoperusteet on hankittu (tietosuoja-asetus V luku).</t>
  </si>
  <si>
    <t>Tietosuojan hallinta</t>
  </si>
  <si>
    <t>1</t>
  </si>
  <si>
    <t>Henkilötietojen säilytysaikoja koskevat periaatteet ja dokumentoidut säilytysajat
Tiedonohjaussuunnitelma
todisteet siitä, kuinka säilytysaikoja noudatetaan käytännössä (järjestelmä- ja prosessitasoilla)
todisteet säännöllisistä tietojen poistotoimenpiteistä</t>
  </si>
  <si>
    <t>Henkilötietojen käsittelyn laillisuus ja huolellisuus sekä yleinen osoitusvelvollisuuden toteuttaminen organisaation toiminnassa.</t>
  </si>
  <si>
    <t>5.14</t>
  </si>
  <si>
    <t>Henkilötiedon käsittelyn lainmukaisuus ja kohtuullisuus</t>
  </si>
  <si>
    <t>Dokumentaatio edellä mainituista
Tietotilinpäätös</t>
  </si>
  <si>
    <t>Henkilötiedon siirtoja varten on laadittu sopimusvaatimukset, jotka sisältävät tietosuojaan ja tietoturvaan liittyvät vähimmäisvaatimukset tietosuoja-asetuksen mukaisesti. 
Ehdot jalkautetaan prosessin määrittelemänä johdonmukaisesti kolmansien osapuolien (toimittajat, alihankkijat, yhteistyökumppanit) kanssa tehtyihin sopimuksiin, silloin kun tarkoituksena on siirtää henkilötietoja näiden käsiteltäviksi, esimerkiksi IT-ulkoistuksissa tai palveluja ostettaessa.
Mallisopimuslausekkeet sisältävät mm.:
- Kansainvälisiä tietojen siirtoja koskevat lausekkeet
- Auditointioikeutta koskeva lauseke
- Toimivalta siltä osin kun henkilötietojen käsittely on sallittu
- Turvallisuusvaatimukset
- Vaatimus palauttaa henkilötiedot rekisterinpitäjälle ja tuhota kaikki kopiot palvelun tarjoamisen päätyttyä
- Vaatimus henkilötietojen käsittelijöille hyväksyttää alihankkijoiden käyttö ennalta rekisterinpitäjällä
- Vaatimus henkilötietojen käsittelijälle hankkia vaitiolositoumus kaikilta työntekijöiltään, joilla on (edes teoriassa) pääsy rekisterinpitäjän hallinnoimiin henkilötietoihin
Sopimuksia säilytetään keskitetysti.</t>
  </si>
  <si>
    <t>2 - Työ käynnistetty</t>
  </si>
  <si>
    <t>3 - Osin vaatimustenmukainen</t>
  </si>
  <si>
    <t>4 - Lähes vaatimustenmukainen</t>
  </si>
  <si>
    <t>5 - Vaatimustenmukainen</t>
  </si>
  <si>
    <t>4 - Johdettu</t>
  </si>
  <si>
    <t>Rekisteröityjen oikeuksien toteuttamisen kuvaus tms.</t>
  </si>
  <si>
    <t>Todiste tietokannasta tms.</t>
  </si>
  <si>
    <t>Viite tietosuoja-asetukseen</t>
  </si>
  <si>
    <t>Tietojärjestelmässä on automatisoitu tietoturvapäivitysten jakelu.</t>
  </si>
  <si>
    <t>Toipumissuunnitelma</t>
  </si>
  <si>
    <t>Tietoturvapäivitysten jakelusuunnitelma</t>
  </si>
  <si>
    <t>Aihealueittain</t>
  </si>
  <si>
    <t xml:space="preserve"> 5 artikla Henkilötietojen käsittelyä koskevat periaatteet 
1.Henkilötietojen suhteen on noudatettava seuraavia vaatimuksia: a) niitä on käsiteltävä lainmukaisesti, asianmukaisesti ja rekisteröidyn kannalta läpinäkyvästi (”lainmukaisuus, kohtuullisuus ja läpinäkyvyys”); b) ne on kerättävä tiettyä, nimenomaista ja laillista tarkoitusta varten, eikä niitä saa käsitellä myöhemmin näiden tarkoitusten kanssa yhteensopimattomalla tavalla; myöhempää käsittelyä yleisen edun mukaisia arkistointitarkoituksia taikka tieteellisiä tai historiallisia tutkimustarkoituksia tai tilastollisia tarkoituksia varten ei katsota 89 artiklan 1 kohdan mukaisesti yhteensopimattomaksi alkuperäisten tarkoitusten kanssa (”käyttötarkoitussidonnaisuus”); c) henkilötietojen on oltava asianmukaisia ja olennaisia ja rajoitettuja siihen, mikä on tarpeellista suhteessa niihin tarkoituksiin, joita varten niitä käsitellään (”tietojen minimointi”); d) henkilötietojen on oltava täsmällisiä ja tarvittaessa päivitettyjä; on toteutettava kaikki mahdolliset kohtuulliset toimenpiteet sen varmistamiseksi, että käsittelyn tarkoituksiin nähden epätarkat ja virheelliset henkilötiedot poistetaan tai oikaistaan viipymättä (”täsmällisyys”); e)ne on säilytettävä muodossa, josta rekisteröity on tunnistettavissa ainoastaan niin kauan kuin on tarpeen tietojenkäsittelyn tarkoitusten toteuttamista varten; henkilötietoja voidaan säilyttää pidempiä aikoja, jos henkilötietoja käsitellään ainoastaan yleisen edun mukaisia arkistointitarkoituksia taikka tieteellisiä tai historiallisia tutkimustarkoituksia tai tilastollisia tarkoituksia varten 89 artiklan 1 kohdan mukaisesti edellyttäen, että tässä asetuksessa vaaditut asianmukaiset tekniset ja organisatoriset toimenpiteet on pantu täytäntöön rekisteröidyn oikeuksien ja vapauksien turvaamiseksi (”säilytyksen rajoittaminen”); f) niitä on käsiteltävä tavalla, jolla varmistetaan henkilötietojen asianmukainen turvallisuus, mukaan lukien suojaaminen luvattomalta ja lainvastaiselta käsittelyltä sekä vahingossa tapahtuvalta häviämiseltä, tuhoutumiselta tai vahingoittumiselta käyttäen asianmukaisia teknisiä tai organisatorisia toimia (”eheys ja luottamuksellisuus”). 2.Rekisterinpitäjä vastaa siitä, ja sen on pystyttävä osoittamaan se, että 1 kohtaa on noudatettu (”osoitusvelvollisuus”).</t>
  </si>
  <si>
    <r>
      <t xml:space="preserve">5 artikla </t>
    </r>
    <r>
      <rPr>
        <i/>
        <sz val="10"/>
        <rFont val="Arial"/>
        <family val="2"/>
      </rPr>
      <t>Henkilötietojen käsittelyä koskevat periaatteet</t>
    </r>
    <r>
      <rPr>
        <sz val="10"/>
        <rFont val="Arial"/>
        <family val="2"/>
      </rPr>
      <t xml:space="preserve">
'Henkilötietojen suhteen on noudatettava seuraavia vaatimuksia: 
a) niitä on käsiteltävä lainmukaisesti, asianmukaisesti ja rekisteröidyn kannalta läpinäkyvästi (”lainmukaisuus, kohtuullisuus ja läpinäkyvyys”)
b) ne on kerättävä tiettyä, nimenomaista ja laillista tarkoitusta varten, eikä niitä saa käsitellä myöhemmin näiden tarkoitusten kanssa yhteensopimattomalla tavalla; myöhempää käsittelyä yleisen edun mukaisia arkistointitarkoituksia taikka tieteellisiä tai historiallisia tutkimustarkoituksia tai tilastollisia tarkoituksia varten ei katsota 89 artiklan 1 kohdan mukaisesti yhteensopimattomaksi alkuperäisten tarkoitusten kanssa (”käyttötarkoitussidonnaisuus”); 
c) henkilötietojen on oltava asianmukaisia ja olennaisia ja rajoitettuja siihen, mikä on tarpeellista suhteessa niihin tarkoituksiin, joita varten niitä käsitellään (”tietojen minimointi”); 
d) henkilötietojen on oltava täsmällisiä ja tarvittaessa päivitettyjä; on toteutettava kaikki mahdolliset kohtuulliset toimenpiteet sen varmistamiseksi, että käsittelyn tarkoituksiin nähden epätarkat ja virheelliset henkilötiedot poistetaan tai oikaistaan viipymättä (”täsmällisyys”);
e)ne on säilytettävä muodossa, josta rekisteröity on tunnistettavissa ainoastaan niin kauan kuin on tarpeen tietojenkäsittelyn tarkoitusten toteuttamista varten; henkilötietoja voidaan säilyttää pidempiä aikoja, jos henkilötietoja käsitellään ainoastaan yleisen edun mukaisia arkistointitarkoituksia taikka tieteellisiä tai historiallisia tutkimustarkoituksia tai tilastollisia tarkoituksia varten 89 artiklan 1 kohdan mukaisesti edellyttäen, että tässä asetuksessa vaaditut asianmukaiset tekniset ja organisatoriset toimenpiteet on pantu täytäntöön rekisteröidyn oikeuksien ja vapauksien turvaamiseksi (”säilytyksen rajoittaminen”); 
f) niitä on käsiteltävä tavalla, jolla varmistetaan henkilötietojen asianmukainen turvallisuus, mukaan lukien suojaaminen luvattomalta ja lainvastaiselta käsittelyltä sekä vahingossa tapahtuvalta häviämiseltä, tuhoutumiselta tai vahingoittumiselta käyttäen asianmukaisia teknisiä tai organisatorisia toimia (”eheys ja luottamuksellisuus”). 
2.Rekisterinpitäjä vastaa siitä, ja sen on pystyttävä osoittamaan se, että 1 kohtaa on noudatettu (”osoitusvelvollisuus”).
24 Artikla Rekisterinpitäjän vastuu:
1. Ottaen huomioon käsittelyn luonne, laajuus, asiayhteys ja tarkoitukset sekä luonnollisten henkilöiden oikeuksiin ja vapauksiin kohdistuvat, todennäköisyydeltään ja vakavuudeltaan vaihtelevat riskit rekisterinpitäjän on toteutettava tarvittavat tekniset ja organisatoriset toimenpiteet, joilla voidaan varmistaa ja osoittaa, että käsittelyssä noudatetaan tätä asetusta. Näitä toimenpiteitä on tarkistettava ja päivitettävä tarvittaessa. 
2. Kun se on oikeasuhteista käsittelytoimiin nähden, 1 kohdassa tarkoitettuihin toimenpiteisiin kuuluu, että rekisterinpitäjä panee täytäntöön asianmukaiset tietosuojaa koskevat toimintaperiaatteet.
3. Jäljempänä 40 artiklassa tarkoitettujen käytännesääntöjen tai 42 artiklassa tarkoitetun hyväksytyn sertifiointimekanismin noudattamista voidaan käyttää yhtenä tekijänä sen osoittamiseksi, että rekisterinpitäjälle asetettuja velvollisuuksia noudatetaan.
</t>
    </r>
  </si>
  <si>
    <t xml:space="preserve">5 artikla Henkilötietojen käsittelyä koskevat periaatteet 
1.Henkilötietojen suhteen on noudatettava seuraavia vaatimuksia: a) niitä on käsiteltävä lainmukaisesti, asianmukaisesti ja rekisteröidyn kannalta läpinäkyvästi (”lainmukaisuus, kohtuullisuus ja läpinäkyvyys”); b) ne on kerättävä tiettyä, nimenomaista ja laillista tarkoitusta varten, eikä niitä saa käsitellä myöhemmin näiden tarkoitusten kanssa yhteensopimattomalla tavalla; myöhempää käsittelyä yleisen edun mukaisia arkistointitarkoituksia taikka tieteellisiä tai historiallisia tutkimustarkoituksia tai tilastollisia tarkoituksia varten ei katsota 89 artiklan 1 kohdan mukaisesti yhteensopimattomaksi alkuperäisten tarkoitusten kanssa (”käyttötarkoitussidonnaisuus”); c) henkilötietojen on oltava asianmukaisia ja olennaisia ja rajoitettuja siihen, mikä on tarpeellista suhteessa niihin tarkoituksiin, joita varten niitä käsitellään (”tietojen minimointi”); d) henkilötietojen on oltava täsmällisiä ja tarvittaessa päivitettyjä; on toteutettava kaikki mahdolliset kohtuulliset toimenpiteet sen varmistamiseksi, että käsittelyn tarkoituksiin nähden epätarkat ja virheelliset henkilötiedot poistetaan tai oikaistaan viipymättä (”täsmällisyys”); e)ne on säilytettävä muodossa, josta rekisteröity on tunnistettavissa ainoastaan niin kauan kuin on tarpeen tietojenkäsittelyn tarkoitusten toteuttamista varten; henkilötietoja voidaan säilyttää pidempiä aikoja, jos henkilötietoja käsitellään ainoastaan yleisen edun mukaisia arkistointitarkoituksia taikka tieteellisiä tai historiallisia tutkimustarkoituksia tai tilastollisia tarkoituksia varten 89 artiklan 1 kohdan mukaisesti edellyttäen, että tässä asetuksessa vaaditut asianmukaiset tekniset ja organisatoriset toimenpiteet on pantu täytäntöön rekisteröidyn oikeuksien ja vapauksien turvaamiseksi (”säilytyksen rajoittaminen”); f) niitä on käsiteltävä tavalla, jolla varmistetaan henkilötietojen asianmukainen turvallisuus, mukaan lukien suojaaminen luvattomalta ja lainvastaiselta käsittelyltä sekä vahingossa tapahtuvalta häviämiseltä, tuhoutumiselta tai vahingoittumiselta käyttäen asianmukaisia teknisiä tai organisatorisia toimia (”eheys ja luottamuksellisuus”). 2.Rekisterinpitäjä vastaa siitä, ja sen on pystyttävä osoittamaan se, että 1 kohtaa on noudatettu (”osoitusvelvollisuus”).
24 Artikla Rekisterinpitäjän vastuu:
1. Ottaen huomioon käsittelyn luonne, laajuus, asiayhteys ja tarkoitukset sekä luonnollisten henkilöiden oikeuksiin ja vapauksiin kohdistuvat, todennäköisyydeltään ja vakavuudeltaan vaihtelevat riskit rekisterinpitäjän on toteutettava tarvittavat tekniset ja organisatoriset toimenpiteet, joilla voidaan varmistaa ja osoittaa, että käsittelyssä noudatetaan tätä asetusta. Näitä toimenpiteitä on tarkistettava ja päivitettävä tarvittaessa. 
2. Kun se on oikeasuhteista käsittelytoimiin nähden, 1 kohdassa tarkoitettuihin toimenpiteisiin kuuluu, että rekisterinpitäjä panee täytäntöön asianmukaiset tietosuojaa koskevat toimintaperiaatteet.
3. Jäljempänä 40 artiklassa tarkoitettujen käytännesääntöjen tai 42 artiklassa tarkoitetun hyväksytyn sertifiointimekanismin noudattamista voidaan käyttää yhtenä tekijänä sen osoittamiseksi, että rekisterinpitäjälle asetettuja velvollisuuksia noudatetaan.
</t>
  </si>
  <si>
    <t>Tiedon salauksen / pseudonymisoinnin periaatteet
Sopimusehdot</t>
  </si>
  <si>
    <t xml:space="preserve">On selvitetty ja dokumentoitu, käsitelläänkö järjestelmässä erityisiä henkilötietoryhmiä (=arkaluonteisia tietoja) tai alle 16-vuotiaiden tietoja. </t>
  </si>
  <si>
    <t>Järjestelmän valvonta- ja ylläpitovastuut on määritetty ja dokumentoitu (koskien myös alihankkijoita).</t>
  </si>
  <si>
    <t>Jos kyseessä on verkkopalvelu, käyttäjäasetukset on määritelty lähtökohtaisesti tietosuojan mahdollisimman hyvin huomioiviksi.</t>
  </si>
  <si>
    <t>Dokumentoidut käyttövaltuusperiaatteet</t>
  </si>
  <si>
    <t>Dokumentoidut käyttövaltuusperiaatteet
Pöytäkirjat katselmoinnin suorittamisesta</t>
  </si>
  <si>
    <t>Järjestelmän käyttäjän luonti-, muutos- ja poistoprosessi on dokumentoitu ja toteutettu määritellyn mukaisesti.</t>
  </si>
  <si>
    <t>Järjestelmän käyttäjät katselmoidaan säännöllisesti.</t>
  </si>
  <si>
    <t xml:space="preserve">Järjestelmän ja sen tietojen varmuuskopioinnista on laadittu suunnitelma, joka huomioi erilaiset tietojen palautustarpeet. </t>
  </si>
  <si>
    <t>Varmuuskopioiden palauttamista testataan säännöllisesti.</t>
  </si>
  <si>
    <t>Testausraportit/-pöytäkirjat</t>
  </si>
  <si>
    <t>Varmuuskopiot on suojattu asianmukaisesti.</t>
  </si>
  <si>
    <t xml:space="preserve">Varmuuskopiointisuunnitelma tms.
</t>
  </si>
  <si>
    <t>Lokiperiaatteet tms.</t>
  </si>
  <si>
    <t>Pääsynhallintaperiaatteet tms.</t>
  </si>
  <si>
    <t>Pääsynvalvontaperiaatteet järjestelmälle on määritetly.</t>
  </si>
  <si>
    <t>Pääsynhallintaperiaatteet tms. / lokiperiaatteet</t>
  </si>
  <si>
    <t>Järjestelmän käsittelemä tietosisältö on dokumentoitu ja luokiteltu.</t>
  </si>
  <si>
    <t>Tietosisällön / luokittelun dokumentaatio</t>
  </si>
  <si>
    <t>Tiedonsiirrot ulkoisiin järjestelmiin on suojattu asianmukaisesti käyttäen salattuja tiedonsiirtoprotokollia tmv.</t>
  </si>
  <si>
    <t>Tietoliikenteen salausperiaatteet</t>
  </si>
  <si>
    <t>Todisteet palvelun tietosuoja-asetuksista</t>
  </si>
  <si>
    <t>Järjestelmä kirjaa lokiin henkilötietojen käsittelytoimet (muutokset, poistot) käyttäjätasolla. Arkaluonteisen tiedon osalta lokitetaan myös tietojen katselu.</t>
  </si>
  <si>
    <t>Admin-käyttäjien toimet lokitetaan</t>
  </si>
  <si>
    <t>Lokit on suojattu muutoksilta ja pääsy niihin on rajattu tehokkaasti.</t>
  </si>
  <si>
    <t>Järjestelmän ja sen käsittelemien henkilötietojen suojamekanismit on dokumentoitu ja perustuvat riskianalyysiin.</t>
  </si>
  <si>
    <t xml:space="preserve">Tietojärjestelmän testauksessa ei käytetä oikeaa henkilötietoa vaan esimerkiksi pseudonymisoitua tai testikäyttöön generoitua tietoa. </t>
  </si>
  <si>
    <t>Ylätason vaatimuskuvaus</t>
  </si>
  <si>
    <t>x</t>
  </si>
  <si>
    <t>Vaatimus tietosuojan hallinnointi</t>
  </si>
  <si>
    <t>12.24</t>
  </si>
  <si>
    <t>12.25</t>
  </si>
  <si>
    <t>12.26</t>
  </si>
  <si>
    <t>12.27</t>
  </si>
  <si>
    <t>12.28</t>
  </si>
  <si>
    <t>12.29</t>
  </si>
  <si>
    <t>12.30</t>
  </si>
  <si>
    <t>Arvioitu kokonaisuus:</t>
  </si>
  <si>
    <t>Arvioitu järjestelmä:</t>
  </si>
  <si>
    <t>Välilehdet</t>
  </si>
  <si>
    <r>
      <rPr>
        <b/>
        <sz val="10"/>
        <rFont val="Arial"/>
        <family val="2"/>
      </rPr>
      <t>Saadut/ katselmoidut dokumentit</t>
    </r>
    <r>
      <rPr>
        <sz val="10"/>
        <rFont val="Arial"/>
        <family val="2"/>
      </rPr>
      <t xml:space="preserve">
Saadut ja katselmoidut dokumentit listaa sen dokumentaation ja todisteet, jotka arvioinnin aikana on katselmoitu.</t>
    </r>
  </si>
  <si>
    <r>
      <rPr>
        <b/>
        <sz val="10"/>
        <rFont val="Arial"/>
        <family val="2"/>
      </rPr>
      <t>Dokumentaatio/ vaadittava todiste</t>
    </r>
    <r>
      <rPr>
        <sz val="10"/>
        <rFont val="Arial"/>
        <family val="2"/>
      </rPr>
      <t xml:space="preserve">
Dokumentaatio ja vaaditut todisteet ovat kunkin vaatimuksen osalta niitä asioita, joilla näytetään toteen kyseisen vaatimuksen toteuttamista käytännössä ja huomioidaan tietosuoja-asetukseen liittyvää osoitusvelvollisuutta. </t>
    </r>
  </si>
  <si>
    <r>
      <rPr>
        <b/>
        <sz val="10"/>
        <rFont val="Arial"/>
        <family val="2"/>
      </rPr>
      <t>Ylätason vaatimuskuvaus ja tarkemmat vaatimukset</t>
    </r>
    <r>
      <rPr>
        <sz val="10"/>
        <rFont val="Arial"/>
        <family val="2"/>
      </rPr>
      <t xml:space="preserve">
Vaatimuksissa kuvataan kuhunkin aihealueeseen liittyvät tärkeimmät prosessit, toimintatavat ja kontrollit, joiden avulla osaltaan varmistetaan riittävä tietosuojan hallinta ja oikeanlainen henkilötietojen käsittely. Prosessien/toimintatapojen riittävyyttä yksittäistapauksessa arvioidaan kuitenkin aina tarkemmin käsiteltävän tiedon arkaluonteisuuden ja tietoihin kohdistuvien riskien näkökulmasta.</t>
    </r>
  </si>
  <si>
    <r>
      <rPr>
        <b/>
        <sz val="10"/>
        <rFont val="Arial"/>
        <family val="2"/>
      </rPr>
      <t>Osa-alueet ja aihealueet</t>
    </r>
    <r>
      <rPr>
        <sz val="10"/>
        <rFont val="Arial"/>
        <family val="2"/>
      </rPr>
      <t xml:space="preserve">
Vaatimukset koostuvat 12 osa-alueesta, jotka on jaettu tarkemmin useampaan aihealueeseen. Aihealueet kattavat ne teemat, jotka ovat keskeisiä tietosuoja-asetuksen vaatimusten ja hyvien käytäntöjen mukaisen tietosuojan hallinnan näkökulmasta.</t>
    </r>
  </si>
  <si>
    <r>
      <rPr>
        <b/>
        <sz val="10"/>
        <rFont val="Arial"/>
        <family val="2"/>
      </rPr>
      <t>Muistiinpanot</t>
    </r>
    <r>
      <rPr>
        <sz val="10"/>
        <rFont val="Arial"/>
        <family val="2"/>
      </rPr>
      <t xml:space="preserve">
Muistiinpanojen kohdalle täytetään arvioinnin aikana tehdyt havainnot nykytilasta ja siihen liittyvistä tekijöistä.
</t>
    </r>
  </si>
  <si>
    <r>
      <rPr>
        <b/>
        <sz val="10"/>
        <rFont val="Arial"/>
        <family val="2"/>
      </rPr>
      <t xml:space="preserve">Kehittämiskohteet ja kehittämiskohteiden lukumäärä (lkm):
</t>
    </r>
    <r>
      <rPr>
        <sz val="10"/>
        <rFont val="Arial"/>
        <family val="2"/>
      </rPr>
      <t>Kehittämiskohteiksi listataan kyseiseen vaatimuskohtaan liittyvät vielä kehittämistä vaativat asiat prosesseissa, toimintatavoissa, kontrolleissa ja niihin liittyvässä dokumentaatiossa. Kehittämiskohteiden lukumäärä muodostetaan vaatimuskohdan osalta esiin nousseiden kehittämiskohteiden määrästä.</t>
    </r>
  </si>
  <si>
    <t>Työkalun sisällön kuvaus:</t>
  </si>
  <si>
    <t>Tietosuojakontrollit ja Järj.hallinta ja tietoturva</t>
  </si>
  <si>
    <r>
      <t xml:space="preserve">Puutteista johtuvat riskit ja riskien lukumäärä (lkm):
</t>
    </r>
    <r>
      <rPr>
        <sz val="10"/>
        <rFont val="Arial"/>
        <family val="2"/>
      </rPr>
      <t>Jos johonkin osa-alueeseen liittyen on havaittu vielä kehitettävää tietosuojan hallinnan ja henkilötietojen käsittelyn osalta, on hyvä arvioida tästä muodostuva riski rekisteröityjen oikeuksille ja vapauksille sekä organisaatiolle itselleen osana riskilähtöistä tietosuojan hallintaa ja henkilötietojen käsittelyä. Tunnistetut ja arvioidut riskit sekä niiden lukumäärä voidaan kirjata niille osoitettuihin sarakkeisin.</t>
    </r>
  </si>
  <si>
    <r>
      <t xml:space="preserve">Vastuuhenkilö
</t>
    </r>
    <r>
      <rPr>
        <sz val="10"/>
        <rFont val="Arial"/>
        <family val="2"/>
      </rPr>
      <t>Tunnistetuille kehitystoimenpiteille nimetty vastuuhenkilö, jonka vastuulle kuuluu näiden toimenpiteiden toteuttaminen / toteutuksen koordinointi ja seuranta.</t>
    </r>
  </si>
  <si>
    <r>
      <t xml:space="preserve">Sovittu aikataulu
</t>
    </r>
    <r>
      <rPr>
        <sz val="10"/>
        <rFont val="Arial"/>
        <family val="2"/>
      </rPr>
      <t>Tunnistetuille kehitystoimenpiteille asetetut aikataulut eli kehitystoimien tavoitteellinen valmistumisaikataulu sekä tarvittaessa mahdolliset välitavoitteiden aikataulut.</t>
    </r>
  </si>
  <si>
    <r>
      <rPr>
        <b/>
        <sz val="10"/>
        <rFont val="Arial"/>
        <family val="2"/>
      </rPr>
      <t xml:space="preserve">Viite tietosuoja-asetukseen ja tietosuoja-asetuksen vaatimukset (artiklat)
</t>
    </r>
    <r>
      <rPr>
        <sz val="10"/>
        <rFont val="Arial"/>
        <family val="2"/>
      </rPr>
      <t>Jokaisen vaatimuksen osalta on esitetty viite tietosuoja-asetuksen artiklaan, johon kyseinen vaatimus ja siihen liittyvät prosessit, toimintavat ja kontrollit perustuvat.</t>
    </r>
  </si>
  <si>
    <t>Yhteenveto vaatimustenmukaisuus</t>
  </si>
  <si>
    <r>
      <rPr>
        <b/>
        <sz val="10"/>
        <rFont val="Arial"/>
        <family val="2"/>
      </rPr>
      <t xml:space="preserve">Kypsyystasokohtainen jaottelu tuloksista
</t>
    </r>
    <r>
      <rPr>
        <sz val="10"/>
        <rFont val="Arial"/>
        <family val="2"/>
      </rPr>
      <t>Ensimmäisessä taulukossa on jaoteltuna aihealueittain katsottuna, kuinka monta vaatimuskohtaa on arvioitu kullekin vaatimustenmukaisuuden tasolle. Taulukossa on esitettynä arvioitujen vaatimuskohtien lukumäärä sekä prosenttiosuus niistä vaatimuskohdista, joiden osalta vaatimustenmukaisuus on arvioitu.</t>
    </r>
  </si>
  <si>
    <r>
      <rPr>
        <b/>
        <sz val="10"/>
        <rFont val="Arial"/>
        <family val="2"/>
      </rPr>
      <t xml:space="preserve">Tulosten yhteenveto osa-alueittain -pylväsdiagrammi
</t>
    </r>
    <r>
      <rPr>
        <sz val="10"/>
        <rFont val="Arial"/>
        <family val="2"/>
      </rPr>
      <t>Pylväsdiagrammissa on esitettynä kunkin 12 osa-alueen osalta, miten määritetyt vaatimustenmukaisuuden tasot jakautuvat.</t>
    </r>
  </si>
  <si>
    <r>
      <rPr>
        <i/>
        <sz val="10"/>
        <rFont val="Arial"/>
        <family val="2"/>
      </rPr>
      <t>Tietosuojakontrollit</t>
    </r>
    <r>
      <rPr>
        <sz val="10"/>
        <rFont val="Arial"/>
        <family val="2"/>
      </rPr>
      <t xml:space="preserve"> -välilehteä käytetään arvioitaessa organisaation tietosuojan hallinnan nykytilaa. Välilehti käsittää ne aihealueet ja vaatimukset, jotka tietosuoja-asetuksen ja hyvien käytäntöjen mukaisen tietosuojan hallinnan ja henkilötietojen käsittelyn tulee täyttää. Vaatimukset jakautuvat tietosuojan hallintaa sekä tiedon elinkaarta ja prosesseja koskeviin vaatimuksiin. Jokainen osa-alue ja vaatimus on numeroitu.
Osa-alue 12, tiedon suojaamisen menettelyt ja tekniikka, käsittää tietojärjestelmien hallintaan ja tietoturvallisuuteen liittyviä aihealueita, jotka ovat keskeisiä henkilötietojen suojaamisen kannalta. Näihin liittyvät vaatimukset on kasattu omalle Järj.hallinta ja tietoturva -välilehdelleen.
Molemmat välilehdet koostuvat pääosin samoista sarakkeista, joita käytetään osana itsearviointia. Itsearviointi suoritetaan syöttämällä tietoja näille välilehdille. Sarakkeiden tarkoitus on kuvattu tarkemmin alla.  </t>
    </r>
  </si>
  <si>
    <r>
      <rPr>
        <b/>
        <sz val="10"/>
        <rFont val="Arial"/>
        <family val="2"/>
      </rPr>
      <t xml:space="preserve">Tulosten yhteenveto aihealueittain
</t>
    </r>
    <r>
      <rPr>
        <i/>
        <sz val="10"/>
        <rFont val="Arial"/>
        <family val="2"/>
      </rPr>
      <t>Tulosten yhteenveto aihealueittain</t>
    </r>
    <r>
      <rPr>
        <sz val="10"/>
        <rFont val="Arial"/>
        <family val="2"/>
      </rPr>
      <t xml:space="preserve"> -taulukko kuvaa jokaisen 12 osa-alueen sisältämien aihealueiden arvioidun vaatimustenmukaisuuden sekä tunnistettujen kehittämiskohteiden ja riskien lukumäärän.</t>
    </r>
  </si>
  <si>
    <r>
      <rPr>
        <b/>
        <sz val="10"/>
        <rFont val="Arial"/>
        <family val="2"/>
      </rPr>
      <t>Kypsyystasokohtainen jaottelu tuloksista - lukumääränä</t>
    </r>
    <r>
      <rPr>
        <sz val="10"/>
        <rFont val="Arial"/>
        <family val="2"/>
      </rPr>
      <t xml:space="preserve">
Taulukossa kuvataan osa-alueittain, kuinka monta niiden sisältämää vaatimuskohtaa on arvioitu kullekin vaatimustenmukaisuuden tasolle ja nostettu näistä esiin suurimmat osuudet.</t>
    </r>
  </si>
  <si>
    <r>
      <rPr>
        <b/>
        <sz val="10"/>
        <rFont val="Arial"/>
        <family val="2"/>
      </rPr>
      <t>Kypsyystasokohtainen jaottelu tuloksista - prosentteina</t>
    </r>
    <r>
      <rPr>
        <sz val="10"/>
        <rFont val="Arial"/>
        <family val="2"/>
      </rPr>
      <t xml:space="preserve">
Taulukossa kuvataan osa-alueittain, kuinka suuri osuus sen sisältämistä vaatimuskohdista on arvioitu kullekin vaatimustenmukaisuuden tasolle ja nostettu näistä esiin suurimmat osuudet.</t>
    </r>
  </si>
  <si>
    <t>(Datan validaatio-listat)</t>
  </si>
  <si>
    <t>GDPR-itsearviointityökalun sisältö</t>
  </si>
  <si>
    <t>Versionhallinta</t>
  </si>
  <si>
    <t>Dokumentin nimi / nro / tunnus</t>
  </si>
  <si>
    <t>Dokumentin versio / pvm</t>
  </si>
  <si>
    <t>Versio</t>
  </si>
  <si>
    <t>Päiväys</t>
  </si>
  <si>
    <t>Laatija</t>
  </si>
  <si>
    <t>Muutoksen kuvaus</t>
  </si>
  <si>
    <r>
      <rPr>
        <b/>
        <sz val="10"/>
        <rFont val="Arial"/>
        <family val="2"/>
      </rPr>
      <t>Vaatimus tietosuojan hallinnointi ja Vaatimukset tiedon elinkaari/ prosessit</t>
    </r>
    <r>
      <rPr>
        <sz val="10"/>
        <rFont val="Arial"/>
        <family val="2"/>
      </rPr>
      <t xml:space="preserve">
Vaatimukset ovat jaettu kahteen kategoriaan, jotka ovat tietosuojan hallinnointi ja tiedon elinkaari/ prosessit. Kyseisissä sarakkeissa on merkitty rastilla (X) ne vaatimuskohdat, jotka liittyvä kyseiseen kategoriaan.  Otsikkorivillä olevaa harmaata ruutua klikkaamalla, voi vaatimukset järjestää niin, että vain kyseiseen kategoriaan kuuluvat ovat näkyvillä. Valinta tehdään kyseisen painikkeen kautta aukeavasta valikosta jättämällä valituksi ainoastaan kohda X eli poistamalla valinnat kohdista (Select all) ja (Blanks).</t>
    </r>
  </si>
  <si>
    <t>Vaatimuksissa kuvataan kuhunkin aihealueeseen liittyvät tärkeimmät prosessit, toimintatavat ja kontrollit, joiden avulla osaltaan varmistetaan riittävä tietosuojan hallinta ja oikeanlainen henkilötietojen käsittely. Prosessien/toimintatapojen riittävyyttä yksittäistapauksessa arvioidaan kuitenkin aina tarkemmin käsiteltävän tiedon arkaluonteisuuden ja tietoihin kohdistuvien riskien näkökulmasta huomioiden tapauskohtaiset erityispiirteet.
Vaatimustenmukaisuutta arvioitaessa ja kehittämiskohtia tunnistettaessa on arvioitava, ovatko  vaatimuskohdassa esitetyt kontrollit riittäviä kyseisessä käyttötapauksessa henkilötietojen käsittelyyn liittyviin riskeihin nähden.</t>
  </si>
  <si>
    <r>
      <rPr>
        <b/>
        <sz val="10"/>
        <rFont val="Arial"/>
        <family val="2"/>
      </rPr>
      <t>Vaatimustenmukaisuus</t>
    </r>
    <r>
      <rPr>
        <sz val="10"/>
        <rFont val="Arial"/>
        <family val="2"/>
      </rPr>
      <t xml:space="preserve">
Itsearvioinnissa tehtyjen havaintojen pohjalta valitaan jokaisen vaatimuksen osalta organisaation nykytilaa kuvaava taso vaatimusten täyttymisen näkökulmasta seuraavasti:
</t>
    </r>
    <r>
      <rPr>
        <b/>
        <i/>
        <sz val="10"/>
        <rFont val="Arial"/>
        <family val="2"/>
      </rPr>
      <t>N/A:</t>
    </r>
    <r>
      <rPr>
        <sz val="10"/>
        <rFont val="Arial"/>
        <family val="2"/>
      </rPr>
      <t xml:space="preserve"> Vaatimus ei koske arvioitua kokonaisuutta, esimerkiksi henkilötietojen siirtoja koskevia sopimusvaatimuksia ei arvioida, jos kohteena olevaan kokonaisuuteen ei liity henkilötietojen siirtoja.
</t>
    </r>
    <r>
      <rPr>
        <b/>
        <i/>
        <sz val="10"/>
        <rFont val="Arial"/>
        <family val="2"/>
      </rPr>
      <t>Ei vaatimustenmukainen:</t>
    </r>
    <r>
      <rPr>
        <sz val="10"/>
        <rFont val="Arial"/>
        <family val="2"/>
      </rPr>
      <t xml:space="preserve"> Mikään "Tarkemmat vaatimukset" -kohdan vaatimuksista ei täyty eikä kehitystyötä ole aloitettu.
</t>
    </r>
    <r>
      <rPr>
        <b/>
        <i/>
        <sz val="10"/>
        <rFont val="Arial"/>
        <family val="2"/>
      </rPr>
      <t xml:space="preserve">Työ käynnistetty: </t>
    </r>
    <r>
      <rPr>
        <sz val="10"/>
        <rFont val="Arial"/>
        <family val="2"/>
      </rPr>
      <t xml:space="preserve">Mikään "Tarkemmat vaatimukset" -kohdan vaatimuksista ei täyty mutta kehitystyö on todistettavasti aloitettu.  
</t>
    </r>
    <r>
      <rPr>
        <b/>
        <i/>
        <sz val="10"/>
        <rFont val="Arial"/>
        <family val="2"/>
      </rPr>
      <t>Osin vaatimustenmukainen:</t>
    </r>
    <r>
      <rPr>
        <sz val="10"/>
        <rFont val="Arial"/>
        <family val="2"/>
      </rPr>
      <t xml:space="preserve"> Osa "Tarkemmat vaatimukset" -kohdan vaatimuksista täyttyy.
</t>
    </r>
    <r>
      <rPr>
        <b/>
        <i/>
        <sz val="10"/>
        <rFont val="Arial"/>
        <family val="2"/>
      </rPr>
      <t>Lähes vaatimustenmukainen:</t>
    </r>
    <r>
      <rPr>
        <sz val="10"/>
        <rFont val="Arial"/>
        <family val="2"/>
      </rPr>
      <t xml:space="preserve"> Lähes kaikki "Tarkemmat vaatimukset" -kohdan vaatimuksista täyttyy.
</t>
    </r>
    <r>
      <rPr>
        <b/>
        <i/>
        <sz val="10"/>
        <rFont val="Arial"/>
        <family val="2"/>
      </rPr>
      <t xml:space="preserve">Vaatimustenmukainen: </t>
    </r>
    <r>
      <rPr>
        <sz val="10"/>
        <rFont val="Arial"/>
        <family val="2"/>
      </rPr>
      <t xml:space="preserve">Kaikki "Tarkemmat vaatimukset" -kohdan vaatimukset täyttyvät.
</t>
    </r>
  </si>
  <si>
    <r>
      <rPr>
        <i/>
        <sz val="10"/>
        <rFont val="Arial"/>
        <family val="2"/>
      </rPr>
      <t>Yhteenveto</t>
    </r>
    <r>
      <rPr>
        <sz val="10"/>
        <rFont val="Arial"/>
        <family val="2"/>
      </rPr>
      <t xml:space="preserve"> -välilehdelle muodostuu kokonaiskuva itsearvioinnin tuloksista. Itsearvioinnin tulokset muodostuvat tälle välilehdelle </t>
    </r>
    <r>
      <rPr>
        <i/>
        <sz val="10"/>
        <rFont val="Arial"/>
        <family val="2"/>
      </rPr>
      <t xml:space="preserve">Tietosuojakontrollit </t>
    </r>
    <r>
      <rPr>
        <sz val="10"/>
        <rFont val="Arial"/>
        <family val="2"/>
      </rPr>
      <t xml:space="preserve">ja </t>
    </r>
    <r>
      <rPr>
        <i/>
        <sz val="10"/>
        <rFont val="Arial"/>
        <family val="2"/>
      </rPr>
      <t xml:space="preserve">Järj.hallinta ja tietoturva </t>
    </r>
    <r>
      <rPr>
        <sz val="10"/>
        <rFont val="Arial"/>
        <family val="2"/>
      </rPr>
      <t>-välilehdille syötettyjen tietojen perusteella. Tälle välilehdelle ei syötetä mitään, eikä sen sisällä saa muuttaa mitään.</t>
    </r>
    <r>
      <rPr>
        <b/>
        <sz val="10"/>
        <rFont val="Arial"/>
        <family val="2"/>
      </rPr>
      <t xml:space="preserve">
</t>
    </r>
  </si>
  <si>
    <r>
      <t xml:space="preserve">Välilehteä käytetään syötteenä </t>
    </r>
    <r>
      <rPr>
        <i/>
        <sz val="10"/>
        <rFont val="Arial"/>
        <family val="2"/>
      </rPr>
      <t xml:space="preserve">Tietosuojakontrollit </t>
    </r>
    <r>
      <rPr>
        <sz val="10"/>
        <rFont val="Arial"/>
        <family val="2"/>
      </rPr>
      <t xml:space="preserve">ja </t>
    </r>
    <r>
      <rPr>
        <i/>
        <sz val="10"/>
        <rFont val="Arial"/>
        <family val="2"/>
      </rPr>
      <t xml:space="preserve">Järj.hallinta ja tietoturva </t>
    </r>
    <r>
      <rPr>
        <sz val="10"/>
        <rFont val="Arial"/>
        <family val="2"/>
      </rPr>
      <t>-välilehtien alasvetovalikoille, eikä sen sisältöä tule muuttaa.</t>
    </r>
  </si>
  <si>
    <t>Organisaation hallinnolliset rakenteet, roolit ja vastuut henkilötietojen keräämisen, käytön, luovuttamisen, poistamisen sekä suojaamisen, käsittelytoimien suunnittelun, valvonnan ja rekisteröityjen oikeuksien toteuttamisen osalta on määritelty.</t>
  </si>
  <si>
    <t xml:space="preserve">Tietosuojan hallintamalli on muodostettu (dokumentoitu, kommunikoitu ja implementoitu). 
Tietosuojaan liittyvät roolit ja vastuut ovat selkeästi määritelty organisaatiossa, ja tietosuojaroolit ovat osa keskeisten henkilöiden tehtävänkuvauksia. 
Tietosuoja-asetuksen tarkoittama riittävän ammattipätevyyden ja tietosuojalainsäädännön tuntemuksen omaava tietosuojavastaava on nimetty, ja on luotu prosessit ja käytänteet, jotka tukevat tietosuojavastaavan toimintaa ja raportoimista ylimmälle johdolle. 
Tieto tietosuojavastaavasta ja hänen yhteystietonsa on julkistettu ja ilmoitettu tietosuojan valvontaviranomaiselle.
Tietosuojavastaavalle on annettu riittävät resurssit tehtävän hoitamiseen.
</t>
  </si>
  <si>
    <t>Kuvaukset hallintarakenteista, raportointiketjuista ja määritetyistä vastuista
Kuvaukset vastuista toimenkuvauksissa
Todiste tietosuojavastaavan nimittämisestä
Tietosuojavastaavan toimenkuvaus ja todisteet riittävästä resursoinnista
Osoitus tietosuojavaltuutetulle tehdystä tietosuojavastaavaa koskevasta ilmoituksesta
Osoitus tietosuojavastaavan yhteystietojen julkaisusta esim. rekisteri- tai tietosuojaselosteessa.</t>
  </si>
  <si>
    <t>Tehtävät liittyen tietosuojan jatkuvan kehittämisen ja ylläpidon hallinnointiin, kuten tietosuojatyön budjetointi, resursointi (ml. tietosuojavastaava tai tietosuojan vastuuhenkilö), strateginen tavoiteasetanta sekä toiminnan jatkuva kehittäminen, arviointi ja mittaaminen.</t>
  </si>
  <si>
    <t>Organisaatio on määritellyt keskitetyn, ajantasaisen ja kattavan luettelon henkilötietojen käsittelyn kokonaisuudesta.
Henkilötietojen käsittelyyn liittyvät liiketoimintaprosessit, järjestelmät ja kumppanit kartoitetaan, dokumentoidaan ja katselmoidaan määräajoin näissä tapahtuneiden muutosten tunnistamiseksi. Näiden muutosten mukaisten vaikutusten päivittäminen luetteloon on vastuutettu ja tähän on olemassa prosessi.</t>
  </si>
  <si>
    <t>Organisaation tekemä kuvaus henkilötietojen käsittelytoimista, sisältäen kuvauksen mm. siitä mitä henkilötietoja organisaation eri prosesseissa käsitellään, mihin käyttötarkoituksiin, missä tietoa säilytetään ja kenelle mitäkin tietoa luovutetaan tai jaetaan.</t>
  </si>
  <si>
    <t xml:space="preserve">Riskienhallintaperiaatteet tms.kuvaus riskien hallinnan periaatteista
Kuvaus riskienhallinnan prosessista
</t>
  </si>
  <si>
    <t xml:space="preserve">Organisaatiolla on laaditut käytännöt ja sovittu vastuut viranomaisten esittämien, henkilötietoja koskevien tietopyyntöjen arviomiseksi ja toimeenpanemiseksi. 
Tietoja vastaanottavan tahon oikeus käsitellä ko. henkilötietoja varmistetaan.
</t>
  </si>
  <si>
    <t>Lakisääteiset ilmoitukset tietosuojan valvontaviranomaisille</t>
  </si>
  <si>
    <t>4.3</t>
  </si>
  <si>
    <t>Tietosuojan valvontaviranomaisen ennakkokuuleminen</t>
  </si>
  <si>
    <t xml:space="preserve">Organisaation käytännöt ja vastuut tietosuojaviranomaisen ennakkokuulemiselle. </t>
  </si>
  <si>
    <t>Organisaatiolla on laadittu käytännöt ja sovittu vastuut tietosuojaviranomaisen ennakkokuulemiseen, jos tietosuojaa koskeva vaikutustenarvointi osoittaa, että henkilöötietojen käsittely aiheuttaisi korkean riskin ja jos rekisterinpitäjä ei ole toteuttanut toimenpiteitä riskin pienentämiseksi.</t>
  </si>
  <si>
    <t>Kuvaus organisation ennakkokuulemisprosessista.</t>
  </si>
  <si>
    <t>Seloste henkilötietojen käsittelytoimista</t>
  </si>
  <si>
    <t>Organisaatiolla tulee sisäisiin käyttötarkoituksiin olla käytössään seloste, jolla vastataan tietosuoja-asetuksen 30 artikla vaatimukseen henkilötietojen käsittelytointen dokumentoinnista.</t>
  </si>
  <si>
    <t>Arkaluonteisten tietojen käsittely ("erityiset henkilötietoryhmät")</t>
  </si>
  <si>
    <t>Dokumentaatio rekistereiden vastuuhenkilöistä, esim. rekisteri- tai tietosuojaselosteessa</t>
  </si>
  <si>
    <t>Organisaatio on määritellyt käytänteet asianmukaisen suostumuksen hankkimisesta ennen henkilötietojen käsittelyä, niiltä osin, kun suostumus on soveltuva oikeudellinen käsittelyperuste. 
Suostumuksen tulee olla vapaaehtoinen ja tietoinen tahdonilmaisu. 
Suostumuksen vaikutuksista informoidaan suostumuksen antajaa selkeällä tavalla ennen suostumuksen antamista.
Organisaatio on määritellyt menetelmän, jonka avulla voidaan hallita suostumuksia sekä kieltoja ja myöhemmin tarvittaessa osoittaa rekisteröidyn antama suostumus käsittelytoimiin.</t>
  </si>
  <si>
    <t>Käytänteet, joilla organisaatio huolehtii rekisteröityjen henkilötietojen käsittelyyn liittyvästä informoinnista sekä asianmukaisen suostumuksen hankkimisesta tarvittaessa ennen henkilötietojen käsittelyä, mukaan lukien suostumusten todentamisvaatimukset.</t>
  </si>
  <si>
    <t>Käytänteet, joilla informoidaan, tarvittaessa mahdollistetaan ja toteutetaan aiemmin annettujen henkilötietojen käsittelyä koskevien suostumusten peruuttaminen.</t>
  </si>
  <si>
    <t>Käytänteet, joilla organisaatio huolehtii tarvittaessa alaikäisten (alle 16-v.) henkilötietojen käsittelyyn liittyvästä informoinnista ja suostumusten hallinnasta heidän huoltajiensa kanssa.</t>
  </si>
  <si>
    <t>Organisaatio on määritellyt toimintatavat ja menetelmät, jolla alle 16-vuotiaat käyttäjät tunnistetaan riittävän luotettavasti.
Mikäli henkilötietojen käsittely perustuu suostumukseen, organisaatio on määritellyt periaatteet ja toimintatavat huoltajan suostumuksen tarpeen tunnistamiseksi ja hankkimiseksi ennen alle 16-vuotiaan henkilötietojen käsittelyn aloittamista.
On olemassa prosessi ja menetelmä, jonka avulla voidaan tallentaa ja myöhemmin osoittaa huoltajan antama suostumus käsittelytoimiin.</t>
  </si>
  <si>
    <t xml:space="preserve">Organisaatiolla on sisäiset periaatteet/politiikat ja ohjeet, joka määrittävät ylätason linjaukset, periaatteet ja vastuut tietosuojan hallinnoinnissa ja henkilötietojen käsittelyssä.
Tietosuojapolitikka/-periaatteet on johdon hyväksymä, julkaistu ja viestitty läpi organisaation.
</t>
  </si>
  <si>
    <t>Henkilöstölle ja sidosryhmille on kommunikoitu velvoitteet salassapidosta.</t>
  </si>
  <si>
    <t>Niiltä henkilöiltä, joita ei sido lakisääteinen salassapitovelvollisuus, on vaadittu kirjallinen salassapitositomus ennen kuin heille annetaan pääsy henkilötietoihin.</t>
  </si>
  <si>
    <t>Todisteet allekirjoitetuista salassapitositoumuksista</t>
  </si>
  <si>
    <t>Salassapitositoumukset</t>
  </si>
  <si>
    <t>Organisaatio on antanut tiedoannon rekisteröidyille tietosuoja-asetuksen 13 tai 14 artiklan mukaisesti, riippuen siitä kerätäänkö henkilötiedot rekisteröidyltä itseltään vai saadaanko niitä myös muista, ulkoisista lähteistä. (käytännössä tiedonanto voidaan antaa esim. tietosuojaselosteessa, rekisteriselosteessa, tietosuojalausekkessa tai näiden yhdistelmänä).
Tiedonanto on asetettu helposti rekisteröityjen saataville.
Aiemmista tiedonannon versioista pidetään lokia ja jokaisella versiolla on uniikki tunniste ja julkaisupäivämäärä.</t>
  </si>
  <si>
    <t>Organisaatiolla on politiikat, ohjeet ja muut tiedoksiannot tai asiakirjat, joiden tarkoituksena on informoida rekisteröityjä organisaation henkilötietojen käsittelytarkoituksesta ja käytänteistä.</t>
  </si>
  <si>
    <t>Dokumentoitu prosessi käsittelijöiden arvioimiseksi
Mahdolliset todisteet suoritetuista arvioinneista</t>
  </si>
  <si>
    <t xml:space="preserve">Henkilötietojen tietoturvaloukkauksen ilmoitusprosessi on selkeästi määritetty ja dokumentoitu kuvaten minimissään:
- vaatimukset henkilötietojen tietoturvaloukkauksista ilmoittamisesta viranomaisille ilman aiheetonta viivästystä ja viimeistään 72 tunnin kuluessa;
- vaatimukset henkilötietojen tietoturvaloukkauksista ilmoittamisesta rekisteröidyille ilman aiheetonta viivästystä;
- poikkeukset ilmoitusvelvollisuuteen; sekä
- roolit ja vastuut.
Henkilötietojen käsittelijän kanssa on sovittu ja käyttöönotettu toimintatavat, jotka mahdollistavat rekisterinpitäjän edellytykset hoitaa henkilötietojen tietoturvaloukkausten ilmoitusprosessin ajallaan ja laadukkaasti, vaikka tietoturvaloukkaus olisi tapahtunut henkilötietojen käsittelijän järjestelmissä.
</t>
  </si>
  <si>
    <t>Järjestelmästä pystytään kokoamaan rekisteröidyn oikeuksien toteuttamiseksi tarvittavat tiedot ilman kohtuuttomia kustannuksia tai vaivaa (koottavat tiedot on määritelty kohdan 7.2 mukaisesti).</t>
  </si>
  <si>
    <t>Järjestelmä tukee suostumusten ja kieltojen hallintaa silloin, kun henkilötietojen käsittely perustuu suostumukseen ja/tai käsittelyn voi kieltää.</t>
  </si>
  <si>
    <t xml:space="preserve">Järjestelmässä voidaan käyttää suojatoimena henkilötiedon anonymisointia silloin, kun se riskiarvion perusteella on tarpeellista. </t>
  </si>
  <si>
    <t>Tiedon anonymisoinnin periaatteet</t>
  </si>
  <si>
    <t>Yksittäisen käyttäjän kirjautumiset/epäonnistuneet kirjautumiset pystytään tarvittaessa jälkikäteen selvittämään, mikäli tämä riskiarvion perusteella on tarpeen.</t>
  </si>
  <si>
    <t>Lokit tuottavat käyttökelpoista informaatiota henkilötietojen käsittelystä, jotta tapahtumia pystytään tarvittaessa tosiasiallisesti selvittämään.</t>
  </si>
  <si>
    <t>Todiste lokien käytettävyydestä, esim. otos lokeista</t>
  </si>
  <si>
    <t>Riskiperustaisuuden huomioiminen arvioinnissa</t>
  </si>
  <si>
    <t>Järjestelmän vastuuhenkilö</t>
  </si>
  <si>
    <t>Järjestelmän muut vastuut</t>
  </si>
  <si>
    <t>Tietoturvauhkien analysointi</t>
  </si>
  <si>
    <t>Säännöllinen testaus</t>
  </si>
  <si>
    <t>Tietosisällön dokumentointi</t>
  </si>
  <si>
    <t>Erityiset tietoryhmät ja alle 16-vuotiaiden tiedot</t>
  </si>
  <si>
    <t>Tiedon kerääminen rekisteröidyn oikeuksien toteuttamiseksi</t>
  </si>
  <si>
    <t>Suostumusten ja kieltojen hallinta</t>
  </si>
  <si>
    <t>Henkilötietojen käsittelyn minimointi</t>
  </si>
  <si>
    <t>Henkilötietodon anonymisointi</t>
  </si>
  <si>
    <t>Salakirjoitus ja pseudonymisointi</t>
  </si>
  <si>
    <t>Turvalliset tiedonsiirrot</t>
  </si>
  <si>
    <t>Järjestelmässä minimoidaan henkilötietojen käsittely ja on toteutettu mahdolliset tekniset toimenpiteet, joilla varmistetaan, että käsitellään vain kussakin käsittelytarkoituksessa tarpeelisia henkilötietoja.</t>
  </si>
  <si>
    <t>Oletusarvoinen tietosuoja</t>
  </si>
  <si>
    <t>Sovelluskehityksen tietosuojavaatimukset</t>
  </si>
  <si>
    <t>Testausdata</t>
  </si>
  <si>
    <t>Käyttäjien dokumentointi</t>
  </si>
  <si>
    <t>Henkilökohtaiset käyttäjätunnukset</t>
  </si>
  <si>
    <t>Käyttövaltuushallinnan periaatteet</t>
  </si>
  <si>
    <t>Käyttöoikeuksien katselmointi</t>
  </si>
  <si>
    <t>Pääsynvalvontaperiaatteet</t>
  </si>
  <si>
    <t>Salasanapolitiikka</t>
  </si>
  <si>
    <t>Mikäli autentikointi tehdään käyttäjätunnuksella ja salasanalla, salasanapolitiikka on määritelty.</t>
  </si>
  <si>
    <t>Kirjautumisloki</t>
  </si>
  <si>
    <t>Varmuuskopiontisuunnitelma</t>
  </si>
  <si>
    <t>Varmuuskopioiden suojaus</t>
  </si>
  <si>
    <t>Varmuuskopioiden palauttaminen</t>
  </si>
  <si>
    <t>Henkilötietojen käsittelyn lokitus</t>
  </si>
  <si>
    <t>Admin-käyttäjien lokitus</t>
  </si>
  <si>
    <t>Lokien suojaus</t>
  </si>
  <si>
    <t>Lokien käyttökelpoisuus</t>
  </si>
  <si>
    <t>Tietoturvapäivitykset</t>
  </si>
  <si>
    <t>Järjestelmän tietoturvakuvaus</t>
  </si>
  <si>
    <t>Järjestelmän muu dokumentaatio</t>
  </si>
  <si>
    <t>Järjestelmien hallinta ja tietoturva</t>
  </si>
  <si>
    <t>Tekniset kuvaukset</t>
  </si>
  <si>
    <t>12.31</t>
  </si>
  <si>
    <t>12.32</t>
  </si>
  <si>
    <t>12.33</t>
  </si>
  <si>
    <t xml:space="preserve">Tietosuojaorganisaation tehtävienjako on määritetty, dokumentoitu ja osoitettu tarkoituksenmukaisille henkilöille.
On olemassa dokumentoidut prosessit, jotka mahdollistavat ja varmistavat tietosuojaorganisaation asianmukaisen toiminnan, mukaan lukien: 
- Tarvittavien resurssien tunnistaminen vähintään seuraavalle vuodelle
- Budjettitarpeiden tunnistaminen ja seuranta sisäisen henkilöstön ja teknologiaratkaisujen osalta
- Tietosuojatoiminnon tavoitteiden asettaminen ja seuranta
</t>
  </si>
  <si>
    <t>Tietosuoja-riskien hallinta</t>
  </si>
  <si>
    <t>Viranomais-yhteistyö</t>
  </si>
  <si>
    <t>Tietosuojariskit on kuvattu yhtenä operatiivisten riskien luokista.
Määrämuotoinen prosessi tietosuojariskien tunnistamiseksi ja hallitsemiseksi on otettu osaksi organisaation riskienhallintaprosessia.
Tietosuojan ja tietoturvallisuuden hallinta perustuu riskilähtöisyyteen, eli hallinnointi, toimenpiteet ja tietojen suojaus priorisoidaan identifioitujen riskien perusteella.</t>
  </si>
  <si>
    <t>Henkilötiedon elinkaaren hallinta ja sisäänraken-nettu tietosuoja</t>
  </si>
  <si>
    <t>Todisteet käsittelyperusteista
Kuvaus arkaluonteisten tietojen käsittelytavoista
Kuvaus arkaluonteisten tietojen suojausmekanismeista</t>
  </si>
  <si>
    <t>Organisaatio on määritellyt henkilötietojen anonymisointia ja pseudonymisointia koskevat periaatteet, joista ilmenee, mihin tarkoituksiin ja missä tilanteissa toimenpiteitä tulee/voidaan käyttää, riskiarvioon perustuen.
Pseudonymisointiin ja anonymisointiin käytettävät tekniikat mahdollistavat tehokkaat toimenpiteet, joiden jälkeen tiedon yhdistäminen henkilöön ei ole ulkopuolisille mahdollista.
Pseudonymisointiin käytettävät menetelmät säilytetään suojattuna ulkopuolisilta.</t>
  </si>
  <si>
    <t xml:space="preserve">Organisaatio on määritellyt vakiomuotoisen menetelmän, joka mahdollistaa käsittelytoimiin annetun suostumuksen peruuttamisen, niiltä osin, kun suostumus on soveltuva oikeudellinen käsittelyperuste.
Menetelmä on helposti saatavilla oleva ja mahdollistaa suostumuksen peruuttamisen yhtä helposti kuin sen antamisen.
Käytössä on asianmukaiset menetelmät sen varmistamiseksi, että henkilön peruuttaessa suostumuksensa tiettyyn käsittelytoimeen, tähän suostumukseen perustuvat käsittelytoimet kesteytetään ilman aiheetonta viivästystä.
</t>
  </si>
  <si>
    <t>Kuvaus alle 16-vuotiaiden käyttäjien tunnistamiseksi käytettävistä toimista
Dokumentoitu prosessi vaadituista erityistoimista, jos alaikäisten henkilöiden tietojen käsittely on tarpeen ja huoltajan suostumus tarvitaan
Todisteet huoltajien antamien suostumusten arkistoinnista</t>
  </si>
  <si>
    <t>Tietosuoja-prosessit</t>
  </si>
  <si>
    <t>Projektityömalli / hankesuunnittelumalli/muutoshallintaperiaatteet, sisältäen kohdan tietosuojan vaikutustenarvioinnin suorittamisesta
Tietosuojan vaikutustenarviointiin liittyvät toimintamallit ja työkalut
Todisteet tehdyistä tietosuojan vaikutustenarvioinneista ja niiden pohjalta toteutetuista toimenpiteistä</t>
  </si>
  <si>
    <t>Henkilötietojen käsittelijöiden arvioinnin periaatteet
Todisteet mahdollisista auditoinneista</t>
  </si>
  <si>
    <t>Tietosuojakoulu-tus ja -tietoisuus</t>
  </si>
  <si>
    <t>Henkilötietoihin kohdistuvien tietoturva-loukkausten hallinta</t>
  </si>
  <si>
    <t>Vaatimus tiedon elinkaari / prosessit</t>
  </si>
  <si>
    <t>Tietosuojan aihe-alue</t>
  </si>
  <si>
    <t>Saadut / katselmoidut dokumentit</t>
  </si>
  <si>
    <t>Tietosuoja-asetuksen vaatimukset</t>
  </si>
  <si>
    <t>Lisämateriaalia (lisätään myöhemmin)</t>
  </si>
  <si>
    <r>
      <t xml:space="preserve">36 artikla </t>
    </r>
    <r>
      <rPr>
        <i/>
        <sz val="10"/>
        <rFont val="Arial"/>
        <family val="2"/>
      </rPr>
      <t xml:space="preserve">Ennakkokuuleminen
</t>
    </r>
    <r>
      <rPr>
        <sz val="10"/>
        <rFont val="Arial"/>
        <family val="2"/>
      </rPr>
      <t xml:space="preserve">1.Rekisterinpitäjän on ennen käsittelyä kuultava valvontaviranomaista, jos 35 artiklassa säädetty tietosuojaa koskeva vaikutustenarviointi osoittaa, että käsittely aiheuttaisi korkean riskin, jos rekisterinpitäjä ei ole toteuttanut toimenpiteitä riskin pienentämiseksi. 2.Jos valvontaviranomainen katsoo, että suunniteltu 1 kohdassa tarkoitettu käsittely rikkoisi tätä asetusta, erityisesti jos rekisterinpitäjä ei ole riittävästi tunnistanut tai pienentänyt riskiä, valvontaviranomaisen on enintään kahdeksan viikon kuluessa kuulemispyynnöstä annettava kirjallisesti ohjeet rekisterinpitäjälle tai tapauksen mukaan henkilötietojen käsittelijälle ja se voi käyttää 58 artiklassa tarkoitettuja valtuuksiaan. Määräaikaa voidaan jatkaa kuudella viikolla ottaen huomioon suunnitellun käsittelyn monimutkaisuus. Jos sovelletaan jatkettua määräaikaa, valvontaviranomaisen on ilmoitettava rekisterinpitäjälle ja tarvittaessa henkilötietojen käsittelijälle määräajan jatkamisesta sekä viivästymisen syistä kuukauden kuluessa pyynnön vastaanottamisesta. Näitä määräaikoja voidaan pidentää, kunnes valvontaviranomainen on saanut tiedot, joita se on mahdollisesti pyytänyt kuulemista varten. 3.Kuullessaan 1 kohdan mukaisesti valvontaviranomaista rekisterinpitäjän on toimitettava valvontaviranomaiselle a) tarvittaessa rekisterinpitäjän, yhteisrekisterinpitäjien ja käsittelyyn osallistuneiden henkilötietojen käsittelijöiden vastuualueet erityisesti konsernin sisällä suoritettavaa käsittelyä varten; b) suunnitellun käsittelyn tarkoitus ja keinot; c) toimenpiteet ja toteutetut suojatoimet rekisteröidyille kuuluvien oikeuksien ja vapauksien suojaamiseksi tämän asetuksen nojalla; d) tapauksen mukaan tietosuojavastaavan yhteystiedot;
</t>
    </r>
  </si>
  <si>
    <t>Art. 36</t>
  </si>
  <si>
    <t>Art. 26, 27, 28, 29</t>
  </si>
  <si>
    <t>Julkishallinnon GDPR
itsearviointityökalu - luonnosversio testikäyttöön 11/2017</t>
  </si>
  <si>
    <t>1.0</t>
  </si>
  <si>
    <t>KPMG Oy Ab</t>
  </si>
  <si>
    <t>1. luonnosversio testikäyttöön</t>
  </si>
  <si>
    <t>Julkishallinnon GDPR-itsearviointityökalu</t>
  </si>
  <si>
    <t>1.0 / 6.11.2017</t>
  </si>
  <si>
    <t>Organisaatio on laatinut kirjalliset henkilötietojen säilytysaikoja koskevat määrittelyperiaatteet ja lainsäädäntöön perustuvat säilytysaikataulut sekä arkistointiin liittyvät periaatteet.
Toimintatapojen ja tekniikan avulla huolehditaan siitä, että säilytysaikoja noudatetaan käytännössä. Vaatimus koskee erityisesti myös nk. strukturoimatonta henkilötietoa (esim. verkkolevyillä, kotihakemistoissa, sähköposteissa, työtiloissa)
Vanhentuneet henkilötiedot poistetaan operatiivisista järjestelmistä automaattiesti/manuaalisesti ilman aiheetonta viivytystä. Vaihtoehtoisesti poistettavat tiedot voidaan anonymisoida.
Säännöllisiä poistotoimenpiteitä suoritetaan säännöllisesti sellaisten tietojen osalta, joita ei voida hallita ja poistaa keskitetysti (esim. paikalliset ja fyysiset kopiot jne.)</t>
  </si>
  <si>
    <t>Organisaatio huolehtii periaatteillaan ja ohjeistuksellaan siitä, että henkilötietoja käsitellään lainmukaisesti, huolellisuutta noudattaen ja etukäteisuunnitteluun perustuen.
Prosessit, toimenpiteet, päätökset sekä päätösten perustelut dokumentoidaan.
Vaatimusten täyttämisessä huomioidaan myös tietokantojen ulkopuolinen henkilötieto eli nk. strukturoimaton henkilötieto (esim. verkkolevyillä, kotihakemistoissa, sähköposteissa, työtiloissa).</t>
  </si>
  <si>
    <t>Mikäli järjestelmässä käsitellään arkaluonteisia henkilötietoja tai riskitaso sitä muuten vaatii, tiedot on suojattu joko salakirjoittamalla tai pseudonymisoimalla.</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</si>
</sst>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0"/>
      <name val="Arial"/>
    </font>
    <font>
      <b/>
      <sz val="14"/>
      <color theme="0"/>
      <name val="Arial"/>
      <family val="2"/>
    </font>
    <font>
      <b/>
      <sz val="10"/>
      <color theme="0"/>
      <name val="Arial"/>
      <family val="2"/>
    </font>
    <font>
      <sz val="10"/>
      <name val="Arial"/>
      <family val="2"/>
    </font>
    <font>
      <sz val="10"/>
      <color theme="0"/>
      <name val="Arial"/>
      <family val="2"/>
    </font>
    <font>
      <sz val="10"/>
      <color rgb="FFFF0000"/>
      <name val="Arial"/>
      <family val="2"/>
    </font>
    <font>
      <b/>
      <sz val="14"/>
      <color rgb="FFFFFFFF"/>
      <name val="Arial"/>
      <family val="2"/>
    </font>
    <font>
      <sz val="10"/>
      <color rgb="FFFFFFFF"/>
      <name val="Arial"/>
      <family val="2"/>
    </font>
    <font>
      <i/>
      <sz val="10"/>
      <name val="Arial"/>
      <family val="2"/>
    </font>
    <font>
      <sz val="10"/>
      <color theme="1"/>
      <name val="Arial"/>
      <family val="2"/>
    </font>
    <font>
      <b/>
      <sz val="14"/>
      <name val="Arial"/>
      <family val="2"/>
    </font>
    <font>
      <sz val="11"/>
      <name val="Arial"/>
      <family val="2"/>
    </font>
    <font>
      <b/>
      <sz val="11"/>
      <color rgb="FFFFFFFF"/>
      <name val="Arial"/>
      <family val="2"/>
    </font>
    <font>
      <b/>
      <sz val="11"/>
      <color theme="0"/>
      <name val="Arial"/>
      <family val="2"/>
    </font>
    <font>
      <sz val="11"/>
      <color rgb="FFFFFFFF"/>
      <name val="Arial"/>
      <family val="2"/>
    </font>
    <font>
      <i/>
      <sz val="11"/>
      <color rgb="FFFFFFFF"/>
      <name val="Arial"/>
      <family val="2"/>
    </font>
    <font>
      <b/>
      <sz val="12"/>
      <color theme="0"/>
      <name val="Arial"/>
      <family val="2"/>
    </font>
    <font>
      <sz val="11"/>
      <color rgb="FFFF0000"/>
      <name val="Arial"/>
      <family val="2"/>
    </font>
    <font>
      <b/>
      <sz val="18"/>
      <name val="Arial"/>
      <family val="2"/>
    </font>
    <font>
      <b/>
      <sz val="12"/>
      <name val="Arial"/>
      <family val="2"/>
    </font>
    <font>
      <b/>
      <sz val="10"/>
      <name val="Arial"/>
      <family val="2"/>
    </font>
    <font>
      <b/>
      <i/>
      <sz val="10"/>
      <name val="Arial"/>
      <family val="2"/>
    </font>
    <font>
      <sz val="10"/>
      <color rgb="FF005EB8"/>
      <name val="Arial"/>
      <family val="2"/>
    </font>
    <font>
      <b/>
      <sz val="36"/>
      <color theme="0"/>
      <name val="Arial"/>
      <family val="2"/>
    </font>
    <font>
      <sz val="36"/>
      <name val="Arial"/>
      <family val="2"/>
    </font>
    <font>
      <sz val="9"/>
      <color indexed="81"/>
      <name val="Tahoma"/>
      <charset val="1"/>
    </font>
    <font>
      <sz val="9"/>
      <color indexed="81"/>
      <name val="Tahoma"/>
      <family val="2"/>
    </font>
  </fonts>
  <fills count="10">
    <fill>
      <patternFill patternType="none"/>
    </fill>
    <fill>
      <patternFill patternType="gray125"/>
    </fill>
    <fill>
      <patternFill patternType="solid">
        <fgColor theme="0"/>
        <bgColor indexed="64"/>
      </patternFill>
    </fill>
    <fill>
      <patternFill patternType="solid">
        <fgColor rgb="FF00338D"/>
        <bgColor indexed="64"/>
      </patternFill>
    </fill>
    <fill>
      <patternFill patternType="solid">
        <fgColor rgb="FF005EB8"/>
        <bgColor indexed="64"/>
      </patternFill>
    </fill>
    <fill>
      <patternFill patternType="solid">
        <fgColor theme="4" tint="0.79998168889431442"/>
        <bgColor indexed="64"/>
      </patternFill>
    </fill>
    <fill>
      <patternFill patternType="solid">
        <fgColor rgb="FFD9E2F3"/>
        <bgColor indexed="64"/>
      </patternFill>
    </fill>
    <fill>
      <patternFill patternType="solid">
        <fgColor theme="4" tint="0.59999389629810485"/>
        <bgColor indexed="64"/>
      </patternFill>
    </fill>
    <fill>
      <patternFill patternType="lightDown">
        <fgColor theme="1" tint="4.9989318521683403E-2"/>
        <bgColor indexed="65"/>
      </patternFill>
    </fill>
    <fill>
      <patternFill patternType="solid">
        <fgColor theme="4"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0"/>
      </top>
      <bottom/>
      <diagonal/>
    </border>
  </borders>
  <cellStyleXfs count="1">
    <xf numFmtId="0" fontId="0" fillId="0" borderId="0"/>
  </cellStyleXfs>
  <cellXfs count="287">
    <xf numFmtId="0" fontId="0" fillId="0" borderId="0" xfId="0"/>
    <xf numFmtId="0" fontId="3" fillId="0" borderId="1" xfId="0" applyFont="1" applyFill="1" applyBorder="1" applyAlignment="1">
      <alignment vertical="top" wrapText="1"/>
    </xf>
    <xf numFmtId="0" fontId="3" fillId="0" borderId="1"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1" xfId="0" applyFont="1" applyFill="1" applyBorder="1" applyAlignment="1">
      <alignment vertical="top" wrapText="1"/>
    </xf>
    <xf numFmtId="0" fontId="3" fillId="0" borderId="1" xfId="0" quotePrefix="1" applyFont="1" applyFill="1" applyBorder="1" applyAlignment="1">
      <alignment vertical="top" wrapText="1"/>
    </xf>
    <xf numFmtId="14" fontId="3" fillId="0" borderId="2" xfId="0" applyNumberFormat="1" applyFont="1" applyFill="1" applyBorder="1" applyAlignment="1">
      <alignment vertical="top" wrapText="1"/>
    </xf>
    <xf numFmtId="14" fontId="3" fillId="0" borderId="7" xfId="0" applyNumberFormat="1" applyFont="1" applyFill="1" applyBorder="1" applyAlignment="1">
      <alignment vertical="top" wrapText="1"/>
    </xf>
    <xf numFmtId="0" fontId="6" fillId="4" borderId="1" xfId="0" applyFont="1" applyFill="1" applyBorder="1" applyAlignment="1">
      <alignment horizontal="center" vertical="center" wrapText="1"/>
    </xf>
    <xf numFmtId="16" fontId="2" fillId="4" borderId="3" xfId="0" quotePrefix="1" applyNumberFormat="1" applyFont="1" applyFill="1" applyBorder="1" applyAlignment="1">
      <alignment horizontal="center" vertical="top"/>
    </xf>
    <xf numFmtId="0" fontId="4" fillId="4" borderId="0" xfId="0" applyFont="1" applyFill="1" applyBorder="1" applyAlignment="1">
      <alignment horizontal="center" vertical="top"/>
    </xf>
    <xf numFmtId="16" fontId="2" fillId="4" borderId="4" xfId="0" quotePrefix="1" applyNumberFormat="1" applyFont="1" applyFill="1" applyBorder="1" applyAlignment="1">
      <alignment horizontal="center" vertical="top"/>
    </xf>
    <xf numFmtId="0" fontId="2" fillId="4" borderId="4" xfId="0" quotePrefix="1" applyFont="1" applyFill="1" applyBorder="1" applyAlignment="1">
      <alignment horizontal="center" vertical="top"/>
    </xf>
    <xf numFmtId="0" fontId="2" fillId="4" borderId="3" xfId="0" applyFont="1" applyFill="1" applyBorder="1" applyAlignment="1">
      <alignment horizontal="center" vertical="top"/>
    </xf>
    <xf numFmtId="0" fontId="1" fillId="4" borderId="0" xfId="0" quotePrefix="1" applyNumberFormat="1" applyFont="1" applyFill="1" applyBorder="1" applyAlignment="1">
      <alignment horizontal="center" vertical="center"/>
    </xf>
    <xf numFmtId="0" fontId="4" fillId="4" borderId="4" xfId="0" applyFont="1" applyFill="1" applyBorder="1" applyAlignment="1">
      <alignment horizontal="center" vertical="top"/>
    </xf>
    <xf numFmtId="0" fontId="0" fillId="0" borderId="0" xfId="0" applyAlignment="1">
      <alignment wrapText="1"/>
    </xf>
    <xf numFmtId="0" fontId="0" fillId="0" borderId="1" xfId="0" applyFill="1" applyBorder="1"/>
    <xf numFmtId="0" fontId="0" fillId="0" borderId="0" xfId="0" applyFill="1"/>
    <xf numFmtId="0" fontId="6" fillId="4" borderId="0" xfId="0" applyFont="1" applyFill="1" applyBorder="1" applyAlignment="1">
      <alignment horizontal="center" vertical="center" wrapText="1"/>
    </xf>
    <xf numFmtId="0" fontId="3" fillId="0" borderId="0" xfId="0" applyFont="1" applyAlignment="1"/>
    <xf numFmtId="0" fontId="0" fillId="0" borderId="0" xfId="0" applyAlignment="1"/>
    <xf numFmtId="0" fontId="0" fillId="0" borderId="1" xfId="0"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quotePrefix="1" applyFont="1" applyFill="1" applyBorder="1" applyAlignment="1">
      <alignment horizontal="center" vertical="center" wrapText="1"/>
    </xf>
    <xf numFmtId="0" fontId="2" fillId="4" borderId="11" xfId="0" applyFont="1" applyFill="1" applyBorder="1" applyAlignment="1">
      <alignment horizontal="center"/>
    </xf>
    <xf numFmtId="0" fontId="0" fillId="0" borderId="1" xfId="0" applyBorder="1" applyAlignment="1">
      <alignment horizontal="center" vertical="center"/>
    </xf>
    <xf numFmtId="0" fontId="3" fillId="0" borderId="0" xfId="0" applyFont="1"/>
    <xf numFmtId="0" fontId="2" fillId="0" borderId="0" xfId="0" applyFont="1" applyFill="1" applyBorder="1" applyAlignment="1"/>
    <xf numFmtId="0" fontId="0" fillId="0" borderId="0" xfId="0" applyAlignment="1">
      <alignment horizontal="center" vertical="center" wrapText="1"/>
    </xf>
    <xf numFmtId="0" fontId="2" fillId="0" borderId="0" xfId="0" applyFont="1" applyFill="1" applyBorder="1" applyAlignment="1">
      <alignment horizontal="center"/>
    </xf>
    <xf numFmtId="0" fontId="3" fillId="2" borderId="1" xfId="0" applyFont="1" applyFill="1" applyBorder="1" applyAlignment="1">
      <alignment horizontal="center" vertical="center" wrapText="1"/>
    </xf>
    <xf numFmtId="0" fontId="5" fillId="0" borderId="1" xfId="0" applyFont="1" applyFill="1" applyBorder="1" applyAlignment="1">
      <alignment horizontal="left" vertical="top" wrapText="1"/>
    </xf>
    <xf numFmtId="0" fontId="0" fillId="0" borderId="0" xfId="0" applyFill="1" applyAlignment="1">
      <alignment horizontal="center"/>
    </xf>
    <xf numFmtId="0" fontId="0" fillId="0" borderId="1" xfId="0" applyFill="1" applyBorder="1" applyAlignment="1">
      <alignment horizontal="center"/>
    </xf>
    <xf numFmtId="0" fontId="5" fillId="0" borderId="1" xfId="0" applyFont="1" applyFill="1" applyBorder="1" applyAlignment="1">
      <alignment horizontal="center" vertical="top" wrapText="1"/>
    </xf>
    <xf numFmtId="0" fontId="3" fillId="0" borderId="1" xfId="0" applyFont="1" applyFill="1" applyBorder="1" applyAlignment="1">
      <alignment horizontal="center" vertical="top" wrapText="1"/>
    </xf>
    <xf numFmtId="49" fontId="10" fillId="4"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3" fillId="0" borderId="0" xfId="0" applyNumberFormat="1" applyFont="1" applyFill="1" applyAlignment="1">
      <alignment horizontal="center" vertical="center"/>
    </xf>
    <xf numFmtId="0" fontId="4" fillId="0" borderId="1" xfId="0" applyFont="1" applyFill="1" applyBorder="1" applyAlignment="1">
      <alignment horizontal="center" vertical="top" wrapText="1"/>
    </xf>
    <xf numFmtId="0" fontId="0" fillId="0" borderId="1" xfId="0" applyBorder="1"/>
    <xf numFmtId="0" fontId="11" fillId="0" borderId="0" xfId="0" applyFont="1"/>
    <xf numFmtId="49" fontId="11" fillId="0" borderId="0" xfId="0" applyNumberFormat="1" applyFont="1" applyAlignment="1">
      <alignment horizontal="center" vertical="center"/>
    </xf>
    <xf numFmtId="0" fontId="11" fillId="0" borderId="0" xfId="0" applyFont="1" applyAlignment="1">
      <alignment wrapText="1"/>
    </xf>
    <xf numFmtId="0" fontId="11" fillId="0" borderId="0" xfId="0" applyFont="1" applyAlignment="1">
      <alignment horizontal="center" vertical="center" wrapText="1"/>
    </xf>
    <xf numFmtId="0" fontId="12" fillId="3" borderId="1" xfId="0" applyFont="1" applyFill="1" applyBorder="1" applyAlignment="1">
      <alignment horizontal="center" vertical="center" wrapText="1"/>
    </xf>
    <xf numFmtId="49" fontId="13" fillId="3" borderId="1" xfId="0" applyNumberFormat="1"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0" xfId="0" applyFont="1" applyFill="1"/>
    <xf numFmtId="0" fontId="11" fillId="0" borderId="1" xfId="0" applyFont="1" applyBorder="1"/>
    <xf numFmtId="49" fontId="11" fillId="0" borderId="1" xfId="0" applyNumberFormat="1" applyFont="1" applyBorder="1" applyAlignment="1">
      <alignment horizontal="center" vertical="center"/>
    </xf>
    <xf numFmtId="0" fontId="11" fillId="2" borderId="1" xfId="0" applyFont="1" applyFill="1" applyBorder="1" applyAlignment="1">
      <alignment vertical="top" wrapText="1"/>
    </xf>
    <xf numFmtId="0" fontId="11" fillId="2" borderId="5" xfId="0" applyFont="1" applyFill="1" applyBorder="1" applyAlignment="1">
      <alignment vertical="top" wrapText="1"/>
    </xf>
    <xf numFmtId="0" fontId="11" fillId="2"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1" fillId="0" borderId="1" xfId="0" applyFont="1" applyFill="1" applyBorder="1" applyAlignment="1">
      <alignment horizontal="left" vertical="top" wrapText="1"/>
    </xf>
    <xf numFmtId="0" fontId="11" fillId="0" borderId="5" xfId="0" applyFont="1" applyFill="1" applyBorder="1" applyAlignment="1">
      <alignment horizontal="left" vertical="top" wrapText="1"/>
    </xf>
    <xf numFmtId="0" fontId="11" fillId="0" borderId="1" xfId="0" applyFont="1" applyFill="1" applyBorder="1" applyAlignment="1">
      <alignment vertical="top" wrapText="1"/>
    </xf>
    <xf numFmtId="0" fontId="11" fillId="0" borderId="5" xfId="0" applyFont="1" applyFill="1" applyBorder="1" applyAlignment="1">
      <alignment vertical="top" wrapText="1"/>
    </xf>
    <xf numFmtId="0" fontId="11" fillId="0" borderId="1" xfId="0" quotePrefix="1" applyFont="1" applyFill="1" applyBorder="1" applyAlignment="1">
      <alignment vertical="top" wrapText="1"/>
    </xf>
    <xf numFmtId="0" fontId="11" fillId="0" borderId="5" xfId="0" quotePrefix="1" applyFont="1" applyFill="1" applyBorder="1" applyAlignment="1">
      <alignment vertical="top" wrapText="1"/>
    </xf>
    <xf numFmtId="0" fontId="11" fillId="0" borderId="1" xfId="0" quotePrefix="1" applyFont="1" applyFill="1" applyBorder="1" applyAlignment="1">
      <alignment horizontal="center" vertical="center" wrapText="1"/>
    </xf>
    <xf numFmtId="0" fontId="11" fillId="0" borderId="1" xfId="0" applyFont="1" applyFill="1" applyBorder="1"/>
    <xf numFmtId="49" fontId="11" fillId="0" borderId="1" xfId="0" applyNumberFormat="1" applyFont="1" applyFill="1" applyBorder="1" applyAlignment="1">
      <alignment horizontal="center" vertical="center"/>
    </xf>
    <xf numFmtId="0" fontId="11" fillId="0" borderId="0" xfId="0" applyFont="1" applyFill="1"/>
    <xf numFmtId="0" fontId="12" fillId="4" borderId="2" xfId="0" applyFont="1" applyFill="1" applyBorder="1" applyAlignment="1">
      <alignment horizontal="center" vertical="top" wrapText="1"/>
    </xf>
    <xf numFmtId="0" fontId="11" fillId="0" borderId="1" xfId="0" applyFont="1" applyBorder="1" applyAlignment="1">
      <alignment vertical="center" wrapText="1"/>
    </xf>
    <xf numFmtId="0" fontId="11" fillId="6" borderId="1" xfId="0" applyFont="1" applyFill="1" applyBorder="1" applyAlignment="1">
      <alignment vertical="top" wrapText="1"/>
    </xf>
    <xf numFmtId="0" fontId="11" fillId="0" borderId="1" xfId="0" applyFont="1" applyFill="1" applyBorder="1" applyAlignment="1">
      <alignment vertical="center" wrapText="1"/>
    </xf>
    <xf numFmtId="0" fontId="11" fillId="6" borderId="1" xfId="0" applyFont="1" applyFill="1" applyBorder="1" applyAlignment="1">
      <alignment vertical="center" wrapText="1"/>
    </xf>
    <xf numFmtId="0" fontId="11" fillId="0" borderId="0" xfId="0" applyFont="1" applyAlignment="1">
      <alignment vertical="top"/>
    </xf>
    <xf numFmtId="0" fontId="14" fillId="4" borderId="1" xfId="0" applyFont="1" applyFill="1" applyBorder="1"/>
    <xf numFmtId="0" fontId="12" fillId="0" borderId="1"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4" fillId="0" borderId="1" xfId="0" applyFont="1" applyFill="1" applyBorder="1"/>
    <xf numFmtId="0" fontId="12" fillId="4" borderId="11"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3" fillId="5" borderId="1" xfId="0" applyFont="1" applyFill="1" applyBorder="1" applyAlignment="1">
      <alignment horizontal="left" vertical="top" wrapText="1"/>
    </xf>
    <xf numFmtId="0" fontId="9" fillId="5" borderId="1" xfId="0" applyFont="1" applyFill="1" applyBorder="1" applyAlignment="1">
      <alignment horizontal="left" vertical="top" wrapText="1"/>
    </xf>
    <xf numFmtId="0" fontId="3" fillId="5" borderId="1" xfId="0" applyFont="1" applyFill="1" applyBorder="1" applyAlignment="1">
      <alignment vertical="top" wrapText="1"/>
    </xf>
    <xf numFmtId="0" fontId="7" fillId="4" borderId="1" xfId="0" applyFont="1" applyFill="1" applyBorder="1"/>
    <xf numFmtId="0" fontId="7" fillId="0" borderId="0" xfId="0" applyFont="1" applyFill="1"/>
    <xf numFmtId="0" fontId="7" fillId="0" borderId="1" xfId="0" applyFont="1" applyFill="1" applyBorder="1"/>
    <xf numFmtId="49" fontId="1" fillId="4"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2" fillId="0" borderId="4" xfId="0" quotePrefix="1" applyNumberFormat="1" applyFont="1" applyFill="1" applyBorder="1" applyAlignment="1">
      <alignment horizontal="center" vertical="top"/>
    </xf>
    <xf numFmtId="49" fontId="3" fillId="0" borderId="4" xfId="0" quotePrefix="1" applyNumberFormat="1" applyFont="1" applyFill="1" applyBorder="1" applyAlignment="1">
      <alignment horizontal="left" vertical="top"/>
    </xf>
    <xf numFmtId="49" fontId="3" fillId="0" borderId="4" xfId="0" quotePrefix="1" applyNumberFormat="1" applyFont="1" applyFill="1" applyBorder="1" applyAlignment="1">
      <alignment horizontal="left" vertical="top" wrapText="1"/>
    </xf>
    <xf numFmtId="49" fontId="7" fillId="0" borderId="0" xfId="0" applyNumberFormat="1" applyFont="1" applyFill="1"/>
    <xf numFmtId="49" fontId="3" fillId="0" borderId="4" xfId="0" quotePrefix="1" applyNumberFormat="1" applyFont="1" applyFill="1" applyBorder="1" applyAlignment="1">
      <alignment horizontal="center" vertical="center"/>
    </xf>
    <xf numFmtId="49" fontId="3" fillId="5" borderId="4" xfId="0" quotePrefix="1" applyNumberFormat="1" applyFont="1" applyFill="1" applyBorder="1" applyAlignment="1">
      <alignment horizontal="left" vertical="top" wrapText="1"/>
    </xf>
    <xf numFmtId="0" fontId="0" fillId="0" borderId="1" xfId="0" applyBorder="1" applyAlignment="1">
      <alignment horizontal="center" vertical="center"/>
    </xf>
    <xf numFmtId="1" fontId="0" fillId="0" borderId="0" xfId="0" applyNumberFormat="1" applyBorder="1" applyAlignment="1">
      <alignment horizontal="center" vertical="center"/>
    </xf>
    <xf numFmtId="0" fontId="14" fillId="4" borderId="11" xfId="0" applyFont="1" applyFill="1" applyBorder="1"/>
    <xf numFmtId="0" fontId="3" fillId="8" borderId="1" xfId="0" applyFont="1" applyFill="1" applyBorder="1" applyAlignment="1">
      <alignment horizontal="left" vertical="top" wrapText="1"/>
    </xf>
    <xf numFmtId="0" fontId="3" fillId="8" borderId="1"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0" fillId="0" borderId="1" xfId="0" applyFill="1" applyBorder="1" applyAlignment="1">
      <alignment horizontal="center"/>
    </xf>
    <xf numFmtId="0" fontId="17" fillId="0" borderId="0" xfId="0" applyFont="1" applyAlignment="1">
      <alignment vertical="top"/>
    </xf>
    <xf numFmtId="0" fontId="3" fillId="0" borderId="2" xfId="0" applyFont="1" applyFill="1" applyBorder="1" applyAlignment="1">
      <alignment horizontal="center" vertical="top" wrapText="1"/>
    </xf>
    <xf numFmtId="0" fontId="5" fillId="0" borderId="7" xfId="0" applyFont="1" applyFill="1" applyBorder="1" applyAlignment="1">
      <alignment horizontal="center" vertical="top" wrapText="1"/>
    </xf>
    <xf numFmtId="0" fontId="3" fillId="0" borderId="7" xfId="0" applyFont="1" applyFill="1" applyBorder="1" applyAlignment="1">
      <alignment horizontal="center" vertical="top" wrapText="1"/>
    </xf>
    <xf numFmtId="49" fontId="16" fillId="4"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1" fillId="7" borderId="0" xfId="0" applyFont="1" applyFill="1"/>
    <xf numFmtId="49" fontId="11" fillId="7" borderId="0" xfId="0" applyNumberFormat="1" applyFont="1" applyFill="1" applyAlignment="1">
      <alignment horizontal="center" vertical="center"/>
    </xf>
    <xf numFmtId="0" fontId="0" fillId="7" borderId="0" xfId="0" applyFill="1"/>
    <xf numFmtId="49" fontId="3" fillId="7" borderId="0" xfId="0" applyNumberFormat="1" applyFont="1" applyFill="1" applyAlignment="1">
      <alignment horizontal="center" vertical="center"/>
    </xf>
    <xf numFmtId="0" fontId="10" fillId="7" borderId="0" xfId="0" applyFont="1" applyFill="1" applyAlignment="1">
      <alignment wrapText="1"/>
    </xf>
    <xf numFmtId="0" fontId="19" fillId="7" borderId="0" xfId="0" applyFont="1" applyFill="1" applyAlignment="1">
      <alignment wrapText="1"/>
    </xf>
    <xf numFmtId="10" fontId="22" fillId="0" borderId="0" xfId="0" applyNumberFormat="1" applyFont="1"/>
    <xf numFmtId="0" fontId="0" fillId="2" borderId="0" xfId="0" applyFill="1"/>
    <xf numFmtId="0" fontId="0" fillId="4" borderId="0" xfId="0" applyFill="1"/>
    <xf numFmtId="0" fontId="2" fillId="4" borderId="20" xfId="0" applyFont="1" applyFill="1" applyBorder="1" applyAlignment="1"/>
    <xf numFmtId="49" fontId="11" fillId="0" borderId="5" xfId="0" applyNumberFormat="1" applyFont="1" applyBorder="1" applyAlignment="1">
      <alignment horizontal="center" vertical="center"/>
    </xf>
    <xf numFmtId="49" fontId="11" fillId="0" borderId="1" xfId="0" applyNumberFormat="1" applyFont="1" applyBorder="1" applyAlignment="1">
      <alignment horizontal="left" vertical="center" wrapText="1"/>
    </xf>
    <xf numFmtId="49" fontId="11" fillId="0" borderId="1" xfId="0" applyNumberFormat="1" applyFont="1" applyBorder="1" applyAlignment="1">
      <alignment horizontal="left" vertical="top"/>
    </xf>
    <xf numFmtId="49" fontId="3" fillId="0" borderId="1" xfId="0" quotePrefix="1" applyNumberFormat="1" applyFont="1" applyFill="1" applyBorder="1" applyAlignment="1">
      <alignment horizontal="center" vertical="center"/>
    </xf>
    <xf numFmtId="0" fontId="23" fillId="4" borderId="0" xfId="0" applyFont="1" applyFill="1" applyAlignment="1">
      <alignment horizontal="center" vertical="center" wrapText="1"/>
    </xf>
    <xf numFmtId="0" fontId="24" fillId="4" borderId="0" xfId="0" applyFont="1" applyFill="1" applyAlignment="1">
      <alignment horizontal="center" vertical="center"/>
    </xf>
    <xf numFmtId="0" fontId="3" fillId="0" borderId="5" xfId="0" applyFont="1"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14" fontId="3" fillId="0" borderId="1" xfId="0" applyNumberFormat="1" applyFont="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left" vertical="top"/>
    </xf>
    <xf numFmtId="0" fontId="0" fillId="0" borderId="10" xfId="0" applyBorder="1" applyAlignment="1">
      <alignment horizontal="left" vertical="top"/>
    </xf>
    <xf numFmtId="0" fontId="2" fillId="4" borderId="21" xfId="0" applyFont="1" applyFill="1" applyBorder="1" applyAlignment="1">
      <alignment horizontal="center"/>
    </xf>
    <xf numFmtId="0" fontId="2" fillId="4" borderId="22" xfId="0" applyFont="1" applyFill="1" applyBorder="1" applyAlignment="1">
      <alignment horizontal="center"/>
    </xf>
    <xf numFmtId="0" fontId="2" fillId="4" borderId="19" xfId="0" applyFont="1" applyFill="1" applyBorder="1" applyAlignment="1">
      <alignment horizontal="center"/>
    </xf>
    <xf numFmtId="0" fontId="3" fillId="0" borderId="11" xfId="0" applyFont="1" applyBorder="1" applyAlignment="1">
      <alignment horizontal="left" vertical="top"/>
    </xf>
    <xf numFmtId="0" fontId="0" fillId="0" borderId="11" xfId="0" applyBorder="1" applyAlignment="1">
      <alignment horizontal="left" vertical="top"/>
    </xf>
    <xf numFmtId="0" fontId="0" fillId="0" borderId="7" xfId="0" applyBorder="1" applyAlignment="1">
      <alignment horizontal="center" vertical="center"/>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0" fillId="0" borderId="2" xfId="0" applyBorder="1" applyAlignment="1">
      <alignment horizontal="left" vertical="top"/>
    </xf>
    <xf numFmtId="0" fontId="0" fillId="0" borderId="6" xfId="0" applyBorder="1" applyAlignment="1">
      <alignment horizontal="left" vertical="top"/>
    </xf>
    <xf numFmtId="0" fontId="2" fillId="4" borderId="20" xfId="0" applyFont="1" applyFill="1" applyBorder="1" applyAlignment="1">
      <alignment horizontal="center"/>
    </xf>
    <xf numFmtId="0" fontId="3" fillId="0" borderId="13" xfId="0" applyFont="1" applyBorder="1" applyAlignment="1">
      <alignment horizontal="center" vertical="center"/>
    </xf>
    <xf numFmtId="0" fontId="0" fillId="0" borderId="11" xfId="0" applyBorder="1" applyAlignment="1">
      <alignment horizontal="center" vertical="center"/>
    </xf>
    <xf numFmtId="0" fontId="2" fillId="4" borderId="16" xfId="0" applyFont="1" applyFill="1" applyBorder="1" applyAlignment="1">
      <alignment horizontal="center"/>
    </xf>
    <xf numFmtId="0" fontId="2" fillId="4" borderId="17" xfId="0" applyFont="1" applyFill="1" applyBorder="1" applyAlignment="1">
      <alignment horizontal="center"/>
    </xf>
    <xf numFmtId="0" fontId="2" fillId="4" borderId="18" xfId="0" applyFont="1" applyFill="1" applyBorder="1" applyAlignment="1">
      <alignment horizontal="center"/>
    </xf>
    <xf numFmtId="0" fontId="3" fillId="0" borderId="8" xfId="0" applyFont="1" applyBorder="1" applyAlignment="1">
      <alignment horizontal="center"/>
    </xf>
    <xf numFmtId="0" fontId="0" fillId="0" borderId="4" xfId="0" applyBorder="1" applyAlignment="1">
      <alignment horizontal="center"/>
    </xf>
    <xf numFmtId="0" fontId="3" fillId="0" borderId="4" xfId="0" applyFont="1" applyBorder="1" applyAlignment="1">
      <alignment horizontal="center"/>
    </xf>
    <xf numFmtId="0" fontId="0" fillId="0" borderId="3" xfId="0" applyBorder="1" applyAlignment="1">
      <alignment horizontal="center"/>
    </xf>
    <xf numFmtId="14" fontId="3" fillId="0" borderId="11" xfId="0" applyNumberFormat="1" applyFont="1" applyBorder="1" applyAlignment="1">
      <alignment horizontal="center" vertical="center"/>
    </xf>
    <xf numFmtId="0" fontId="0" fillId="0" borderId="12" xfId="0" applyBorder="1" applyAlignment="1">
      <alignment horizontal="left" vertical="top"/>
    </xf>
    <xf numFmtId="0" fontId="3" fillId="0" borderId="0" xfId="0" applyFont="1" applyAlignment="1">
      <alignment horizontal="left" vertical="top" wrapText="1"/>
    </xf>
    <xf numFmtId="0" fontId="20" fillId="9" borderId="0" xfId="0" applyFont="1" applyFill="1" applyAlignment="1">
      <alignment horizontal="left"/>
    </xf>
    <xf numFmtId="0" fontId="0" fillId="0" borderId="0" xfId="0" applyAlignment="1">
      <alignment horizontal="left" vertical="top"/>
    </xf>
    <xf numFmtId="0" fontId="20" fillId="0" borderId="0" xfId="0" applyFont="1" applyAlignment="1">
      <alignment horizontal="left" vertical="top" wrapText="1"/>
    </xf>
    <xf numFmtId="0" fontId="2" fillId="4" borderId="0" xfId="0" applyFont="1" applyFill="1" applyAlignment="1">
      <alignment horizontal="center" vertical="center"/>
    </xf>
    <xf numFmtId="0" fontId="0" fillId="4" borderId="0" xfId="0" applyFill="1" applyAlignment="1">
      <alignment horizontal="center" vertical="center"/>
    </xf>
    <xf numFmtId="0" fontId="2" fillId="4" borderId="0" xfId="0" applyFont="1" applyFill="1" applyAlignment="1">
      <alignment horizontal="center"/>
    </xf>
    <xf numFmtId="0" fontId="3" fillId="2" borderId="0" xfId="0" applyFont="1" applyFill="1" applyAlignment="1">
      <alignment horizontal="left" vertical="center"/>
    </xf>
    <xf numFmtId="0" fontId="0" fillId="2" borderId="0" xfId="0" applyFill="1" applyAlignment="1">
      <alignment horizontal="left" vertical="center"/>
    </xf>
    <xf numFmtId="0" fontId="5" fillId="0" borderId="2" xfId="0" applyFont="1" applyFill="1" applyBorder="1" applyAlignment="1">
      <alignment horizontal="center" vertical="top" wrapText="1"/>
    </xf>
    <xf numFmtId="0" fontId="0" fillId="0" borderId="4" xfId="0" applyFill="1" applyBorder="1" applyAlignment="1">
      <alignment horizontal="center" vertical="top" wrapText="1"/>
    </xf>
    <xf numFmtId="0" fontId="0" fillId="0" borderId="11" xfId="0" applyBorder="1" applyAlignment="1">
      <alignment horizontal="center" vertical="top" wrapText="1"/>
    </xf>
    <xf numFmtId="49" fontId="10" fillId="4" borderId="2" xfId="0" applyNumberFormat="1" applyFont="1" applyFill="1" applyBorder="1" applyAlignment="1">
      <alignment horizontal="center" vertical="center" wrapText="1"/>
    </xf>
    <xf numFmtId="0" fontId="0" fillId="0" borderId="4" xfId="0" applyBorder="1" applyAlignment="1">
      <alignment horizontal="center" vertical="center" wrapText="1"/>
    </xf>
    <xf numFmtId="0" fontId="0" fillId="0" borderId="11" xfId="0" applyBorder="1" applyAlignment="1">
      <alignment horizontal="center" vertical="center" wrapText="1"/>
    </xf>
    <xf numFmtId="0" fontId="0" fillId="0" borderId="1" xfId="0" applyBorder="1" applyAlignment="1">
      <alignment horizontal="center"/>
    </xf>
    <xf numFmtId="0" fontId="3" fillId="0" borderId="1" xfId="0" applyFont="1" applyBorder="1" applyAlignment="1">
      <alignment horizontal="center"/>
    </xf>
    <xf numFmtId="0" fontId="3" fillId="0" borderId="10" xfId="0" applyFont="1" applyBorder="1" applyAlignment="1">
      <alignment horizontal="center"/>
    </xf>
    <xf numFmtId="0" fontId="3" fillId="0" borderId="5" xfId="0" applyFont="1" applyBorder="1" applyAlignment="1">
      <alignment horizontal="center"/>
    </xf>
    <xf numFmtId="0" fontId="2" fillId="4" borderId="6"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3" xfId="0" applyFont="1" applyFill="1" applyBorder="1" applyAlignment="1">
      <alignment horizontal="center" vertical="center"/>
    </xf>
    <xf numFmtId="49" fontId="2" fillId="4" borderId="6" xfId="0" applyNumberFormat="1" applyFont="1" applyFill="1" applyBorder="1" applyAlignment="1">
      <alignment horizontal="center" vertical="center" wrapText="1"/>
    </xf>
    <xf numFmtId="49" fontId="2" fillId="4" borderId="7" xfId="0" applyNumberFormat="1" applyFont="1" applyFill="1" applyBorder="1" applyAlignment="1">
      <alignment horizontal="center" vertical="center" wrapText="1"/>
    </xf>
    <xf numFmtId="49" fontId="2" fillId="4" borderId="12" xfId="0" applyNumberFormat="1" applyFont="1" applyFill="1" applyBorder="1" applyAlignment="1">
      <alignment horizontal="center" vertical="center" wrapText="1"/>
    </xf>
    <xf numFmtId="49" fontId="2" fillId="4" borderId="13" xfId="0" applyNumberFormat="1" applyFont="1" applyFill="1" applyBorder="1" applyAlignment="1">
      <alignment horizontal="center" vertical="center" wrapText="1"/>
    </xf>
    <xf numFmtId="49" fontId="2" fillId="4" borderId="6" xfId="0" applyNumberFormat="1" applyFont="1" applyFill="1" applyBorder="1" applyAlignment="1">
      <alignment horizontal="center" vertical="center"/>
    </xf>
    <xf numFmtId="49" fontId="2" fillId="4" borderId="7" xfId="0" applyNumberFormat="1" applyFont="1" applyFill="1" applyBorder="1" applyAlignment="1">
      <alignment horizontal="center" vertical="center"/>
    </xf>
    <xf numFmtId="49" fontId="2" fillId="4" borderId="12" xfId="0" applyNumberFormat="1" applyFont="1" applyFill="1" applyBorder="1" applyAlignment="1">
      <alignment horizontal="center" vertical="center"/>
    </xf>
    <xf numFmtId="49" fontId="2" fillId="4" borderId="13" xfId="0" applyNumberFormat="1" applyFont="1" applyFill="1" applyBorder="1" applyAlignment="1">
      <alignment horizontal="center" vertical="center"/>
    </xf>
    <xf numFmtId="0" fontId="2" fillId="4" borderId="2" xfId="0" applyFont="1" applyFill="1" applyBorder="1" applyAlignment="1">
      <alignment horizontal="center" vertical="center"/>
    </xf>
    <xf numFmtId="0" fontId="2" fillId="4" borderId="11" xfId="0" applyFont="1"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0" xfId="0" applyBorder="1" applyAlignment="1">
      <alignment horizontal="center"/>
    </xf>
    <xf numFmtId="0" fontId="0" fillId="0" borderId="15" xfId="0" applyBorder="1" applyAlignment="1">
      <alignment horizontal="center"/>
    </xf>
    <xf numFmtId="0" fontId="0" fillId="0" borderId="5" xfId="0" applyBorder="1" applyAlignment="1">
      <alignment horizontal="center"/>
    </xf>
    <xf numFmtId="1" fontId="0" fillId="0" borderId="10" xfId="0" applyNumberFormat="1" applyFill="1" applyBorder="1" applyAlignment="1">
      <alignment horizontal="center" vertical="center"/>
    </xf>
    <xf numFmtId="1" fontId="0" fillId="0" borderId="5" xfId="0" applyNumberFormat="1" applyFill="1" applyBorder="1" applyAlignment="1">
      <alignment horizontal="center" vertical="center"/>
    </xf>
    <xf numFmtId="1" fontId="0" fillId="0" borderId="1" xfId="0" applyNumberFormat="1" applyFill="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2" xfId="0" applyFont="1" applyBorder="1" applyAlignment="1">
      <alignment horizontal="center" vertical="center"/>
    </xf>
    <xf numFmtId="0" fontId="0" fillId="7" borderId="1" xfId="0" applyFill="1" applyBorder="1" applyAlignment="1">
      <alignment horizontal="center" wrapText="1"/>
    </xf>
    <xf numFmtId="0" fontId="2" fillId="4" borderId="9" xfId="0" applyFont="1" applyFill="1" applyBorder="1" applyAlignment="1">
      <alignment horizontal="center"/>
    </xf>
    <xf numFmtId="49" fontId="0" fillId="0" borderId="10" xfId="0" applyNumberFormat="1" applyBorder="1" applyAlignment="1">
      <alignment horizontal="center" vertical="center"/>
    </xf>
    <xf numFmtId="0" fontId="0" fillId="0" borderId="15" xfId="0" applyBorder="1" applyAlignment="1">
      <alignment horizontal="center" vertical="center"/>
    </xf>
    <xf numFmtId="0" fontId="0" fillId="7" borderId="6" xfId="0" applyFill="1" applyBorder="1" applyAlignment="1">
      <alignment horizontal="center" vertical="center"/>
    </xf>
    <xf numFmtId="0" fontId="0" fillId="7" borderId="7" xfId="0" applyFill="1" applyBorder="1" applyAlignment="1">
      <alignment horizontal="center" vertical="center"/>
    </xf>
    <xf numFmtId="0" fontId="0" fillId="7" borderId="12" xfId="0" applyFill="1" applyBorder="1" applyAlignment="1">
      <alignment horizontal="center" vertical="center"/>
    </xf>
    <xf numFmtId="0" fontId="0" fillId="7" borderId="13" xfId="0" applyFill="1" applyBorder="1" applyAlignment="1">
      <alignment horizontal="center" vertical="center"/>
    </xf>
    <xf numFmtId="0" fontId="2" fillId="4" borderId="1" xfId="0" applyFont="1" applyFill="1" applyBorder="1" applyAlignment="1">
      <alignment horizontal="center"/>
    </xf>
    <xf numFmtId="0" fontId="0" fillId="0" borderId="1" xfId="0" applyBorder="1" applyAlignment="1">
      <alignment horizontal="left"/>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center" wrapText="1"/>
    </xf>
    <xf numFmtId="49" fontId="3" fillId="0" borderId="1" xfId="0" applyNumberFormat="1" applyFont="1"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0" fillId="0" borderId="7" xfId="0" applyBorder="1" applyAlignment="1">
      <alignment horizontal="left" vertical="center" wrapText="1"/>
    </xf>
    <xf numFmtId="0" fontId="0" fillId="0" borderId="3" xfId="0" applyBorder="1" applyAlignment="1">
      <alignment horizontal="left" vertical="center" wrapText="1"/>
    </xf>
    <xf numFmtId="0" fontId="0" fillId="0" borderId="0" xfId="0" applyBorder="1" applyAlignment="1">
      <alignment horizontal="left" vertical="center" wrapText="1"/>
    </xf>
    <xf numFmtId="0" fontId="0" fillId="0" borderId="8" xfId="0" applyBorder="1" applyAlignment="1">
      <alignment horizontal="left" vertical="center" wrapText="1"/>
    </xf>
    <xf numFmtId="0" fontId="0" fillId="0" borderId="12" xfId="0" applyBorder="1" applyAlignment="1">
      <alignment horizontal="left" vertical="center" wrapText="1"/>
    </xf>
    <xf numFmtId="0" fontId="0" fillId="0" borderId="9" xfId="0" applyBorder="1" applyAlignment="1">
      <alignment horizontal="left" vertical="center" wrapText="1"/>
    </xf>
    <xf numFmtId="0" fontId="0" fillId="0" borderId="13" xfId="0" applyBorder="1" applyAlignment="1">
      <alignment horizontal="left" vertical="center" wrapText="1"/>
    </xf>
    <xf numFmtId="49" fontId="0" fillId="0" borderId="10" xfId="0" applyNumberFormat="1" applyBorder="1" applyAlignment="1">
      <alignment horizontal="left" vertical="top"/>
    </xf>
    <xf numFmtId="0" fontId="0" fillId="0" borderId="15" xfId="0" applyBorder="1" applyAlignment="1">
      <alignment horizontal="left" vertical="top"/>
    </xf>
    <xf numFmtId="0" fontId="0" fillId="0" borderId="5" xfId="0" applyBorder="1" applyAlignment="1">
      <alignment horizontal="left" vertical="top"/>
    </xf>
    <xf numFmtId="0" fontId="0" fillId="7" borderId="1" xfId="0" applyFill="1" applyBorder="1" applyAlignment="1">
      <alignment horizontal="center"/>
    </xf>
    <xf numFmtId="10" fontId="0" fillId="0" borderId="1" xfId="0" applyNumberFormat="1" applyBorder="1" applyAlignment="1">
      <alignment horizontal="center"/>
    </xf>
    <xf numFmtId="0" fontId="0" fillId="0" borderId="1" xfId="0" applyBorder="1" applyAlignment="1">
      <alignment horizontal="left" vertical="top" wrapText="1"/>
    </xf>
    <xf numFmtId="1" fontId="0" fillId="0" borderId="1" xfId="0" applyNumberFormat="1" applyBorder="1" applyAlignment="1">
      <alignment horizontal="center" vertical="center"/>
    </xf>
    <xf numFmtId="1" fontId="0" fillId="0" borderId="6" xfId="0" applyNumberFormat="1" applyFill="1" applyBorder="1" applyAlignment="1">
      <alignment horizontal="center" vertical="center"/>
    </xf>
    <xf numFmtId="1" fontId="0" fillId="0" borderId="7" xfId="0" applyNumberFormat="1" applyFill="1" applyBorder="1" applyAlignment="1">
      <alignment horizontal="center" vertical="center"/>
    </xf>
    <xf numFmtId="1" fontId="0" fillId="0" borderId="12" xfId="0" applyNumberFormat="1" applyFill="1" applyBorder="1" applyAlignment="1">
      <alignment horizontal="center" vertical="center"/>
    </xf>
    <xf numFmtId="1" fontId="0" fillId="0" borderId="13" xfId="0" applyNumberFormat="1" applyFill="1" applyBorder="1" applyAlignment="1">
      <alignment horizontal="center" vertical="center"/>
    </xf>
    <xf numFmtId="49" fontId="0" fillId="0" borderId="1" xfId="0" applyNumberFormat="1" applyBorder="1" applyAlignment="1">
      <alignment horizontal="left" vertical="top" wrapText="1"/>
    </xf>
    <xf numFmtId="10" fontId="0" fillId="0" borderId="1" xfId="0" applyNumberFormat="1" applyFill="1" applyBorder="1" applyAlignment="1">
      <alignment horizontal="center" vertical="center"/>
    </xf>
    <xf numFmtId="0" fontId="2" fillId="4" borderId="11" xfId="0" applyFont="1" applyFill="1" applyBorder="1" applyAlignment="1">
      <alignment horizontal="center"/>
    </xf>
    <xf numFmtId="10" fontId="0" fillId="0" borderId="1" xfId="0" applyNumberFormat="1" applyBorder="1" applyAlignment="1">
      <alignment horizontal="center" vertical="center"/>
    </xf>
    <xf numFmtId="0" fontId="3" fillId="7" borderId="1" xfId="0" applyFont="1" applyFill="1" applyBorder="1" applyAlignment="1">
      <alignment horizontal="center" vertical="center"/>
    </xf>
    <xf numFmtId="0" fontId="3"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10" fontId="0" fillId="0" borderId="10" xfId="0" applyNumberFormat="1" applyFill="1" applyBorder="1" applyAlignment="1">
      <alignment horizontal="center" vertical="center"/>
    </xf>
    <xf numFmtId="10" fontId="0" fillId="0" borderId="5" xfId="0" applyNumberFormat="1" applyFill="1" applyBorder="1" applyAlignment="1">
      <alignment horizontal="center" vertical="center"/>
    </xf>
    <xf numFmtId="0" fontId="2" fillId="4" borderId="3" xfId="0" applyFont="1" applyFill="1" applyBorder="1" applyAlignment="1">
      <alignment horizontal="center"/>
    </xf>
    <xf numFmtId="0" fontId="2" fillId="4" borderId="0" xfId="0" applyFont="1" applyFill="1" applyBorder="1" applyAlignment="1">
      <alignment horizontal="center"/>
    </xf>
    <xf numFmtId="0" fontId="0" fillId="0" borderId="6" xfId="0" applyBorder="1" applyAlignment="1">
      <alignment horizontal="left" vertical="top" wrapText="1"/>
    </xf>
    <xf numFmtId="0" fontId="0" fillId="0" borderId="14" xfId="0" applyBorder="1" applyAlignment="1">
      <alignment horizontal="left" vertical="top" wrapText="1"/>
    </xf>
    <xf numFmtId="0" fontId="0" fillId="0" borderId="7" xfId="0" applyBorder="1" applyAlignment="1">
      <alignment horizontal="left" vertical="top" wrapText="1"/>
    </xf>
    <xf numFmtId="0" fontId="0" fillId="0" borderId="12" xfId="0" applyBorder="1" applyAlignment="1">
      <alignment horizontal="left" vertical="top" wrapText="1"/>
    </xf>
    <xf numFmtId="0" fontId="0" fillId="0" borderId="9" xfId="0" applyBorder="1" applyAlignment="1">
      <alignment horizontal="left" vertical="top" wrapText="1"/>
    </xf>
    <xf numFmtId="0" fontId="0" fillId="0" borderId="13" xfId="0" applyBorder="1" applyAlignment="1">
      <alignment horizontal="left" vertical="top" wrapText="1"/>
    </xf>
    <xf numFmtId="10" fontId="0" fillId="0" borderId="6" xfId="0" applyNumberFormat="1" applyFill="1" applyBorder="1" applyAlignment="1">
      <alignment horizontal="center" vertical="center"/>
    </xf>
    <xf numFmtId="10" fontId="0" fillId="0" borderId="7" xfId="0" applyNumberFormat="1" applyFill="1" applyBorder="1" applyAlignment="1">
      <alignment horizontal="center" vertical="center"/>
    </xf>
    <xf numFmtId="10" fontId="0" fillId="0" borderId="12" xfId="0" applyNumberFormat="1" applyFill="1" applyBorder="1" applyAlignment="1">
      <alignment horizontal="center" vertical="center"/>
    </xf>
    <xf numFmtId="10" fontId="0" fillId="0" borderId="13" xfId="0" applyNumberFormat="1" applyFill="1" applyBorder="1" applyAlignment="1">
      <alignment horizontal="center" vertical="center"/>
    </xf>
    <xf numFmtId="0" fontId="3" fillId="0" borderId="1" xfId="0" applyFont="1" applyBorder="1" applyAlignment="1">
      <alignment horizontal="left"/>
    </xf>
    <xf numFmtId="0" fontId="3" fillId="7" borderId="1" xfId="0" applyFont="1" applyFill="1" applyBorder="1" applyAlignment="1">
      <alignment horizontal="center" wrapText="1"/>
    </xf>
    <xf numFmtId="14" fontId="0" fillId="0" borderId="1" xfId="0" applyNumberFormat="1" applyBorder="1" applyAlignment="1">
      <alignment horizontal="left"/>
    </xf>
    <xf numFmtId="0" fontId="3" fillId="7" borderId="6"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0" fillId="7" borderId="7" xfId="0" applyFill="1" applyBorder="1" applyAlignment="1">
      <alignment horizontal="center" vertical="center" wrapText="1"/>
    </xf>
    <xf numFmtId="0" fontId="0" fillId="7" borderId="12" xfId="0" applyFill="1" applyBorder="1" applyAlignment="1">
      <alignment horizontal="center" vertical="center" wrapText="1"/>
    </xf>
    <xf numFmtId="0" fontId="0" fillId="7" borderId="13" xfId="0" applyFill="1" applyBorder="1" applyAlignment="1">
      <alignment horizontal="center" vertical="center" wrapText="1"/>
    </xf>
    <xf numFmtId="10" fontId="0" fillId="0" borderId="1" xfId="0" applyNumberFormat="1" applyFill="1" applyBorder="1" applyAlignment="1">
      <alignment horizontal="center"/>
    </xf>
    <xf numFmtId="0" fontId="0" fillId="0" borderId="1" xfId="0" applyFill="1" applyBorder="1" applyAlignment="1">
      <alignment horizontal="center"/>
    </xf>
    <xf numFmtId="14" fontId="0" fillId="0" borderId="6" xfId="0" applyNumberFormat="1" applyBorder="1" applyAlignment="1">
      <alignment horizontal="left" vertical="top" wrapText="1"/>
    </xf>
    <xf numFmtId="14" fontId="0" fillId="0" borderId="14" xfId="0" applyNumberFormat="1" applyBorder="1" applyAlignment="1">
      <alignment horizontal="left" vertical="top" wrapText="1"/>
    </xf>
    <xf numFmtId="14" fontId="0" fillId="0" borderId="7" xfId="0" applyNumberFormat="1" applyBorder="1" applyAlignment="1">
      <alignment horizontal="left" vertical="top" wrapText="1"/>
    </xf>
    <xf numFmtId="14" fontId="0" fillId="0" borderId="12" xfId="0" applyNumberFormat="1" applyBorder="1" applyAlignment="1">
      <alignment horizontal="left" vertical="top" wrapText="1"/>
    </xf>
    <xf numFmtId="14" fontId="0" fillId="0" borderId="9" xfId="0" applyNumberFormat="1" applyBorder="1" applyAlignment="1">
      <alignment horizontal="left" vertical="top" wrapText="1"/>
    </xf>
    <xf numFmtId="14" fontId="0" fillId="0" borderId="13" xfId="0" applyNumberFormat="1" applyBorder="1" applyAlignment="1">
      <alignment horizontal="left" vertical="top" wrapText="1"/>
    </xf>
    <xf numFmtId="1" fontId="0" fillId="0" borderId="6" xfId="0" applyNumberFormat="1" applyBorder="1" applyAlignment="1">
      <alignment horizontal="center" vertical="center"/>
    </xf>
    <xf numFmtId="1" fontId="0" fillId="0" borderId="7" xfId="0" applyNumberFormat="1" applyBorder="1" applyAlignment="1">
      <alignment horizontal="center" vertical="center"/>
    </xf>
    <xf numFmtId="1" fontId="0" fillId="0" borderId="12" xfId="0" applyNumberFormat="1" applyBorder="1" applyAlignment="1">
      <alignment horizontal="center" vertical="center"/>
    </xf>
    <xf numFmtId="1" fontId="0" fillId="0" borderId="13" xfId="0" applyNumberFormat="1" applyBorder="1" applyAlignment="1">
      <alignment horizontal="center" vertical="center"/>
    </xf>
    <xf numFmtId="49" fontId="3" fillId="0" borderId="1" xfId="0" applyNumberFormat="1" applyFont="1" applyBorder="1" applyAlignment="1">
      <alignment horizontal="center"/>
    </xf>
    <xf numFmtId="49" fontId="3" fillId="0" borderId="10" xfId="0" applyNumberFormat="1" applyFont="1" applyBorder="1" applyAlignment="1">
      <alignment horizontal="center"/>
    </xf>
    <xf numFmtId="49" fontId="0" fillId="0" borderId="1" xfId="0" applyNumberFormat="1" applyBorder="1" applyAlignment="1">
      <alignment horizontal="left" vertical="top"/>
    </xf>
    <xf numFmtId="49" fontId="0" fillId="0" borderId="1" xfId="0" applyNumberFormat="1" applyBorder="1" applyAlignment="1">
      <alignment horizontal="center"/>
    </xf>
    <xf numFmtId="0" fontId="4" fillId="4" borderId="0" xfId="0" applyFont="1" applyFill="1" applyAlignment="1">
      <alignment horizontal="center"/>
    </xf>
  </cellXfs>
  <cellStyles count="1">
    <cellStyle name="Normaali" xfId="0" builtinId="0"/>
  </cellStyles>
  <dxfs count="94">
    <dxf>
      <fill>
        <patternFill>
          <bgColor rgb="FFA7EDE0"/>
        </patternFill>
      </fill>
    </dxf>
    <dxf>
      <fill>
        <patternFill>
          <bgColor rgb="FF00B050"/>
        </patternFill>
      </fill>
    </dxf>
    <dxf>
      <font>
        <color auto="1"/>
      </font>
      <fill>
        <patternFill>
          <bgColor theme="0" tint="-0.499984740745262"/>
        </patternFill>
      </fill>
    </dxf>
    <dxf>
      <font>
        <color auto="1"/>
      </font>
      <fill>
        <patternFill>
          <bgColor rgb="FFFF0000"/>
        </patternFill>
      </fill>
    </dxf>
    <dxf>
      <font>
        <color auto="1"/>
      </font>
      <fill>
        <patternFill>
          <bgColor theme="5"/>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A7EDE0"/>
        </patternFill>
      </fill>
    </dxf>
    <dxf>
      <fill>
        <patternFill>
          <bgColor rgb="FFA7EDE0"/>
        </patternFill>
      </fill>
    </dxf>
    <dxf>
      <fill>
        <patternFill>
          <bgColor rgb="FFA7EDE0"/>
        </patternFill>
      </fill>
    </dxf>
    <dxf>
      <fill>
        <patternFill>
          <bgColor rgb="FFA7EDE0"/>
        </patternFill>
      </fill>
    </dxf>
    <dxf>
      <fill>
        <patternFill>
          <bgColor rgb="FFA7EDE0"/>
        </patternFill>
      </fill>
    </dxf>
    <dxf>
      <fill>
        <patternFill>
          <bgColor rgb="FFA7EDE0"/>
        </patternFill>
      </fill>
    </dxf>
    <dxf>
      <fill>
        <patternFill>
          <bgColor rgb="FFA7EDE0"/>
        </patternFill>
      </fill>
    </dxf>
    <dxf>
      <fill>
        <patternFill>
          <bgColor rgb="FFA7EDE0"/>
        </patternFill>
      </fill>
    </dxf>
    <dxf>
      <fill>
        <patternFill>
          <bgColor rgb="FFA7EDE0"/>
        </patternFill>
      </fill>
    </dxf>
    <dxf>
      <fill>
        <patternFill>
          <bgColor rgb="FFA7EDE0"/>
        </patternFill>
      </fill>
    </dxf>
    <dxf>
      <fill>
        <patternFill>
          <bgColor rgb="FFA7EDE0"/>
        </patternFill>
      </fill>
    </dxf>
    <dxf>
      <fill>
        <patternFill>
          <bgColor rgb="FFA7ED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00B050"/>
        </patternFill>
      </fill>
    </dxf>
    <dxf>
      <fill>
        <patternFill>
          <bgColor rgb="FFA7EDE0"/>
        </patternFill>
      </fill>
    </dxf>
    <dxf>
      <fill>
        <patternFill>
          <bgColor rgb="FFFFFF00"/>
        </patternFill>
      </fill>
    </dxf>
    <dxf>
      <fill>
        <patternFill>
          <bgColor rgb="FFFFC000"/>
        </patternFill>
      </fill>
    </dxf>
    <dxf>
      <fill>
        <patternFill>
          <bgColor rgb="FFFF0000"/>
        </patternFill>
      </fill>
    </dxf>
    <dxf>
      <fill>
        <patternFill>
          <bgColor theme="0" tint="-0.34998626667073579"/>
        </patternFill>
      </fill>
    </dxf>
    <dxf>
      <fill>
        <patternFill>
          <bgColor rgb="FF00B050"/>
        </patternFill>
      </fill>
    </dxf>
    <dxf>
      <fill>
        <patternFill>
          <bgColor rgb="FFA7EDE0"/>
        </patternFill>
      </fill>
    </dxf>
    <dxf>
      <fill>
        <patternFill>
          <bgColor rgb="FFFFFF00"/>
        </patternFill>
      </fill>
    </dxf>
    <dxf>
      <fill>
        <patternFill>
          <bgColor rgb="FFFFC000"/>
        </patternFill>
      </fill>
    </dxf>
    <dxf>
      <fill>
        <patternFill>
          <bgColor rgb="FFFF0000"/>
        </patternFill>
      </fill>
    </dxf>
    <dxf>
      <fill>
        <patternFill>
          <bgColor theme="0" tint="-0.3499862666707357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338D"/>
      <rgbColor rgb="000091DA"/>
      <rgbColor rgb="006D2077"/>
      <rgbColor rgb="00005EB8"/>
      <rgbColor rgb="0000A3A1"/>
      <rgbColor rgb="00EAAA00"/>
      <rgbColor rgb="0043B02A"/>
      <rgbColor rgb="00C6007E"/>
      <rgbColor rgb="0000338D"/>
      <rgbColor rgb="000091DA"/>
      <rgbColor rgb="006D2077"/>
      <rgbColor rgb="00005EB8"/>
      <rgbColor rgb="0000A3A1"/>
      <rgbColor rgb="00EAAA00"/>
      <rgbColor rgb="0043B02A"/>
      <rgbColor rgb="00C6007E"/>
      <rgbColor rgb="00753F19"/>
      <rgbColor rgb="009B642E"/>
      <rgbColor rgb="009D9375"/>
      <rgbColor rgb="00E3BC9F"/>
      <rgbColor rgb="00E36877"/>
      <rgbColor rgb="00FF99CC"/>
      <rgbColor rgb="00CC99FF"/>
      <rgbColor rgb="00FFCC99"/>
      <rgbColor rgb="003366FF"/>
      <rgbColor rgb="0033CCCC"/>
      <rgbColor rgb="0099CC00"/>
      <rgbColor rgb="00F5B36A"/>
      <rgbColor rgb="00FF9900"/>
      <rgbColor rgb="00FF6600"/>
      <rgbColor rgb="00666699"/>
      <rgbColor rgb="00969696"/>
      <rgbColor rgb="00003366"/>
      <rgbColor rgb="00339966"/>
      <rgbColor rgb="00003300"/>
      <rgbColor rgb="00333300"/>
      <rgbColor rgb="00993300"/>
      <rgbColor rgb="00E6E9EE"/>
      <rgbColor rgb="00333399"/>
      <rgbColor rgb="00333333"/>
    </indexedColors>
    <mruColors>
      <color rgb="FF005EB8"/>
      <color rgb="FFA7EDE0"/>
      <color rgb="FF66FFCC"/>
      <color rgb="FF6600CC"/>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solidFill>
                  <a:srgbClr val="005EB8"/>
                </a:solidFill>
              </a:rPr>
              <a:t>Tulosten yhteenveto osa-alueittain</a:t>
            </a:r>
          </a:p>
        </c:rich>
      </c:tx>
      <c:layout>
        <c:manualLayout>
          <c:xMode val="edge"/>
          <c:yMode val="edge"/>
          <c:x val="0.32084175565781348"/>
          <c:y val="2.2346368715083797E-3"/>
        </c:manualLayout>
      </c:layout>
      <c:overlay val="0"/>
      <c:spPr>
        <a:noFill/>
        <a:ln>
          <a:noFill/>
        </a:ln>
        <a:effectLst/>
      </c:spPr>
    </c:title>
    <c:autoTitleDeleted val="0"/>
    <c:plotArea>
      <c:layout>
        <c:manualLayout>
          <c:layoutTarget val="inner"/>
          <c:xMode val="edge"/>
          <c:yMode val="edge"/>
          <c:x val="0.41822836390023693"/>
          <c:y val="8.2882681564245816E-2"/>
          <c:w val="0.53435031520483955"/>
          <c:h val="0.81416003167201867"/>
        </c:manualLayout>
      </c:layout>
      <c:barChart>
        <c:barDir val="bar"/>
        <c:grouping val="clustered"/>
        <c:varyColors val="0"/>
        <c:ser>
          <c:idx val="0"/>
          <c:order val="0"/>
          <c:tx>
            <c:strRef>
              <c:f>Yhteenveto!$F$121</c:f>
              <c:strCache>
                <c:ptCount val="1"/>
                <c:pt idx="0">
                  <c:v>N/A</c:v>
                </c:pt>
              </c:strCache>
            </c:strRef>
          </c:tx>
          <c:spPr>
            <a:solidFill>
              <a:schemeClr val="bg1">
                <a:lumMod val="50000"/>
              </a:schemeClr>
            </a:solidFill>
            <a:ln>
              <a:noFill/>
            </a:ln>
            <a:effectLst/>
          </c:spPr>
          <c:invertIfNegative val="0"/>
          <c:cat>
            <c:strRef>
              <c:f>(Yhteenveto!$B$123:$E$126,Yhteenveto!$B$128:$E$128,Yhteenveto!$B$130:$E$132,Yhteenveto!$B$134:$E$136,Yhteenveto!$B$138:$E$138)</c:f>
              <c:strCache>
                <c:ptCount val="12"/>
                <c:pt idx="0">
                  <c:v>Tietosuojan hallinta</c:v>
                </c:pt>
                <c:pt idx="1">
                  <c:v>Henkilötieto-inventaario</c:v>
                </c:pt>
                <c:pt idx="2">
                  <c:v>Tietosuoja-riskien hallinta</c:v>
                </c:pt>
                <c:pt idx="3">
                  <c:v>Viranomais-yhteistyö</c:v>
                </c:pt>
                <c:pt idx="4">
                  <c:v>Henkilötiedon elinkaaren hallinta ja sisäänraken-nettu tietosuoja</c:v>
                </c:pt>
                <c:pt idx="5">
                  <c:v>Henkilötietojen käsittelyn politiikat</c:v>
                </c:pt>
                <c:pt idx="6">
                  <c:v>Tietosuoja-prosessit</c:v>
                </c:pt>
                <c:pt idx="7">
                  <c:v>Sopimusten ja ulkoistusten hallinta</c:v>
                </c:pt>
                <c:pt idx="8">
                  <c:v>Tietosuojakoulu-tus ja -tietoisuus</c:v>
                </c:pt>
                <c:pt idx="9">
                  <c:v>Tietosuojan ja tietoturvan valvonta</c:v>
                </c:pt>
                <c:pt idx="10">
                  <c:v>Henkilötietoihin kohdistuvien tietoturva-loukkausten hallinta</c:v>
                </c:pt>
                <c:pt idx="11">
                  <c:v>Järjestelmien hallinta ja tietoturva</c:v>
                </c:pt>
              </c:strCache>
              <c:extLst>
                <c:ext xmlns:c15="http://schemas.microsoft.com/office/drawing/2012/chart" uri="{02D57815-91ED-43cb-92C2-25804820EDAC}">
                  <c15:fullRef>
                    <c15:sqref>Yhteenveto!$B$122:$E$138</c15:sqref>
                  </c15:fullRef>
                </c:ext>
              </c:extLst>
            </c:strRef>
          </c:cat>
          <c:val>
            <c:numRef>
              <c:f>(Yhteenveto!$F$123:$F$126,Yhteenveto!$F$128,Yhteenveto!$F$130:$F$132,Yhteenveto!$F$134:$F$136,Yhteenveto!$F$138)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extLst>
                <c:ext xmlns:c15="http://schemas.microsoft.com/office/drawing/2012/chart" uri="{02D57815-91ED-43cb-92C2-25804820EDAC}">
                  <c15:fullRef>
                    <c15:sqref>Yhteenveto!$F$122:$F$138</c15:sqref>
                  </c15:fullRef>
                </c:ext>
              </c:extLst>
            </c:numRef>
          </c:val>
        </c:ser>
        <c:ser>
          <c:idx val="2"/>
          <c:order val="1"/>
          <c:tx>
            <c:strRef>
              <c:f>Yhteenveto!$H$121</c:f>
              <c:strCache>
                <c:ptCount val="1"/>
                <c:pt idx="0">
                  <c:v>1 - Ei vaatimustenmukainen</c:v>
                </c:pt>
              </c:strCache>
            </c:strRef>
          </c:tx>
          <c:spPr>
            <a:solidFill>
              <a:srgbClr val="FF0000"/>
            </a:solidFill>
            <a:ln>
              <a:noFill/>
            </a:ln>
            <a:effectLst/>
          </c:spPr>
          <c:invertIfNegative val="0"/>
          <c:cat>
            <c:strRef>
              <c:f>(Yhteenveto!$B$123:$E$126,Yhteenveto!$B$128:$E$128,Yhteenveto!$B$130:$E$132,Yhteenveto!$B$134:$E$136,Yhteenveto!$B$138:$E$138)</c:f>
              <c:strCache>
                <c:ptCount val="12"/>
                <c:pt idx="0">
                  <c:v>Tietosuojan hallinta</c:v>
                </c:pt>
                <c:pt idx="1">
                  <c:v>Henkilötieto-inventaario</c:v>
                </c:pt>
                <c:pt idx="2">
                  <c:v>Tietosuoja-riskien hallinta</c:v>
                </c:pt>
                <c:pt idx="3">
                  <c:v>Viranomais-yhteistyö</c:v>
                </c:pt>
                <c:pt idx="4">
                  <c:v>Henkilötiedon elinkaaren hallinta ja sisäänraken-nettu tietosuoja</c:v>
                </c:pt>
                <c:pt idx="5">
                  <c:v>Henkilötietojen käsittelyn politiikat</c:v>
                </c:pt>
                <c:pt idx="6">
                  <c:v>Tietosuoja-prosessit</c:v>
                </c:pt>
                <c:pt idx="7">
                  <c:v>Sopimusten ja ulkoistusten hallinta</c:v>
                </c:pt>
                <c:pt idx="8">
                  <c:v>Tietosuojakoulu-tus ja -tietoisuus</c:v>
                </c:pt>
                <c:pt idx="9">
                  <c:v>Tietosuojan ja tietoturvan valvonta</c:v>
                </c:pt>
                <c:pt idx="10">
                  <c:v>Henkilötietoihin kohdistuvien tietoturva-loukkausten hallinta</c:v>
                </c:pt>
                <c:pt idx="11">
                  <c:v>Järjestelmien hallinta ja tietoturva</c:v>
                </c:pt>
              </c:strCache>
              <c:extLst>
                <c:ext xmlns:c15="http://schemas.microsoft.com/office/drawing/2012/chart" uri="{02D57815-91ED-43cb-92C2-25804820EDAC}">
                  <c15:fullRef>
                    <c15:sqref>Yhteenveto!$B$122:$E$138</c15:sqref>
                  </c15:fullRef>
                </c:ext>
              </c:extLst>
            </c:strRef>
          </c:cat>
          <c:val>
            <c:numRef>
              <c:f>(Yhteenveto!$H$123:$H$126,Yhteenveto!$H$128,Yhteenveto!$H$130:$H$132,Yhteenveto!$H$134:$H$136,Yhteenveto!$H$138)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extLst>
                <c:ext xmlns:c15="http://schemas.microsoft.com/office/drawing/2012/chart" uri="{02D57815-91ED-43cb-92C2-25804820EDAC}">
                  <c15:fullRef>
                    <c15:sqref>Yhteenveto!$H$122:$H$138</c15:sqref>
                  </c15:fullRef>
                </c:ext>
              </c:extLst>
            </c:numRef>
          </c:val>
        </c:ser>
        <c:ser>
          <c:idx val="4"/>
          <c:order val="2"/>
          <c:tx>
            <c:strRef>
              <c:f>Yhteenveto!$J$121</c:f>
              <c:strCache>
                <c:ptCount val="1"/>
                <c:pt idx="0">
                  <c:v>2 - Työ käynnistetty</c:v>
                </c:pt>
              </c:strCache>
            </c:strRef>
          </c:tx>
          <c:spPr>
            <a:solidFill>
              <a:srgbClr val="FFC000"/>
            </a:solidFill>
            <a:ln>
              <a:noFill/>
            </a:ln>
            <a:effectLst/>
          </c:spPr>
          <c:invertIfNegative val="0"/>
          <c:cat>
            <c:strRef>
              <c:f>(Yhteenveto!$B$123:$E$126,Yhteenveto!$B$128:$E$128,Yhteenveto!$B$130:$E$132,Yhteenveto!$B$134:$E$136,Yhteenveto!$B$138:$E$138)</c:f>
              <c:strCache>
                <c:ptCount val="12"/>
                <c:pt idx="0">
                  <c:v>Tietosuojan hallinta</c:v>
                </c:pt>
                <c:pt idx="1">
                  <c:v>Henkilötieto-inventaario</c:v>
                </c:pt>
                <c:pt idx="2">
                  <c:v>Tietosuoja-riskien hallinta</c:v>
                </c:pt>
                <c:pt idx="3">
                  <c:v>Viranomais-yhteistyö</c:v>
                </c:pt>
                <c:pt idx="4">
                  <c:v>Henkilötiedon elinkaaren hallinta ja sisäänraken-nettu tietosuoja</c:v>
                </c:pt>
                <c:pt idx="5">
                  <c:v>Henkilötietojen käsittelyn politiikat</c:v>
                </c:pt>
                <c:pt idx="6">
                  <c:v>Tietosuoja-prosessit</c:v>
                </c:pt>
                <c:pt idx="7">
                  <c:v>Sopimusten ja ulkoistusten hallinta</c:v>
                </c:pt>
                <c:pt idx="8">
                  <c:v>Tietosuojakoulu-tus ja -tietoisuus</c:v>
                </c:pt>
                <c:pt idx="9">
                  <c:v>Tietosuojan ja tietoturvan valvonta</c:v>
                </c:pt>
                <c:pt idx="10">
                  <c:v>Henkilötietoihin kohdistuvien tietoturva-loukkausten hallinta</c:v>
                </c:pt>
                <c:pt idx="11">
                  <c:v>Järjestelmien hallinta ja tietoturva</c:v>
                </c:pt>
              </c:strCache>
              <c:extLst>
                <c:ext xmlns:c15="http://schemas.microsoft.com/office/drawing/2012/chart" uri="{02D57815-91ED-43cb-92C2-25804820EDAC}">
                  <c15:fullRef>
                    <c15:sqref>Yhteenveto!$B$122:$E$138</c15:sqref>
                  </c15:fullRef>
                </c:ext>
              </c:extLst>
            </c:strRef>
          </c:cat>
          <c:val>
            <c:numRef>
              <c:f>(Yhteenveto!$J$123:$J$126,Yhteenveto!$J$128,Yhteenveto!$J$130:$J$132,Yhteenveto!$J$134:$J$136,Yhteenveto!$J$138)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extLst>
                <c:ext xmlns:c15="http://schemas.microsoft.com/office/drawing/2012/chart" uri="{02D57815-91ED-43cb-92C2-25804820EDAC}">
                  <c15:fullRef>
                    <c15:sqref>Yhteenveto!$J$122:$J$138</c15:sqref>
                  </c15:fullRef>
                </c:ext>
              </c:extLst>
            </c:numRef>
          </c:val>
        </c:ser>
        <c:ser>
          <c:idx val="6"/>
          <c:order val="3"/>
          <c:tx>
            <c:strRef>
              <c:f>Yhteenveto!$L$121</c:f>
              <c:strCache>
                <c:ptCount val="1"/>
                <c:pt idx="0">
                  <c:v>3 - Osin vaatimustenmukainen</c:v>
                </c:pt>
              </c:strCache>
            </c:strRef>
          </c:tx>
          <c:spPr>
            <a:solidFill>
              <a:srgbClr val="FFFF00"/>
            </a:solidFill>
            <a:ln>
              <a:noFill/>
            </a:ln>
            <a:effectLst/>
          </c:spPr>
          <c:invertIfNegative val="0"/>
          <c:cat>
            <c:strRef>
              <c:f>(Yhteenveto!$B$123:$E$126,Yhteenveto!$B$128:$E$128,Yhteenveto!$B$130:$E$132,Yhteenveto!$B$134:$E$136,Yhteenveto!$B$138:$E$138)</c:f>
              <c:strCache>
                <c:ptCount val="12"/>
                <c:pt idx="0">
                  <c:v>Tietosuojan hallinta</c:v>
                </c:pt>
                <c:pt idx="1">
                  <c:v>Henkilötieto-inventaario</c:v>
                </c:pt>
                <c:pt idx="2">
                  <c:v>Tietosuoja-riskien hallinta</c:v>
                </c:pt>
                <c:pt idx="3">
                  <c:v>Viranomais-yhteistyö</c:v>
                </c:pt>
                <c:pt idx="4">
                  <c:v>Henkilötiedon elinkaaren hallinta ja sisäänraken-nettu tietosuoja</c:v>
                </c:pt>
                <c:pt idx="5">
                  <c:v>Henkilötietojen käsittelyn politiikat</c:v>
                </c:pt>
                <c:pt idx="6">
                  <c:v>Tietosuoja-prosessit</c:v>
                </c:pt>
                <c:pt idx="7">
                  <c:v>Sopimusten ja ulkoistusten hallinta</c:v>
                </c:pt>
                <c:pt idx="8">
                  <c:v>Tietosuojakoulu-tus ja -tietoisuus</c:v>
                </c:pt>
                <c:pt idx="9">
                  <c:v>Tietosuojan ja tietoturvan valvonta</c:v>
                </c:pt>
                <c:pt idx="10">
                  <c:v>Henkilötietoihin kohdistuvien tietoturva-loukkausten hallinta</c:v>
                </c:pt>
                <c:pt idx="11">
                  <c:v>Järjestelmien hallinta ja tietoturva</c:v>
                </c:pt>
              </c:strCache>
              <c:extLst>
                <c:ext xmlns:c15="http://schemas.microsoft.com/office/drawing/2012/chart" uri="{02D57815-91ED-43cb-92C2-25804820EDAC}">
                  <c15:fullRef>
                    <c15:sqref>Yhteenveto!$B$122:$E$138</c15:sqref>
                  </c15:fullRef>
                </c:ext>
              </c:extLst>
            </c:strRef>
          </c:cat>
          <c:val>
            <c:numRef>
              <c:f>(Yhteenveto!$L$123:$L$126,Yhteenveto!$L$128,Yhteenveto!$L$130:$L$132,Yhteenveto!$L$134:$L$136,Yhteenveto!$L$138)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extLst>
                <c:ext xmlns:c15="http://schemas.microsoft.com/office/drawing/2012/chart" uri="{02D57815-91ED-43cb-92C2-25804820EDAC}">
                  <c15:fullRef>
                    <c15:sqref>Yhteenveto!$L$122:$L$138</c15:sqref>
                  </c15:fullRef>
                </c:ext>
              </c:extLst>
            </c:numRef>
          </c:val>
        </c:ser>
        <c:ser>
          <c:idx val="8"/>
          <c:order val="4"/>
          <c:tx>
            <c:strRef>
              <c:f>Yhteenveto!$N$121</c:f>
              <c:strCache>
                <c:ptCount val="1"/>
                <c:pt idx="0">
                  <c:v>4 - Lähes vaatimustenmukainen</c:v>
                </c:pt>
              </c:strCache>
            </c:strRef>
          </c:tx>
          <c:spPr>
            <a:solidFill>
              <a:srgbClr val="A7EDE0"/>
            </a:solidFill>
            <a:ln>
              <a:noFill/>
            </a:ln>
            <a:effectLst/>
          </c:spPr>
          <c:invertIfNegative val="0"/>
          <c:cat>
            <c:strRef>
              <c:f>(Yhteenveto!$B$123:$E$126,Yhteenveto!$B$128:$E$128,Yhteenveto!$B$130:$E$132,Yhteenveto!$B$134:$E$136,Yhteenveto!$B$138:$E$138)</c:f>
              <c:strCache>
                <c:ptCount val="12"/>
                <c:pt idx="0">
                  <c:v>Tietosuojan hallinta</c:v>
                </c:pt>
                <c:pt idx="1">
                  <c:v>Henkilötieto-inventaario</c:v>
                </c:pt>
                <c:pt idx="2">
                  <c:v>Tietosuoja-riskien hallinta</c:v>
                </c:pt>
                <c:pt idx="3">
                  <c:v>Viranomais-yhteistyö</c:v>
                </c:pt>
                <c:pt idx="4">
                  <c:v>Henkilötiedon elinkaaren hallinta ja sisäänraken-nettu tietosuoja</c:v>
                </c:pt>
                <c:pt idx="5">
                  <c:v>Henkilötietojen käsittelyn politiikat</c:v>
                </c:pt>
                <c:pt idx="6">
                  <c:v>Tietosuoja-prosessit</c:v>
                </c:pt>
                <c:pt idx="7">
                  <c:v>Sopimusten ja ulkoistusten hallinta</c:v>
                </c:pt>
                <c:pt idx="8">
                  <c:v>Tietosuojakoulu-tus ja -tietoisuus</c:v>
                </c:pt>
                <c:pt idx="9">
                  <c:v>Tietosuojan ja tietoturvan valvonta</c:v>
                </c:pt>
                <c:pt idx="10">
                  <c:v>Henkilötietoihin kohdistuvien tietoturva-loukkausten hallinta</c:v>
                </c:pt>
                <c:pt idx="11">
                  <c:v>Järjestelmien hallinta ja tietoturva</c:v>
                </c:pt>
              </c:strCache>
              <c:extLst>
                <c:ext xmlns:c15="http://schemas.microsoft.com/office/drawing/2012/chart" uri="{02D57815-91ED-43cb-92C2-25804820EDAC}">
                  <c15:fullRef>
                    <c15:sqref>Yhteenveto!$B$122:$E$138</c15:sqref>
                  </c15:fullRef>
                </c:ext>
              </c:extLst>
            </c:strRef>
          </c:cat>
          <c:val>
            <c:numRef>
              <c:f>(Yhteenveto!$N$123:$N$126,Yhteenveto!$N$128,Yhteenveto!$N$130:$N$132,Yhteenveto!$N$134:$N$136,Yhteenveto!$N$138)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extLst>
                <c:ext xmlns:c15="http://schemas.microsoft.com/office/drawing/2012/chart" uri="{02D57815-91ED-43cb-92C2-25804820EDAC}">
                  <c15:fullRef>
                    <c15:sqref>Yhteenveto!$N$122:$N$138</c15:sqref>
                  </c15:fullRef>
                </c:ext>
              </c:extLst>
            </c:numRef>
          </c:val>
        </c:ser>
        <c:ser>
          <c:idx val="10"/>
          <c:order val="5"/>
          <c:tx>
            <c:strRef>
              <c:f>Yhteenveto!$P$121</c:f>
              <c:strCache>
                <c:ptCount val="1"/>
                <c:pt idx="0">
                  <c:v>5 - Vaatimustenmukainen</c:v>
                </c:pt>
              </c:strCache>
            </c:strRef>
          </c:tx>
          <c:spPr>
            <a:solidFill>
              <a:srgbClr val="00B050"/>
            </a:solidFill>
            <a:ln>
              <a:noFill/>
            </a:ln>
            <a:effectLst/>
          </c:spPr>
          <c:invertIfNegative val="0"/>
          <c:cat>
            <c:strRef>
              <c:f>(Yhteenveto!$B$123:$E$126,Yhteenveto!$B$128:$E$128,Yhteenveto!$B$130:$E$132,Yhteenveto!$B$134:$E$136,Yhteenveto!$B$138:$E$138)</c:f>
              <c:strCache>
                <c:ptCount val="12"/>
                <c:pt idx="0">
                  <c:v>Tietosuojan hallinta</c:v>
                </c:pt>
                <c:pt idx="1">
                  <c:v>Henkilötieto-inventaario</c:v>
                </c:pt>
                <c:pt idx="2">
                  <c:v>Tietosuoja-riskien hallinta</c:v>
                </c:pt>
                <c:pt idx="3">
                  <c:v>Viranomais-yhteistyö</c:v>
                </c:pt>
                <c:pt idx="4">
                  <c:v>Henkilötiedon elinkaaren hallinta ja sisäänraken-nettu tietosuoja</c:v>
                </c:pt>
                <c:pt idx="5">
                  <c:v>Henkilötietojen käsittelyn politiikat</c:v>
                </c:pt>
                <c:pt idx="6">
                  <c:v>Tietosuoja-prosessit</c:v>
                </c:pt>
                <c:pt idx="7">
                  <c:v>Sopimusten ja ulkoistusten hallinta</c:v>
                </c:pt>
                <c:pt idx="8">
                  <c:v>Tietosuojakoulu-tus ja -tietoisuus</c:v>
                </c:pt>
                <c:pt idx="9">
                  <c:v>Tietosuojan ja tietoturvan valvonta</c:v>
                </c:pt>
                <c:pt idx="10">
                  <c:v>Henkilötietoihin kohdistuvien tietoturva-loukkausten hallinta</c:v>
                </c:pt>
                <c:pt idx="11">
                  <c:v>Järjestelmien hallinta ja tietoturva</c:v>
                </c:pt>
              </c:strCache>
              <c:extLst>
                <c:ext xmlns:c15="http://schemas.microsoft.com/office/drawing/2012/chart" uri="{02D57815-91ED-43cb-92C2-25804820EDAC}">
                  <c15:fullRef>
                    <c15:sqref>Yhteenveto!$B$122:$E$138</c15:sqref>
                  </c15:fullRef>
                </c:ext>
              </c:extLst>
            </c:strRef>
          </c:cat>
          <c:val>
            <c:numRef>
              <c:f>(Yhteenveto!$P$123:$P$126,Yhteenveto!$P$128,Yhteenveto!$P$130:$P$132,Yhteenveto!$P$134:$P$136,Yhteenveto!$P$138)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extLst>
                <c:ext xmlns:c15="http://schemas.microsoft.com/office/drawing/2012/chart" uri="{02D57815-91ED-43cb-92C2-25804820EDAC}">
                  <c15:fullRef>
                    <c15:sqref>Yhteenveto!$P$122:$P$138</c15:sqref>
                  </c15:fullRef>
                </c:ext>
              </c:extLst>
            </c:numRef>
          </c:val>
        </c:ser>
        <c:dLbls>
          <c:showLegendKey val="0"/>
          <c:showVal val="0"/>
          <c:showCatName val="0"/>
          <c:showSerName val="0"/>
          <c:showPercent val="0"/>
          <c:showBubbleSize val="0"/>
        </c:dLbls>
        <c:gapWidth val="182"/>
        <c:axId val="111473792"/>
        <c:axId val="111475328"/>
        <c:extLst>
          <c:ext xmlns:c15="http://schemas.microsoft.com/office/drawing/2012/chart" uri="{02D57815-91ED-43cb-92C2-25804820EDAC}">
            <c15:filteredBarSeries>
              <c15:ser>
                <c:idx val="1"/>
                <c:order val="1"/>
                <c:tx>
                  <c:strRef>
                    <c:extLst>
                      <c:ext uri="{02D57815-91ED-43cb-92C2-25804820EDAC}">
                        <c15:formulaRef>
                          <c15:sqref>Yhteenveto!$G$121</c15:sqref>
                        </c15:formulaRef>
                      </c:ext>
                    </c:extLst>
                    <c:strCache>
                      <c:ptCount val="1"/>
                    </c:strCache>
                  </c:strRef>
                </c:tx>
                <c:spPr>
                  <a:solidFill>
                    <a:schemeClr val="accent2"/>
                  </a:solidFill>
                  <a:ln>
                    <a:noFill/>
                  </a:ln>
                  <a:effectLst/>
                </c:spPr>
                <c:invertIfNegative val="0"/>
                <c:cat>
                  <c:strRef>
                    <c:extLst>
                      <c:ext uri="{02D57815-91ED-43cb-92C2-25804820EDAC}">
                        <c15:fullRef>
                          <c15:sqref>Yhteenveto!$B$122:$E$138</c15:sqref>
                        </c15:fullRef>
                        <c15:formulaRef>
                          <c15:sqref>(Yhteenveto!$B$123:$E$126,Yhteenveto!$B$128:$E$128,Yhteenveto!$B$130:$E$132,Yhteenveto!$B$134:$E$136,Yhteenveto!$B$138:$E$138)</c15:sqref>
                        </c15:formulaRef>
                      </c:ext>
                    </c:extLst>
                    <c:strCache>
                      <c:ptCount val="12"/>
                      <c:pt idx="0">
                        <c:v>Tietosuojan hallinta</c:v>
                      </c:pt>
                      <c:pt idx="1">
                        <c:v>Henkilötieto-inventaario</c:v>
                      </c:pt>
                      <c:pt idx="2">
                        <c:v>Tietosuoja-riskien hallinta</c:v>
                      </c:pt>
                      <c:pt idx="3">
                        <c:v>Viranomais-yhteistyö</c:v>
                      </c:pt>
                      <c:pt idx="4">
                        <c:v>Henkilötiedon elinkaaren hallinta ja sisäänraken-nettu tietosuoja</c:v>
                      </c:pt>
                      <c:pt idx="5">
                        <c:v>Henkilötietojen käsittelyn politiikat</c:v>
                      </c:pt>
                      <c:pt idx="6">
                        <c:v>Tietosuoja-prosessit</c:v>
                      </c:pt>
                      <c:pt idx="7">
                        <c:v>Sopimusten ja ulkoistusten hallinta</c:v>
                      </c:pt>
                      <c:pt idx="8">
                        <c:v>Tietosuojakoulu-tus ja -tietoisuus</c:v>
                      </c:pt>
                      <c:pt idx="9">
                        <c:v>Tietosuojan ja tietoturvan valvonta</c:v>
                      </c:pt>
                      <c:pt idx="10">
                        <c:v>Henkilötietoihin kohdistuvien tietoturva-loukkausten hallinta</c:v>
                      </c:pt>
                      <c:pt idx="11">
                        <c:v>Järjestelmien hallinta ja tietoturva</c:v>
                      </c:pt>
                    </c:strCache>
                  </c:strRef>
                </c:cat>
                <c:val>
                  <c:numRef>
                    <c:extLst>
                      <c:ext uri="{02D57815-91ED-43cb-92C2-25804820EDAC}">
                        <c15:fullRef>
                          <c15:sqref>Yhteenveto!$G$122:$G$138</c15:sqref>
                        </c15:fullRef>
                        <c15:formulaRef>
                          <c15:sqref>(Yhteenveto!$G$123:$G$126,Yhteenveto!$G$128,Yhteenveto!$G$130:$G$132,Yhteenveto!$G$134:$G$136,Yhteenveto!$G$138)</c15:sqref>
                        </c15:formulaRef>
                      </c:ext>
                    </c:extLst>
                    <c:numCache>
                      <c:formatCode>0.00%</c:formatCode>
                      <c:ptCount val="12"/>
                    </c:numCache>
                  </c:numRef>
                </c:val>
              </c15:ser>
            </c15:filteredBarSeries>
            <c15:filteredBarSeries>
              <c15:ser>
                <c:idx val="3"/>
                <c:order val="3"/>
                <c:tx>
                  <c:strRef>
                    <c:extLst xmlns:c15="http://schemas.microsoft.com/office/drawing/2012/chart">
                      <c:ext xmlns:c15="http://schemas.microsoft.com/office/drawing/2012/chart" uri="{02D57815-91ED-43cb-92C2-25804820EDAC}">
                        <c15:formulaRef>
                          <c15:sqref>Yhteenveto!$I$121</c15:sqref>
                        </c15:formulaRef>
                      </c:ext>
                    </c:extLst>
                    <c:strCache>
                      <c:ptCount val="1"/>
                    </c:strCache>
                  </c:strRef>
                </c:tx>
                <c:spPr>
                  <a:solidFill>
                    <a:schemeClr val="accent4"/>
                  </a:solidFill>
                  <a:ln>
                    <a:noFill/>
                  </a:ln>
                  <a:effectLst/>
                </c:spPr>
                <c:invertIfNegative val="0"/>
                <c:cat>
                  <c:strRef>
                    <c:extLst>
                      <c:ext xmlns:c15="http://schemas.microsoft.com/office/drawing/2012/chart" uri="{02D57815-91ED-43cb-92C2-25804820EDAC}">
                        <c15:fullRef>
                          <c15:sqref>Yhteenveto!$B$122:$E$138</c15:sqref>
                        </c15:fullRef>
                        <c15:formulaRef>
                          <c15:sqref>(Yhteenveto!$B$123:$E$126,Yhteenveto!$B$128:$E$128,Yhteenveto!$B$130:$E$132,Yhteenveto!$B$134:$E$136,Yhteenveto!$B$138:$E$138)</c15:sqref>
                        </c15:formulaRef>
                      </c:ext>
                    </c:extLst>
                    <c:strCache>
                      <c:ptCount val="12"/>
                      <c:pt idx="0">
                        <c:v>Tietosuojan hallinta</c:v>
                      </c:pt>
                      <c:pt idx="1">
                        <c:v>Henkilötieto-inventaario</c:v>
                      </c:pt>
                      <c:pt idx="2">
                        <c:v>Tietosuoja-riskien hallinta</c:v>
                      </c:pt>
                      <c:pt idx="3">
                        <c:v>Viranomais-yhteistyö</c:v>
                      </c:pt>
                      <c:pt idx="4">
                        <c:v>Henkilötiedon elinkaaren hallinta ja sisäänraken-nettu tietosuoja</c:v>
                      </c:pt>
                      <c:pt idx="5">
                        <c:v>Henkilötietojen käsittelyn politiikat</c:v>
                      </c:pt>
                      <c:pt idx="6">
                        <c:v>Tietosuoja-prosessit</c:v>
                      </c:pt>
                      <c:pt idx="7">
                        <c:v>Sopimusten ja ulkoistusten hallinta</c:v>
                      </c:pt>
                      <c:pt idx="8">
                        <c:v>Tietosuojakoulu-tus ja -tietoisuus</c:v>
                      </c:pt>
                      <c:pt idx="9">
                        <c:v>Tietosuojan ja tietoturvan valvonta</c:v>
                      </c:pt>
                      <c:pt idx="10">
                        <c:v>Henkilötietoihin kohdistuvien tietoturva-loukkausten hallinta</c:v>
                      </c:pt>
                      <c:pt idx="11">
                        <c:v>Järjestelmien hallinta ja tietoturva</c:v>
                      </c:pt>
                    </c:strCache>
                  </c:strRef>
                </c:cat>
                <c:val>
                  <c:numRef>
                    <c:extLst>
                      <c:ext xmlns:c15="http://schemas.microsoft.com/office/drawing/2012/chart" uri="{02D57815-91ED-43cb-92C2-25804820EDAC}">
                        <c15:fullRef>
                          <c15:sqref>Yhteenveto!$I$122:$I$138</c15:sqref>
                        </c15:fullRef>
                        <c15:formulaRef>
                          <c15:sqref>(Yhteenveto!$I$123:$I$126,Yhteenveto!$I$128,Yhteenveto!$I$130:$I$132,Yhteenveto!$I$134:$I$136,Yhteenveto!$I$138)</c15:sqref>
                        </c15:formulaRef>
                      </c:ext>
                    </c:extLst>
                    <c:numCache>
                      <c:formatCode>0.00%</c:formatCode>
                      <c:ptCount val="12"/>
                    </c:numCache>
                  </c:numRef>
                </c:val>
              </c15:ser>
            </c15:filteredBarSeries>
            <c15:filteredBarSeries>
              <c15:ser>
                <c:idx val="5"/>
                <c:order val="5"/>
                <c:tx>
                  <c:strRef>
                    <c:extLst xmlns:c15="http://schemas.microsoft.com/office/drawing/2012/chart">
                      <c:ext xmlns:c15="http://schemas.microsoft.com/office/drawing/2012/chart" uri="{02D57815-91ED-43cb-92C2-25804820EDAC}">
                        <c15:formulaRef>
                          <c15:sqref>Yhteenveto!$K$121</c15:sqref>
                        </c15:formulaRef>
                      </c:ext>
                    </c:extLst>
                    <c:strCache>
                      <c:ptCount val="1"/>
                    </c:strCache>
                  </c:strRef>
                </c:tx>
                <c:spPr>
                  <a:solidFill>
                    <a:schemeClr val="accent6"/>
                  </a:solidFill>
                  <a:ln>
                    <a:noFill/>
                  </a:ln>
                  <a:effectLst/>
                </c:spPr>
                <c:invertIfNegative val="0"/>
                <c:cat>
                  <c:strRef>
                    <c:extLst>
                      <c:ext xmlns:c15="http://schemas.microsoft.com/office/drawing/2012/chart" uri="{02D57815-91ED-43cb-92C2-25804820EDAC}">
                        <c15:fullRef>
                          <c15:sqref>Yhteenveto!$B$122:$E$138</c15:sqref>
                        </c15:fullRef>
                        <c15:formulaRef>
                          <c15:sqref>(Yhteenveto!$B$123:$E$126,Yhteenveto!$B$128:$E$128,Yhteenveto!$B$130:$E$132,Yhteenveto!$B$134:$E$136,Yhteenveto!$B$138:$E$138)</c15:sqref>
                        </c15:formulaRef>
                      </c:ext>
                    </c:extLst>
                    <c:strCache>
                      <c:ptCount val="12"/>
                      <c:pt idx="0">
                        <c:v>Tietosuojan hallinta</c:v>
                      </c:pt>
                      <c:pt idx="1">
                        <c:v>Henkilötieto-inventaario</c:v>
                      </c:pt>
                      <c:pt idx="2">
                        <c:v>Tietosuoja-riskien hallinta</c:v>
                      </c:pt>
                      <c:pt idx="3">
                        <c:v>Viranomais-yhteistyö</c:v>
                      </c:pt>
                      <c:pt idx="4">
                        <c:v>Henkilötiedon elinkaaren hallinta ja sisäänraken-nettu tietosuoja</c:v>
                      </c:pt>
                      <c:pt idx="5">
                        <c:v>Henkilötietojen käsittelyn politiikat</c:v>
                      </c:pt>
                      <c:pt idx="6">
                        <c:v>Tietosuoja-prosessit</c:v>
                      </c:pt>
                      <c:pt idx="7">
                        <c:v>Sopimusten ja ulkoistusten hallinta</c:v>
                      </c:pt>
                      <c:pt idx="8">
                        <c:v>Tietosuojakoulu-tus ja -tietoisuus</c:v>
                      </c:pt>
                      <c:pt idx="9">
                        <c:v>Tietosuojan ja tietoturvan valvonta</c:v>
                      </c:pt>
                      <c:pt idx="10">
                        <c:v>Henkilötietoihin kohdistuvien tietoturva-loukkausten hallinta</c:v>
                      </c:pt>
                      <c:pt idx="11">
                        <c:v>Järjestelmien hallinta ja tietoturva</c:v>
                      </c:pt>
                    </c:strCache>
                  </c:strRef>
                </c:cat>
                <c:val>
                  <c:numRef>
                    <c:extLst>
                      <c:ext xmlns:c15="http://schemas.microsoft.com/office/drawing/2012/chart" uri="{02D57815-91ED-43cb-92C2-25804820EDAC}">
                        <c15:fullRef>
                          <c15:sqref>Yhteenveto!$K$122:$K$138</c15:sqref>
                        </c15:fullRef>
                        <c15:formulaRef>
                          <c15:sqref>(Yhteenveto!$K$123:$K$126,Yhteenveto!$K$128,Yhteenveto!$K$130:$K$132,Yhteenveto!$K$134:$K$136,Yhteenveto!$K$138)</c15:sqref>
                        </c15:formulaRef>
                      </c:ext>
                    </c:extLst>
                    <c:numCache>
                      <c:formatCode>0.00%</c:formatCode>
                      <c:ptCount val="12"/>
                    </c:numCache>
                  </c:numRef>
                </c:val>
              </c15:ser>
            </c15:filteredBarSeries>
            <c15:filteredBarSeries>
              <c15:ser>
                <c:idx val="7"/>
                <c:order val="7"/>
                <c:tx>
                  <c:strRef>
                    <c:extLst xmlns:c15="http://schemas.microsoft.com/office/drawing/2012/chart">
                      <c:ext xmlns:c15="http://schemas.microsoft.com/office/drawing/2012/chart" uri="{02D57815-91ED-43cb-92C2-25804820EDAC}">
                        <c15:formulaRef>
                          <c15:sqref>Yhteenveto!$M$121</c15:sqref>
                        </c15:formulaRef>
                      </c:ext>
                    </c:extLst>
                    <c:strCache>
                      <c:ptCount val="1"/>
                    </c:strCache>
                  </c:strRef>
                </c:tx>
                <c:spPr>
                  <a:solidFill>
                    <a:schemeClr val="accent2">
                      <a:lumMod val="60000"/>
                    </a:schemeClr>
                  </a:solidFill>
                  <a:ln>
                    <a:noFill/>
                  </a:ln>
                  <a:effectLst/>
                </c:spPr>
                <c:invertIfNegative val="0"/>
                <c:cat>
                  <c:strRef>
                    <c:extLst>
                      <c:ext xmlns:c15="http://schemas.microsoft.com/office/drawing/2012/chart" uri="{02D57815-91ED-43cb-92C2-25804820EDAC}">
                        <c15:fullRef>
                          <c15:sqref>Yhteenveto!$B$122:$E$138</c15:sqref>
                        </c15:fullRef>
                        <c15:formulaRef>
                          <c15:sqref>(Yhteenveto!$B$123:$E$126,Yhteenveto!$B$128:$E$128,Yhteenveto!$B$130:$E$132,Yhteenveto!$B$134:$E$136,Yhteenveto!$B$138:$E$138)</c15:sqref>
                        </c15:formulaRef>
                      </c:ext>
                    </c:extLst>
                    <c:strCache>
                      <c:ptCount val="12"/>
                      <c:pt idx="0">
                        <c:v>Tietosuojan hallinta</c:v>
                      </c:pt>
                      <c:pt idx="1">
                        <c:v>Henkilötieto-inventaario</c:v>
                      </c:pt>
                      <c:pt idx="2">
                        <c:v>Tietosuoja-riskien hallinta</c:v>
                      </c:pt>
                      <c:pt idx="3">
                        <c:v>Viranomais-yhteistyö</c:v>
                      </c:pt>
                      <c:pt idx="4">
                        <c:v>Henkilötiedon elinkaaren hallinta ja sisäänraken-nettu tietosuoja</c:v>
                      </c:pt>
                      <c:pt idx="5">
                        <c:v>Henkilötietojen käsittelyn politiikat</c:v>
                      </c:pt>
                      <c:pt idx="6">
                        <c:v>Tietosuoja-prosessit</c:v>
                      </c:pt>
                      <c:pt idx="7">
                        <c:v>Sopimusten ja ulkoistusten hallinta</c:v>
                      </c:pt>
                      <c:pt idx="8">
                        <c:v>Tietosuojakoulu-tus ja -tietoisuus</c:v>
                      </c:pt>
                      <c:pt idx="9">
                        <c:v>Tietosuojan ja tietoturvan valvonta</c:v>
                      </c:pt>
                      <c:pt idx="10">
                        <c:v>Henkilötietoihin kohdistuvien tietoturva-loukkausten hallinta</c:v>
                      </c:pt>
                      <c:pt idx="11">
                        <c:v>Järjestelmien hallinta ja tietoturva</c:v>
                      </c:pt>
                    </c:strCache>
                  </c:strRef>
                </c:cat>
                <c:val>
                  <c:numRef>
                    <c:extLst>
                      <c:ext xmlns:c15="http://schemas.microsoft.com/office/drawing/2012/chart" uri="{02D57815-91ED-43cb-92C2-25804820EDAC}">
                        <c15:fullRef>
                          <c15:sqref>Yhteenveto!$M$122:$M$138</c15:sqref>
                        </c15:fullRef>
                        <c15:formulaRef>
                          <c15:sqref>(Yhteenveto!$M$123:$M$126,Yhteenveto!$M$128,Yhteenveto!$M$130:$M$132,Yhteenveto!$M$134:$M$136,Yhteenveto!$M$138)</c15:sqref>
                        </c15:formulaRef>
                      </c:ext>
                    </c:extLst>
                    <c:numCache>
                      <c:formatCode>0.00%</c:formatCode>
                      <c:ptCount val="12"/>
                    </c:numCache>
                  </c:numRef>
                </c:val>
              </c15:ser>
            </c15:filteredBarSeries>
            <c15:filteredBarSeries>
              <c15:ser>
                <c:idx val="9"/>
                <c:order val="9"/>
                <c:tx>
                  <c:strRef>
                    <c:extLst xmlns:c15="http://schemas.microsoft.com/office/drawing/2012/chart">
                      <c:ext xmlns:c15="http://schemas.microsoft.com/office/drawing/2012/chart" uri="{02D57815-91ED-43cb-92C2-25804820EDAC}">
                        <c15:formulaRef>
                          <c15:sqref>Yhteenveto!$O$121</c15:sqref>
                        </c15:formulaRef>
                      </c:ext>
                    </c:extLst>
                    <c:strCache>
                      <c:ptCount val="1"/>
                    </c:strCache>
                  </c:strRef>
                </c:tx>
                <c:spPr>
                  <a:solidFill>
                    <a:schemeClr val="accent4">
                      <a:lumMod val="60000"/>
                    </a:schemeClr>
                  </a:solidFill>
                  <a:ln>
                    <a:noFill/>
                  </a:ln>
                  <a:effectLst/>
                </c:spPr>
                <c:invertIfNegative val="0"/>
                <c:cat>
                  <c:strRef>
                    <c:extLst>
                      <c:ext xmlns:c15="http://schemas.microsoft.com/office/drawing/2012/chart" uri="{02D57815-91ED-43cb-92C2-25804820EDAC}">
                        <c15:fullRef>
                          <c15:sqref>Yhteenveto!$B$122:$E$138</c15:sqref>
                        </c15:fullRef>
                        <c15:formulaRef>
                          <c15:sqref>(Yhteenveto!$B$123:$E$126,Yhteenveto!$B$128:$E$128,Yhteenveto!$B$130:$E$132,Yhteenveto!$B$134:$E$136,Yhteenveto!$B$138:$E$138)</c15:sqref>
                        </c15:formulaRef>
                      </c:ext>
                    </c:extLst>
                    <c:strCache>
                      <c:ptCount val="12"/>
                      <c:pt idx="0">
                        <c:v>Tietosuojan hallinta</c:v>
                      </c:pt>
                      <c:pt idx="1">
                        <c:v>Henkilötieto-inventaario</c:v>
                      </c:pt>
                      <c:pt idx="2">
                        <c:v>Tietosuoja-riskien hallinta</c:v>
                      </c:pt>
                      <c:pt idx="3">
                        <c:v>Viranomais-yhteistyö</c:v>
                      </c:pt>
                      <c:pt idx="4">
                        <c:v>Henkilötiedon elinkaaren hallinta ja sisäänraken-nettu tietosuoja</c:v>
                      </c:pt>
                      <c:pt idx="5">
                        <c:v>Henkilötietojen käsittelyn politiikat</c:v>
                      </c:pt>
                      <c:pt idx="6">
                        <c:v>Tietosuoja-prosessit</c:v>
                      </c:pt>
                      <c:pt idx="7">
                        <c:v>Sopimusten ja ulkoistusten hallinta</c:v>
                      </c:pt>
                      <c:pt idx="8">
                        <c:v>Tietosuojakoulu-tus ja -tietoisuus</c:v>
                      </c:pt>
                      <c:pt idx="9">
                        <c:v>Tietosuojan ja tietoturvan valvonta</c:v>
                      </c:pt>
                      <c:pt idx="10">
                        <c:v>Henkilötietoihin kohdistuvien tietoturva-loukkausten hallinta</c:v>
                      </c:pt>
                      <c:pt idx="11">
                        <c:v>Järjestelmien hallinta ja tietoturva</c:v>
                      </c:pt>
                    </c:strCache>
                  </c:strRef>
                </c:cat>
                <c:val>
                  <c:numRef>
                    <c:extLst>
                      <c:ext xmlns:c15="http://schemas.microsoft.com/office/drawing/2012/chart" uri="{02D57815-91ED-43cb-92C2-25804820EDAC}">
                        <c15:fullRef>
                          <c15:sqref>Yhteenveto!$O$122:$O$138</c15:sqref>
                        </c15:fullRef>
                        <c15:formulaRef>
                          <c15:sqref>(Yhteenveto!$O$123:$O$126,Yhteenveto!$O$128,Yhteenveto!$O$130:$O$132,Yhteenveto!$O$134:$O$136,Yhteenveto!$O$138)</c15:sqref>
                        </c15:formulaRef>
                      </c:ext>
                    </c:extLst>
                    <c:numCache>
                      <c:formatCode>0.00%</c:formatCode>
                      <c:ptCount val="12"/>
                    </c:numCache>
                  </c:numRef>
                </c:val>
              </c15:ser>
            </c15:filteredBarSeries>
            <c15:filteredBarSeries>
              <c15:ser>
                <c:idx val="11"/>
                <c:order val="11"/>
                <c:tx>
                  <c:strRef>
                    <c:extLst xmlns:c15="http://schemas.microsoft.com/office/drawing/2012/chart">
                      <c:ext xmlns:c15="http://schemas.microsoft.com/office/drawing/2012/chart" uri="{02D57815-91ED-43cb-92C2-25804820EDAC}">
                        <c15:formulaRef>
                          <c15:sqref>Yhteenveto!$Q$121</c15:sqref>
                        </c15:formulaRef>
                      </c:ext>
                    </c:extLst>
                    <c:strCache>
                      <c:ptCount val="1"/>
                    </c:strCache>
                  </c:strRef>
                </c:tx>
                <c:spPr>
                  <a:solidFill>
                    <a:schemeClr val="accent6">
                      <a:lumMod val="60000"/>
                    </a:schemeClr>
                  </a:solidFill>
                  <a:ln>
                    <a:noFill/>
                  </a:ln>
                  <a:effectLst/>
                </c:spPr>
                <c:invertIfNegative val="0"/>
                <c:cat>
                  <c:strRef>
                    <c:extLst>
                      <c:ext xmlns:c15="http://schemas.microsoft.com/office/drawing/2012/chart" uri="{02D57815-91ED-43cb-92C2-25804820EDAC}">
                        <c15:fullRef>
                          <c15:sqref>Yhteenveto!$B$122:$E$138</c15:sqref>
                        </c15:fullRef>
                        <c15:formulaRef>
                          <c15:sqref>(Yhteenveto!$B$123:$E$126,Yhteenveto!$B$128:$E$128,Yhteenveto!$B$130:$E$132,Yhteenveto!$B$134:$E$136,Yhteenveto!$B$138:$E$138)</c15:sqref>
                        </c15:formulaRef>
                      </c:ext>
                    </c:extLst>
                    <c:strCache>
                      <c:ptCount val="12"/>
                      <c:pt idx="0">
                        <c:v>Tietosuojan hallinta</c:v>
                      </c:pt>
                      <c:pt idx="1">
                        <c:v>Henkilötieto-inventaario</c:v>
                      </c:pt>
                      <c:pt idx="2">
                        <c:v>Tietosuoja-riskien hallinta</c:v>
                      </c:pt>
                      <c:pt idx="3">
                        <c:v>Viranomais-yhteistyö</c:v>
                      </c:pt>
                      <c:pt idx="4">
                        <c:v>Henkilötiedon elinkaaren hallinta ja sisäänraken-nettu tietosuoja</c:v>
                      </c:pt>
                      <c:pt idx="5">
                        <c:v>Henkilötietojen käsittelyn politiikat</c:v>
                      </c:pt>
                      <c:pt idx="6">
                        <c:v>Tietosuoja-prosessit</c:v>
                      </c:pt>
                      <c:pt idx="7">
                        <c:v>Sopimusten ja ulkoistusten hallinta</c:v>
                      </c:pt>
                      <c:pt idx="8">
                        <c:v>Tietosuojakoulu-tus ja -tietoisuus</c:v>
                      </c:pt>
                      <c:pt idx="9">
                        <c:v>Tietosuojan ja tietoturvan valvonta</c:v>
                      </c:pt>
                      <c:pt idx="10">
                        <c:v>Henkilötietoihin kohdistuvien tietoturva-loukkausten hallinta</c:v>
                      </c:pt>
                      <c:pt idx="11">
                        <c:v>Järjestelmien hallinta ja tietoturva</c:v>
                      </c:pt>
                    </c:strCache>
                  </c:strRef>
                </c:cat>
                <c:val>
                  <c:numRef>
                    <c:extLst>
                      <c:ext xmlns:c15="http://schemas.microsoft.com/office/drawing/2012/chart" uri="{02D57815-91ED-43cb-92C2-25804820EDAC}">
                        <c15:fullRef>
                          <c15:sqref>Yhteenveto!$Q$122:$Q$138</c15:sqref>
                        </c15:fullRef>
                        <c15:formulaRef>
                          <c15:sqref>(Yhteenveto!$Q$123:$Q$126,Yhteenveto!$Q$128,Yhteenveto!$Q$130:$Q$132,Yhteenveto!$Q$134:$Q$136,Yhteenveto!$Q$138)</c15:sqref>
                        </c15:formulaRef>
                      </c:ext>
                    </c:extLst>
                    <c:numCache>
                      <c:formatCode>0.00%</c:formatCode>
                      <c:ptCount val="12"/>
                    </c:numCache>
                  </c:numRef>
                </c:val>
              </c15:ser>
            </c15:filteredBarSeries>
          </c:ext>
        </c:extLst>
      </c:barChart>
      <c:catAx>
        <c:axId val="1114737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5EB8"/>
                </a:solidFill>
                <a:latin typeface="+mn-lt"/>
                <a:ea typeface="+mn-ea"/>
                <a:cs typeface="+mn-cs"/>
              </a:defRPr>
            </a:pPr>
            <a:endParaRPr lang="fi-FI"/>
          </a:p>
        </c:txPr>
        <c:crossAx val="111475328"/>
        <c:crosses val="autoZero"/>
        <c:auto val="1"/>
        <c:lblAlgn val="ctr"/>
        <c:lblOffset val="100"/>
        <c:noMultiLvlLbl val="0"/>
      </c:catAx>
      <c:valAx>
        <c:axId val="111475328"/>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5EB8"/>
                </a:solidFill>
                <a:latin typeface="+mn-lt"/>
                <a:ea typeface="+mn-ea"/>
                <a:cs typeface="+mn-cs"/>
              </a:defRPr>
            </a:pPr>
            <a:endParaRPr lang="fi-FI"/>
          </a:p>
        </c:txPr>
        <c:crossAx val="111473792"/>
        <c:crosses val="autoZero"/>
        <c:crossBetween val="between"/>
        <c:majorUnit val="0.2"/>
      </c:valAx>
      <c:spPr>
        <a:solidFill>
          <a:schemeClr val="accent1">
            <a:lumMod val="20000"/>
            <a:lumOff val="80000"/>
          </a:schemeClr>
        </a:solidFill>
        <a:ln>
          <a:noFill/>
        </a:ln>
        <a:effectLst/>
      </c:spPr>
    </c:plotArea>
    <c:legend>
      <c:legendPos val="b"/>
      <c:layout>
        <c:manualLayout>
          <c:xMode val="edge"/>
          <c:yMode val="edge"/>
          <c:x val="0.18989951423109974"/>
          <c:y val="0.94025974025974024"/>
          <c:w val="0.67050295144531702"/>
          <c:h val="5.9740331710948155E-2"/>
        </c:manualLayout>
      </c:layout>
      <c:overlay val="0"/>
      <c:spPr>
        <a:noFill/>
        <a:ln w="25400">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fi-FI"/>
        </a:p>
      </c:txPr>
    </c:legend>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161924</xdr:colOff>
      <xdr:row>6</xdr:row>
      <xdr:rowOff>57150</xdr:rowOff>
    </xdr:from>
    <xdr:to>
      <xdr:col>17</xdr:col>
      <xdr:colOff>580572</xdr:colOff>
      <xdr:row>42</xdr:row>
      <xdr:rowOff>25400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mryynae\AppData\Local\Microsoft\Windows\Temporary%20Internet%20Files\Content.Outlook\6OZAXS8J\Copy%20of%20Juhta%20jukishallinnon%20GDPR-itsearviointity&#246;kalu%20luonnos%20v161017_kommentit_AH_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nsilehti"/>
      <sheetName val="Tietosuojakontrollit"/>
      <sheetName val="Järj.hallinta ja tietoturva"/>
      <sheetName val="Yhteenveto vaatimustenmukaisuus"/>
      <sheetName val="Yhteenveto kypsyystasot"/>
      <sheetName val="Kypsyystasokuvaukset"/>
      <sheetName val="(Datan validaatio-listat)"/>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
  <sheetViews>
    <sheetView showGridLines="0" tabSelected="1" view="pageLayout" zoomScale="70" zoomScaleNormal="100" zoomScalePageLayoutView="70" workbookViewId="0">
      <selection activeCell="D45" sqref="D45:F46"/>
    </sheetView>
  </sheetViews>
  <sheetFormatPr defaultRowHeight="12.75" x14ac:dyDescent="0.2"/>
  <cols>
    <col min="3" max="3" width="9.140625" bestFit="1" customWidth="1"/>
  </cols>
  <sheetData>
    <row r="1" spans="1:10" x14ac:dyDescent="0.2">
      <c r="A1" s="125" t="s">
        <v>471</v>
      </c>
      <c r="B1" s="126"/>
      <c r="C1" s="126"/>
      <c r="D1" s="126"/>
      <c r="E1" s="126"/>
      <c r="F1" s="126"/>
      <c r="G1" s="126"/>
      <c r="H1" s="126"/>
      <c r="I1" s="126"/>
      <c r="J1" s="126"/>
    </row>
    <row r="2" spans="1:10" x14ac:dyDescent="0.2">
      <c r="A2" s="126"/>
      <c r="B2" s="126"/>
      <c r="C2" s="126"/>
      <c r="D2" s="126"/>
      <c r="E2" s="126"/>
      <c r="F2" s="126"/>
      <c r="G2" s="126"/>
      <c r="H2" s="126"/>
      <c r="I2" s="126"/>
      <c r="J2" s="126"/>
    </row>
    <row r="3" spans="1:10" x14ac:dyDescent="0.2">
      <c r="A3" s="126"/>
      <c r="B3" s="126"/>
      <c r="C3" s="126"/>
      <c r="D3" s="126"/>
      <c r="E3" s="126"/>
      <c r="F3" s="126"/>
      <c r="G3" s="126"/>
      <c r="H3" s="126"/>
      <c r="I3" s="126"/>
      <c r="J3" s="126"/>
    </row>
    <row r="4" spans="1:10" x14ac:dyDescent="0.2">
      <c r="A4" s="126"/>
      <c r="B4" s="126"/>
      <c r="C4" s="126"/>
      <c r="D4" s="126"/>
      <c r="E4" s="126"/>
      <c r="F4" s="126"/>
      <c r="G4" s="126"/>
      <c r="H4" s="126"/>
      <c r="I4" s="126"/>
      <c r="J4" s="126"/>
    </row>
    <row r="5" spans="1:10" x14ac:dyDescent="0.2">
      <c r="A5" s="126"/>
      <c r="B5" s="126"/>
      <c r="C5" s="126"/>
      <c r="D5" s="126"/>
      <c r="E5" s="126"/>
      <c r="F5" s="126"/>
      <c r="G5" s="126"/>
      <c r="H5" s="126"/>
      <c r="I5" s="126"/>
      <c r="J5" s="126"/>
    </row>
    <row r="6" spans="1:10" x14ac:dyDescent="0.2">
      <c r="A6" s="126"/>
      <c r="B6" s="126"/>
      <c r="C6" s="126"/>
      <c r="D6" s="126"/>
      <c r="E6" s="126"/>
      <c r="F6" s="126"/>
      <c r="G6" s="126"/>
      <c r="H6" s="126"/>
      <c r="I6" s="126"/>
      <c r="J6" s="126"/>
    </row>
    <row r="7" spans="1:10" x14ac:dyDescent="0.2">
      <c r="A7" s="126"/>
      <c r="B7" s="126"/>
      <c r="C7" s="126"/>
      <c r="D7" s="126"/>
      <c r="E7" s="126"/>
      <c r="F7" s="126"/>
      <c r="G7" s="126"/>
      <c r="H7" s="126"/>
      <c r="I7" s="126"/>
      <c r="J7" s="126"/>
    </row>
    <row r="8" spans="1:10" x14ac:dyDescent="0.2">
      <c r="A8" s="126"/>
      <c r="B8" s="126"/>
      <c r="C8" s="126"/>
      <c r="D8" s="126"/>
      <c r="E8" s="126"/>
      <c r="F8" s="126"/>
      <c r="G8" s="126"/>
      <c r="H8" s="126"/>
      <c r="I8" s="126"/>
      <c r="J8" s="126"/>
    </row>
    <row r="9" spans="1:10" x14ac:dyDescent="0.2">
      <c r="A9" s="126"/>
      <c r="B9" s="126"/>
      <c r="C9" s="126"/>
      <c r="D9" s="126"/>
      <c r="E9" s="126"/>
      <c r="F9" s="126"/>
      <c r="G9" s="126"/>
      <c r="H9" s="126"/>
      <c r="I9" s="126"/>
      <c r="J9" s="126"/>
    </row>
    <row r="10" spans="1:10" x14ac:dyDescent="0.2">
      <c r="A10" s="126"/>
      <c r="B10" s="126"/>
      <c r="C10" s="126"/>
      <c r="D10" s="126"/>
      <c r="E10" s="126"/>
      <c r="F10" s="126"/>
      <c r="G10" s="126"/>
      <c r="H10" s="126"/>
      <c r="I10" s="126"/>
      <c r="J10" s="126"/>
    </row>
    <row r="11" spans="1:10" x14ac:dyDescent="0.2">
      <c r="A11" s="126"/>
      <c r="B11" s="126"/>
      <c r="C11" s="126"/>
      <c r="D11" s="126"/>
      <c r="E11" s="126"/>
      <c r="F11" s="126"/>
      <c r="G11" s="126"/>
      <c r="H11" s="126"/>
      <c r="I11" s="126"/>
      <c r="J11" s="126"/>
    </row>
    <row r="12" spans="1:10" x14ac:dyDescent="0.2">
      <c r="A12" s="126"/>
      <c r="B12" s="126"/>
      <c r="C12" s="126"/>
      <c r="D12" s="126"/>
      <c r="E12" s="126"/>
      <c r="F12" s="126"/>
      <c r="G12" s="126"/>
      <c r="H12" s="126"/>
      <c r="I12" s="126"/>
      <c r="J12" s="126"/>
    </row>
    <row r="13" spans="1:10" x14ac:dyDescent="0.2">
      <c r="A13" s="126"/>
      <c r="B13" s="126"/>
      <c r="C13" s="126"/>
      <c r="D13" s="126"/>
      <c r="E13" s="126"/>
      <c r="F13" s="126"/>
      <c r="G13" s="126"/>
      <c r="H13" s="126"/>
      <c r="I13" s="126"/>
      <c r="J13" s="126"/>
    </row>
    <row r="14" spans="1:10" x14ac:dyDescent="0.2">
      <c r="A14" s="126"/>
      <c r="B14" s="126"/>
      <c r="C14" s="126"/>
      <c r="D14" s="126"/>
      <c r="E14" s="126"/>
      <c r="F14" s="126"/>
      <c r="G14" s="126"/>
      <c r="H14" s="126"/>
      <c r="I14" s="126"/>
      <c r="J14" s="126"/>
    </row>
    <row r="15" spans="1:10" x14ac:dyDescent="0.2">
      <c r="A15" s="126"/>
      <c r="B15" s="126"/>
      <c r="C15" s="126"/>
      <c r="D15" s="126"/>
      <c r="E15" s="126"/>
      <c r="F15" s="126"/>
      <c r="G15" s="126"/>
      <c r="H15" s="126"/>
      <c r="I15" s="126"/>
      <c r="J15" s="126"/>
    </row>
    <row r="16" spans="1:10" x14ac:dyDescent="0.2">
      <c r="A16" s="126"/>
      <c r="B16" s="126"/>
      <c r="C16" s="126"/>
      <c r="D16" s="126"/>
      <c r="E16" s="126"/>
      <c r="F16" s="126"/>
      <c r="G16" s="126"/>
      <c r="H16" s="126"/>
      <c r="I16" s="126"/>
      <c r="J16" s="126"/>
    </row>
    <row r="17" spans="1:10" x14ac:dyDescent="0.2">
      <c r="A17" s="126"/>
      <c r="B17" s="126"/>
      <c r="C17" s="126"/>
      <c r="D17" s="126"/>
      <c r="E17" s="126"/>
      <c r="F17" s="126"/>
      <c r="G17" s="126"/>
      <c r="H17" s="126"/>
      <c r="I17" s="126"/>
      <c r="J17" s="126"/>
    </row>
    <row r="18" spans="1:10" x14ac:dyDescent="0.2">
      <c r="A18" s="126"/>
      <c r="B18" s="126"/>
      <c r="C18" s="126"/>
      <c r="D18" s="126"/>
      <c r="E18" s="126"/>
      <c r="F18" s="126"/>
      <c r="G18" s="126"/>
      <c r="H18" s="126"/>
      <c r="I18" s="126"/>
      <c r="J18" s="126"/>
    </row>
    <row r="19" spans="1:10" x14ac:dyDescent="0.2">
      <c r="A19" s="126"/>
      <c r="B19" s="126"/>
      <c r="C19" s="126"/>
      <c r="D19" s="126"/>
      <c r="E19" s="126"/>
      <c r="F19" s="126"/>
      <c r="G19" s="126"/>
      <c r="H19" s="126"/>
      <c r="I19" s="126"/>
      <c r="J19" s="126"/>
    </row>
    <row r="20" spans="1:10" x14ac:dyDescent="0.2">
      <c r="A20" s="126"/>
      <c r="B20" s="126"/>
      <c r="C20" s="126"/>
      <c r="D20" s="126"/>
      <c r="E20" s="126"/>
      <c r="F20" s="126"/>
      <c r="G20" s="126"/>
      <c r="H20" s="126"/>
      <c r="I20" s="126"/>
      <c r="J20" s="126"/>
    </row>
    <row r="21" spans="1:10" x14ac:dyDescent="0.2">
      <c r="A21" s="126"/>
      <c r="B21" s="126"/>
      <c r="C21" s="126"/>
      <c r="D21" s="126"/>
      <c r="E21" s="126"/>
      <c r="F21" s="126"/>
      <c r="G21" s="126"/>
      <c r="H21" s="126"/>
      <c r="I21" s="126"/>
      <c r="J21" s="126"/>
    </row>
    <row r="22" spans="1:10" x14ac:dyDescent="0.2">
      <c r="A22" s="126"/>
      <c r="B22" s="126"/>
      <c r="C22" s="126"/>
      <c r="D22" s="126"/>
      <c r="E22" s="126"/>
      <c r="F22" s="126"/>
      <c r="G22" s="126"/>
      <c r="H22" s="126"/>
      <c r="I22" s="126"/>
      <c r="J22" s="126"/>
    </row>
    <row r="23" spans="1:10" x14ac:dyDescent="0.2">
      <c r="A23" s="126"/>
      <c r="B23" s="126"/>
      <c r="C23" s="126"/>
      <c r="D23" s="126"/>
      <c r="E23" s="126"/>
      <c r="F23" s="126"/>
      <c r="G23" s="126"/>
      <c r="H23" s="126"/>
      <c r="I23" s="126"/>
      <c r="J23" s="126"/>
    </row>
    <row r="24" spans="1:10" x14ac:dyDescent="0.2">
      <c r="A24" s="126"/>
      <c r="B24" s="126"/>
      <c r="C24" s="126"/>
      <c r="D24" s="126"/>
      <c r="E24" s="126"/>
      <c r="F24" s="126"/>
      <c r="G24" s="126"/>
      <c r="H24" s="126"/>
      <c r="I24" s="126"/>
      <c r="J24" s="126"/>
    </row>
    <row r="25" spans="1:10" x14ac:dyDescent="0.2">
      <c r="A25" s="126"/>
      <c r="B25" s="126"/>
      <c r="C25" s="126"/>
      <c r="D25" s="126"/>
      <c r="E25" s="126"/>
      <c r="F25" s="126"/>
      <c r="G25" s="126"/>
      <c r="H25" s="126"/>
      <c r="I25" s="126"/>
      <c r="J25" s="126"/>
    </row>
    <row r="26" spans="1:10" x14ac:dyDescent="0.2">
      <c r="A26" s="126"/>
      <c r="B26" s="126"/>
      <c r="C26" s="126"/>
      <c r="D26" s="126"/>
      <c r="E26" s="126"/>
      <c r="F26" s="126"/>
      <c r="G26" s="126"/>
      <c r="H26" s="126"/>
      <c r="I26" s="126"/>
      <c r="J26" s="126"/>
    </row>
    <row r="27" spans="1:10" x14ac:dyDescent="0.2">
      <c r="A27" s="126"/>
      <c r="B27" s="126"/>
      <c r="C27" s="126"/>
      <c r="D27" s="126"/>
      <c r="E27" s="126"/>
      <c r="F27" s="126"/>
      <c r="G27" s="126"/>
      <c r="H27" s="126"/>
      <c r="I27" s="126"/>
      <c r="J27" s="126"/>
    </row>
    <row r="28" spans="1:10" x14ac:dyDescent="0.2">
      <c r="A28" s="126"/>
      <c r="B28" s="126"/>
      <c r="C28" s="126"/>
      <c r="D28" s="126"/>
      <c r="E28" s="126"/>
      <c r="F28" s="126"/>
      <c r="G28" s="126"/>
      <c r="H28" s="126"/>
      <c r="I28" s="126"/>
      <c r="J28" s="126"/>
    </row>
    <row r="29" spans="1:10" x14ac:dyDescent="0.2">
      <c r="A29" s="126"/>
      <c r="B29" s="126"/>
      <c r="C29" s="126"/>
      <c r="D29" s="126"/>
      <c r="E29" s="126"/>
      <c r="F29" s="126"/>
      <c r="G29" s="126"/>
      <c r="H29" s="126"/>
      <c r="I29" s="126"/>
      <c r="J29" s="126"/>
    </row>
    <row r="30" spans="1:10" x14ac:dyDescent="0.2">
      <c r="A30" s="126"/>
      <c r="B30" s="126"/>
      <c r="C30" s="126"/>
      <c r="D30" s="126"/>
      <c r="E30" s="126"/>
      <c r="F30" s="126"/>
      <c r="G30" s="126"/>
      <c r="H30" s="126"/>
      <c r="I30" s="126"/>
      <c r="J30" s="126"/>
    </row>
    <row r="31" spans="1:10" x14ac:dyDescent="0.2">
      <c r="A31" s="126"/>
      <c r="B31" s="126"/>
      <c r="C31" s="126"/>
      <c r="D31" s="126"/>
      <c r="E31" s="126"/>
      <c r="F31" s="126"/>
      <c r="G31" s="126"/>
      <c r="H31" s="126"/>
      <c r="I31" s="126"/>
      <c r="J31" s="126"/>
    </row>
    <row r="32" spans="1:10" x14ac:dyDescent="0.2">
      <c r="A32" s="126"/>
      <c r="B32" s="126"/>
      <c r="C32" s="126"/>
      <c r="D32" s="126"/>
      <c r="E32" s="126"/>
      <c r="F32" s="126"/>
      <c r="G32" s="126"/>
      <c r="H32" s="126"/>
      <c r="I32" s="126"/>
      <c r="J32" s="126"/>
    </row>
    <row r="33" spans="1:10" x14ac:dyDescent="0.2">
      <c r="A33" s="126"/>
      <c r="B33" s="126"/>
      <c r="C33" s="126"/>
      <c r="D33" s="126"/>
      <c r="E33" s="126"/>
      <c r="F33" s="126"/>
      <c r="G33" s="126"/>
      <c r="H33" s="126"/>
      <c r="I33" s="126"/>
      <c r="J33" s="126"/>
    </row>
    <row r="34" spans="1:10" x14ac:dyDescent="0.2">
      <c r="A34" s="126"/>
      <c r="B34" s="126"/>
      <c r="C34" s="126"/>
      <c r="D34" s="126"/>
      <c r="E34" s="126"/>
      <c r="F34" s="126"/>
      <c r="G34" s="126"/>
      <c r="H34" s="126"/>
      <c r="I34" s="126"/>
      <c r="J34" s="126"/>
    </row>
    <row r="35" spans="1:10" x14ac:dyDescent="0.2">
      <c r="A35" s="126"/>
      <c r="B35" s="126"/>
      <c r="C35" s="126"/>
      <c r="D35" s="126"/>
      <c r="E35" s="126"/>
      <c r="F35" s="126"/>
      <c r="G35" s="126"/>
      <c r="H35" s="126"/>
      <c r="I35" s="126"/>
      <c r="J35" s="126"/>
    </row>
    <row r="36" spans="1:10" x14ac:dyDescent="0.2">
      <c r="A36" s="126"/>
      <c r="B36" s="126"/>
      <c r="C36" s="126"/>
      <c r="D36" s="126"/>
      <c r="E36" s="126"/>
      <c r="F36" s="126"/>
      <c r="G36" s="126"/>
      <c r="H36" s="126"/>
      <c r="I36" s="126"/>
      <c r="J36" s="126"/>
    </row>
    <row r="37" spans="1:10" x14ac:dyDescent="0.2">
      <c r="A37" s="126"/>
      <c r="B37" s="126"/>
      <c r="C37" s="126"/>
      <c r="D37" s="126"/>
      <c r="E37" s="126"/>
      <c r="F37" s="126"/>
      <c r="G37" s="126"/>
      <c r="H37" s="126"/>
      <c r="I37" s="126"/>
      <c r="J37" s="126"/>
    </row>
    <row r="38" spans="1:10" x14ac:dyDescent="0.2">
      <c r="A38" s="126"/>
      <c r="B38" s="126"/>
      <c r="C38" s="126"/>
      <c r="D38" s="126"/>
      <c r="E38" s="126"/>
      <c r="F38" s="126"/>
      <c r="G38" s="126"/>
      <c r="H38" s="126"/>
      <c r="I38" s="126"/>
      <c r="J38" s="126"/>
    </row>
    <row r="39" spans="1:10" x14ac:dyDescent="0.2">
      <c r="A39" s="136" t="s">
        <v>359</v>
      </c>
      <c r="B39" s="144"/>
      <c r="C39" s="144"/>
      <c r="D39" s="144"/>
      <c r="E39" s="144"/>
      <c r="F39" s="144"/>
      <c r="G39" s="144"/>
      <c r="H39" s="144" t="s">
        <v>360</v>
      </c>
      <c r="I39" s="144"/>
      <c r="J39" s="134"/>
    </row>
    <row r="40" spans="1:10" x14ac:dyDescent="0.2">
      <c r="A40" s="150" t="s">
        <v>475</v>
      </c>
      <c r="B40" s="151"/>
      <c r="C40" s="151"/>
      <c r="D40" s="151"/>
      <c r="E40" s="151"/>
      <c r="F40" s="151"/>
      <c r="G40" s="151"/>
      <c r="H40" s="152" t="s">
        <v>476</v>
      </c>
      <c r="I40" s="151"/>
      <c r="J40" s="153"/>
    </row>
    <row r="41" spans="1:10" x14ac:dyDescent="0.2">
      <c r="A41" s="147" t="s">
        <v>358</v>
      </c>
      <c r="B41" s="148"/>
      <c r="C41" s="148"/>
      <c r="D41" s="148"/>
      <c r="E41" s="148"/>
      <c r="F41" s="148"/>
      <c r="G41" s="148"/>
      <c r="H41" s="148"/>
      <c r="I41" s="148"/>
      <c r="J41" s="149"/>
    </row>
    <row r="42" spans="1:10" x14ac:dyDescent="0.2">
      <c r="A42" s="136" t="s">
        <v>361</v>
      </c>
      <c r="B42" s="144"/>
      <c r="C42" s="120" t="s">
        <v>362</v>
      </c>
      <c r="D42" s="134" t="s">
        <v>363</v>
      </c>
      <c r="E42" s="135"/>
      <c r="F42" s="136"/>
      <c r="G42" s="134" t="s">
        <v>364</v>
      </c>
      <c r="H42" s="135"/>
      <c r="I42" s="135"/>
      <c r="J42" s="135"/>
    </row>
    <row r="43" spans="1:10" x14ac:dyDescent="0.2">
      <c r="A43" s="145" t="s">
        <v>472</v>
      </c>
      <c r="B43" s="146"/>
      <c r="C43" s="154">
        <v>43045</v>
      </c>
      <c r="D43" s="137" t="s">
        <v>473</v>
      </c>
      <c r="E43" s="138"/>
      <c r="F43" s="138"/>
      <c r="G43" s="137" t="s">
        <v>474</v>
      </c>
      <c r="H43" s="138"/>
      <c r="I43" s="138"/>
      <c r="J43" s="155"/>
    </row>
    <row r="44" spans="1:10" x14ac:dyDescent="0.2">
      <c r="A44" s="129"/>
      <c r="B44" s="128"/>
      <c r="C44" s="131"/>
      <c r="D44" s="132"/>
      <c r="E44" s="132"/>
      <c r="F44" s="132"/>
      <c r="G44" s="132"/>
      <c r="H44" s="132"/>
      <c r="I44" s="132"/>
      <c r="J44" s="133"/>
    </row>
    <row r="45" spans="1:10" x14ac:dyDescent="0.2">
      <c r="A45" s="127"/>
      <c r="B45" s="128"/>
      <c r="C45" s="130"/>
      <c r="D45" s="132"/>
      <c r="E45" s="132"/>
      <c r="F45" s="132"/>
      <c r="G45" s="132"/>
      <c r="H45" s="132"/>
      <c r="I45" s="132"/>
      <c r="J45" s="133"/>
    </row>
    <row r="46" spans="1:10" x14ac:dyDescent="0.2">
      <c r="A46" s="129"/>
      <c r="B46" s="128"/>
      <c r="C46" s="131"/>
      <c r="D46" s="132"/>
      <c r="E46" s="132"/>
      <c r="F46" s="132"/>
      <c r="G46" s="132"/>
      <c r="H46" s="132"/>
      <c r="I46" s="132"/>
      <c r="J46" s="133"/>
    </row>
    <row r="47" spans="1:10" x14ac:dyDescent="0.2">
      <c r="A47" s="127"/>
      <c r="B47" s="128"/>
      <c r="C47" s="130"/>
      <c r="D47" s="132"/>
      <c r="E47" s="132"/>
      <c r="F47" s="132"/>
      <c r="G47" s="132"/>
      <c r="H47" s="132"/>
      <c r="I47" s="132"/>
      <c r="J47" s="133"/>
    </row>
    <row r="48" spans="1:10" x14ac:dyDescent="0.2">
      <c r="A48" s="129"/>
      <c r="B48" s="128"/>
      <c r="C48" s="131"/>
      <c r="D48" s="132"/>
      <c r="E48" s="132"/>
      <c r="F48" s="132"/>
      <c r="G48" s="132"/>
      <c r="H48" s="132"/>
      <c r="I48" s="132"/>
      <c r="J48" s="133"/>
    </row>
    <row r="49" spans="1:10" x14ac:dyDescent="0.2">
      <c r="A49" s="127"/>
      <c r="B49" s="128"/>
      <c r="C49" s="130"/>
      <c r="D49" s="132"/>
      <c r="E49" s="132"/>
      <c r="F49" s="132"/>
      <c r="G49" s="132"/>
      <c r="H49" s="132"/>
      <c r="I49" s="132"/>
      <c r="J49" s="133"/>
    </row>
    <row r="50" spans="1:10" x14ac:dyDescent="0.2">
      <c r="A50" s="129"/>
      <c r="B50" s="128"/>
      <c r="C50" s="131"/>
      <c r="D50" s="132"/>
      <c r="E50" s="132"/>
      <c r="F50" s="132"/>
      <c r="G50" s="132"/>
      <c r="H50" s="132"/>
      <c r="I50" s="132"/>
      <c r="J50" s="133"/>
    </row>
    <row r="51" spans="1:10" x14ac:dyDescent="0.2">
      <c r="A51" s="127"/>
      <c r="B51" s="128"/>
      <c r="C51" s="130"/>
      <c r="D51" s="132"/>
      <c r="E51" s="132"/>
      <c r="F51" s="132"/>
      <c r="G51" s="132"/>
      <c r="H51" s="132"/>
      <c r="I51" s="132"/>
      <c r="J51" s="133"/>
    </row>
    <row r="52" spans="1:10" x14ac:dyDescent="0.2">
      <c r="A52" s="129"/>
      <c r="B52" s="128"/>
      <c r="C52" s="131"/>
      <c r="D52" s="132"/>
      <c r="E52" s="132"/>
      <c r="F52" s="132"/>
      <c r="G52" s="132"/>
      <c r="H52" s="132"/>
      <c r="I52" s="132"/>
      <c r="J52" s="133"/>
    </row>
    <row r="53" spans="1:10" x14ac:dyDescent="0.2">
      <c r="A53" s="127"/>
      <c r="B53" s="128"/>
      <c r="C53" s="130"/>
      <c r="D53" s="132"/>
      <c r="E53" s="132"/>
      <c r="F53" s="132"/>
      <c r="G53" s="132"/>
      <c r="H53" s="132"/>
      <c r="I53" s="132"/>
      <c r="J53" s="133"/>
    </row>
    <row r="54" spans="1:10" x14ac:dyDescent="0.2">
      <c r="A54" s="129"/>
      <c r="B54" s="128"/>
      <c r="C54" s="131"/>
      <c r="D54" s="132"/>
      <c r="E54" s="132"/>
      <c r="F54" s="132"/>
      <c r="G54" s="132"/>
      <c r="H54" s="132"/>
      <c r="I54" s="132"/>
      <c r="J54" s="133"/>
    </row>
    <row r="55" spans="1:10" x14ac:dyDescent="0.2">
      <c r="A55" s="127"/>
      <c r="B55" s="128"/>
      <c r="C55" s="130"/>
      <c r="D55" s="132"/>
      <c r="E55" s="132"/>
      <c r="F55" s="132"/>
      <c r="G55" s="132"/>
      <c r="H55" s="132"/>
      <c r="I55" s="132"/>
      <c r="J55" s="133"/>
    </row>
    <row r="56" spans="1:10" x14ac:dyDescent="0.2">
      <c r="A56" s="129"/>
      <c r="B56" s="128"/>
      <c r="C56" s="131"/>
      <c r="D56" s="132"/>
      <c r="E56" s="132"/>
      <c r="F56" s="132"/>
      <c r="G56" s="132"/>
      <c r="H56" s="132"/>
      <c r="I56" s="132"/>
      <c r="J56" s="133"/>
    </row>
    <row r="57" spans="1:10" x14ac:dyDescent="0.2">
      <c r="A57" s="127"/>
      <c r="B57" s="128"/>
      <c r="C57" s="130"/>
      <c r="D57" s="132"/>
      <c r="E57" s="132"/>
      <c r="F57" s="132"/>
      <c r="G57" s="132"/>
      <c r="H57" s="132"/>
      <c r="I57" s="132"/>
      <c r="J57" s="133"/>
    </row>
    <row r="58" spans="1:10" x14ac:dyDescent="0.2">
      <c r="A58" s="139"/>
      <c r="B58" s="140"/>
      <c r="C58" s="141"/>
      <c r="D58" s="142"/>
      <c r="E58" s="142"/>
      <c r="F58" s="142"/>
      <c r="G58" s="142"/>
      <c r="H58" s="142"/>
      <c r="I58" s="142"/>
      <c r="J58" s="143"/>
    </row>
    <row r="59" spans="1:10" x14ac:dyDescent="0.2">
      <c r="A59" s="119"/>
      <c r="B59" s="119"/>
      <c r="C59" s="119"/>
      <c r="D59" s="119"/>
      <c r="E59" s="119"/>
      <c r="F59" s="119"/>
      <c r="G59" s="119"/>
      <c r="H59" s="119"/>
      <c r="I59" s="119"/>
      <c r="J59" s="119"/>
    </row>
  </sheetData>
  <mergeCells count="41">
    <mergeCell ref="A42:B42"/>
    <mergeCell ref="A43:B44"/>
    <mergeCell ref="A41:J41"/>
    <mergeCell ref="A39:G39"/>
    <mergeCell ref="H39:J39"/>
    <mergeCell ref="A40:G40"/>
    <mergeCell ref="H40:J40"/>
    <mergeCell ref="C43:C44"/>
    <mergeCell ref="G43:J44"/>
    <mergeCell ref="A45:B46"/>
    <mergeCell ref="C45:C46"/>
    <mergeCell ref="D45:F46"/>
    <mergeCell ref="G45:J46"/>
    <mergeCell ref="A57:B58"/>
    <mergeCell ref="C57:C58"/>
    <mergeCell ref="D57:F58"/>
    <mergeCell ref="G57:J58"/>
    <mergeCell ref="A51:B52"/>
    <mergeCell ref="C51:C52"/>
    <mergeCell ref="D51:F52"/>
    <mergeCell ref="G51:J52"/>
    <mergeCell ref="A53:B54"/>
    <mergeCell ref="C53:C54"/>
    <mergeCell ref="D53:F54"/>
    <mergeCell ref="G53:J54"/>
    <mergeCell ref="A1:J38"/>
    <mergeCell ref="A55:B56"/>
    <mergeCell ref="C55:C56"/>
    <mergeCell ref="D55:F56"/>
    <mergeCell ref="G55:J56"/>
    <mergeCell ref="A47:B48"/>
    <mergeCell ref="C47:C48"/>
    <mergeCell ref="D47:F48"/>
    <mergeCell ref="G47:J48"/>
    <mergeCell ref="A49:B50"/>
    <mergeCell ref="C49:C50"/>
    <mergeCell ref="D49:F50"/>
    <mergeCell ref="G49:J50"/>
    <mergeCell ref="D42:F42"/>
    <mergeCell ref="D43:F44"/>
    <mergeCell ref="G42:J4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4"/>
  <sheetViews>
    <sheetView showGridLines="0" view="pageLayout" zoomScale="80" zoomScaleNormal="40" zoomScalePageLayoutView="80" workbookViewId="0">
      <selection activeCell="A69" sqref="A69:J71"/>
    </sheetView>
  </sheetViews>
  <sheetFormatPr defaultRowHeight="12.75" x14ac:dyDescent="0.2"/>
  <sheetData>
    <row r="1" spans="1:20" x14ac:dyDescent="0.2">
      <c r="A1" s="160" t="s">
        <v>357</v>
      </c>
      <c r="B1" s="161"/>
      <c r="C1" s="161"/>
      <c r="D1" s="161"/>
      <c r="E1" s="161"/>
      <c r="F1" s="161"/>
      <c r="G1" s="161"/>
      <c r="H1" s="161"/>
      <c r="I1" s="161"/>
      <c r="J1" s="161"/>
    </row>
    <row r="2" spans="1:20" x14ac:dyDescent="0.2">
      <c r="A2" s="161"/>
      <c r="B2" s="161"/>
      <c r="C2" s="161"/>
      <c r="D2" s="161"/>
      <c r="E2" s="161"/>
      <c r="F2" s="161"/>
      <c r="G2" s="161"/>
      <c r="H2" s="161"/>
      <c r="I2" s="161"/>
      <c r="J2" s="161"/>
      <c r="K2" s="157" t="s">
        <v>409</v>
      </c>
      <c r="L2" s="157"/>
      <c r="M2" s="157"/>
      <c r="N2" s="157"/>
      <c r="O2" s="157"/>
      <c r="P2" s="157"/>
      <c r="Q2" s="157"/>
      <c r="R2" s="157"/>
      <c r="S2" s="157"/>
      <c r="T2" s="157"/>
    </row>
    <row r="3" spans="1:20" x14ac:dyDescent="0.2">
      <c r="A3" s="163" t="s">
        <v>343</v>
      </c>
      <c r="B3" s="164"/>
      <c r="C3" s="164"/>
      <c r="D3" s="164"/>
      <c r="E3" s="164"/>
      <c r="F3" s="164"/>
      <c r="G3" s="164"/>
      <c r="H3" s="164"/>
      <c r="I3" s="164"/>
      <c r="J3" s="164"/>
      <c r="K3" s="156" t="s">
        <v>366</v>
      </c>
      <c r="L3" s="156"/>
      <c r="M3" s="156"/>
      <c r="N3" s="156"/>
      <c r="O3" s="156"/>
      <c r="P3" s="156"/>
      <c r="Q3" s="156"/>
      <c r="R3" s="156"/>
      <c r="S3" s="156"/>
      <c r="T3" s="156"/>
    </row>
    <row r="4" spans="1:20" x14ac:dyDescent="0.2">
      <c r="A4" s="162" t="s">
        <v>336</v>
      </c>
      <c r="B4" s="162"/>
      <c r="C4" s="162"/>
      <c r="D4" s="162"/>
      <c r="E4" s="162"/>
      <c r="F4" s="162"/>
      <c r="G4" s="162"/>
      <c r="H4" s="162"/>
      <c r="I4" s="162"/>
      <c r="J4" s="162"/>
      <c r="K4" s="156"/>
      <c r="L4" s="156"/>
      <c r="M4" s="156"/>
      <c r="N4" s="156"/>
      <c r="O4" s="156"/>
      <c r="P4" s="156"/>
      <c r="Q4" s="156"/>
      <c r="R4" s="156"/>
      <c r="S4" s="156"/>
      <c r="T4" s="156"/>
    </row>
    <row r="5" spans="1:20" ht="12.4" customHeight="1" x14ac:dyDescent="0.2">
      <c r="A5" s="157" t="s">
        <v>344</v>
      </c>
      <c r="B5" s="157"/>
      <c r="C5" s="157"/>
      <c r="D5" s="157"/>
      <c r="E5" s="157"/>
      <c r="F5" s="157"/>
      <c r="G5" s="157"/>
      <c r="H5" s="157"/>
      <c r="I5" s="157"/>
      <c r="J5" s="157"/>
      <c r="K5" s="156"/>
      <c r="L5" s="156"/>
      <c r="M5" s="156"/>
      <c r="N5" s="156"/>
      <c r="O5" s="156"/>
      <c r="P5" s="156"/>
      <c r="Q5" s="156"/>
      <c r="R5" s="156"/>
      <c r="S5" s="156"/>
      <c r="T5" s="156"/>
    </row>
    <row r="6" spans="1:20" ht="12.4" customHeight="1" x14ac:dyDescent="0.2">
      <c r="A6" s="156" t="s">
        <v>352</v>
      </c>
      <c r="B6" s="156"/>
      <c r="C6" s="156"/>
      <c r="D6" s="156"/>
      <c r="E6" s="156"/>
      <c r="F6" s="156"/>
      <c r="G6" s="156"/>
      <c r="H6" s="156"/>
      <c r="I6" s="156"/>
      <c r="J6" s="156"/>
      <c r="K6" s="156"/>
      <c r="L6" s="156"/>
      <c r="M6" s="156"/>
      <c r="N6" s="156"/>
      <c r="O6" s="156"/>
      <c r="P6" s="156"/>
      <c r="Q6" s="156"/>
      <c r="R6" s="156"/>
      <c r="S6" s="156"/>
      <c r="T6" s="156"/>
    </row>
    <row r="7" spans="1:20" x14ac:dyDescent="0.2">
      <c r="A7" s="156"/>
      <c r="B7" s="156"/>
      <c r="C7" s="156"/>
      <c r="D7" s="156"/>
      <c r="E7" s="156"/>
      <c r="F7" s="156"/>
      <c r="G7" s="156"/>
      <c r="H7" s="156"/>
      <c r="I7" s="156"/>
      <c r="J7" s="156"/>
      <c r="K7" s="156"/>
      <c r="L7" s="156"/>
      <c r="M7" s="156"/>
      <c r="N7" s="156"/>
      <c r="O7" s="156"/>
      <c r="P7" s="156"/>
      <c r="Q7" s="156"/>
      <c r="R7" s="156"/>
      <c r="S7" s="156"/>
      <c r="T7" s="156"/>
    </row>
    <row r="8" spans="1:20" x14ac:dyDescent="0.2">
      <c r="A8" s="156"/>
      <c r="B8" s="156"/>
      <c r="C8" s="156"/>
      <c r="D8" s="156"/>
      <c r="E8" s="156"/>
      <c r="F8" s="156"/>
      <c r="G8" s="156"/>
      <c r="H8" s="156"/>
      <c r="I8" s="156"/>
      <c r="J8" s="156"/>
      <c r="K8" s="156"/>
      <c r="L8" s="156"/>
      <c r="M8" s="156"/>
      <c r="N8" s="156"/>
      <c r="O8" s="156"/>
      <c r="P8" s="156"/>
      <c r="Q8" s="156"/>
      <c r="R8" s="156"/>
      <c r="S8" s="156"/>
      <c r="T8" s="156"/>
    </row>
    <row r="9" spans="1:20" x14ac:dyDescent="0.2">
      <c r="A9" s="156"/>
      <c r="B9" s="156"/>
      <c r="C9" s="156"/>
      <c r="D9" s="156"/>
      <c r="E9" s="156"/>
      <c r="F9" s="156"/>
      <c r="G9" s="156"/>
      <c r="H9" s="156"/>
      <c r="I9" s="156"/>
      <c r="J9" s="156"/>
      <c r="K9" s="156"/>
      <c r="L9" s="156"/>
      <c r="M9" s="156"/>
      <c r="N9" s="156"/>
      <c r="O9" s="156"/>
      <c r="P9" s="156"/>
      <c r="Q9" s="156"/>
      <c r="R9" s="156"/>
      <c r="S9" s="156"/>
      <c r="T9" s="156"/>
    </row>
    <row r="10" spans="1:20" x14ac:dyDescent="0.2">
      <c r="A10" s="156"/>
      <c r="B10" s="156"/>
      <c r="C10" s="156"/>
      <c r="D10" s="156"/>
      <c r="E10" s="156"/>
      <c r="F10" s="156"/>
      <c r="G10" s="156"/>
      <c r="H10" s="156"/>
      <c r="I10" s="156"/>
      <c r="J10" s="156"/>
      <c r="K10" s="156"/>
      <c r="L10" s="156"/>
      <c r="M10" s="156"/>
      <c r="N10" s="156"/>
      <c r="O10" s="156"/>
      <c r="P10" s="156"/>
      <c r="Q10" s="156"/>
      <c r="R10" s="156"/>
      <c r="S10" s="156"/>
      <c r="T10" s="156"/>
    </row>
    <row r="11" spans="1:20" x14ac:dyDescent="0.2">
      <c r="A11" s="156"/>
      <c r="B11" s="156"/>
      <c r="C11" s="156"/>
      <c r="D11" s="156"/>
      <c r="E11" s="156"/>
      <c r="F11" s="156"/>
      <c r="G11" s="156"/>
      <c r="H11" s="156"/>
      <c r="I11" s="156"/>
      <c r="J11" s="156"/>
      <c r="K11" s="156"/>
      <c r="L11" s="156"/>
      <c r="M11" s="156"/>
      <c r="N11" s="156"/>
      <c r="O11" s="156"/>
      <c r="P11" s="156"/>
      <c r="Q11" s="156"/>
      <c r="R11" s="156"/>
      <c r="S11" s="156"/>
      <c r="T11" s="156"/>
    </row>
    <row r="12" spans="1:20" x14ac:dyDescent="0.2">
      <c r="A12" s="156"/>
      <c r="B12" s="156"/>
      <c r="C12" s="156"/>
      <c r="D12" s="156"/>
      <c r="E12" s="156"/>
      <c r="F12" s="156"/>
      <c r="G12" s="156"/>
      <c r="H12" s="156"/>
      <c r="I12" s="156"/>
      <c r="J12" s="156"/>
    </row>
    <row r="13" spans="1:20" x14ac:dyDescent="0.2">
      <c r="A13" s="156"/>
      <c r="B13" s="156"/>
      <c r="C13" s="156"/>
      <c r="D13" s="156"/>
      <c r="E13" s="156"/>
      <c r="F13" s="156"/>
      <c r="G13" s="156"/>
      <c r="H13" s="156"/>
      <c r="I13" s="156"/>
      <c r="J13" s="156"/>
    </row>
    <row r="14" spans="1:20" x14ac:dyDescent="0.2">
      <c r="A14" s="156"/>
      <c r="B14" s="156"/>
      <c r="C14" s="156"/>
      <c r="D14" s="156"/>
      <c r="E14" s="156"/>
      <c r="F14" s="156"/>
      <c r="G14" s="156"/>
      <c r="H14" s="156"/>
      <c r="I14" s="156"/>
      <c r="J14" s="156"/>
    </row>
    <row r="15" spans="1:20" x14ac:dyDescent="0.2">
      <c r="A15" s="156"/>
      <c r="B15" s="156"/>
      <c r="C15" s="156"/>
      <c r="D15" s="156"/>
      <c r="E15" s="156"/>
      <c r="F15" s="156"/>
      <c r="G15" s="156"/>
      <c r="H15" s="156"/>
      <c r="I15" s="156"/>
      <c r="J15" s="156"/>
    </row>
    <row r="16" spans="1:20" x14ac:dyDescent="0.2">
      <c r="A16" s="156"/>
      <c r="B16" s="156"/>
      <c r="C16" s="156"/>
      <c r="D16" s="156"/>
      <c r="E16" s="156"/>
      <c r="F16" s="156"/>
      <c r="G16" s="156"/>
      <c r="H16" s="156"/>
      <c r="I16" s="156"/>
      <c r="J16" s="156"/>
    </row>
    <row r="17" spans="1:10" ht="12.4" customHeight="1" x14ac:dyDescent="0.2">
      <c r="A17" s="156" t="s">
        <v>340</v>
      </c>
      <c r="B17" s="156"/>
      <c r="C17" s="156"/>
      <c r="D17" s="156"/>
      <c r="E17" s="156"/>
      <c r="F17" s="156"/>
      <c r="G17" s="156"/>
      <c r="H17" s="156"/>
      <c r="I17" s="156"/>
      <c r="J17" s="156"/>
    </row>
    <row r="18" spans="1:10" x14ac:dyDescent="0.2">
      <c r="A18" s="156"/>
      <c r="B18" s="156"/>
      <c r="C18" s="156"/>
      <c r="D18" s="156"/>
      <c r="E18" s="156"/>
      <c r="F18" s="156"/>
      <c r="G18" s="156"/>
      <c r="H18" s="156"/>
      <c r="I18" s="156"/>
      <c r="J18" s="156"/>
    </row>
    <row r="19" spans="1:10" x14ac:dyDescent="0.2">
      <c r="A19" s="156"/>
      <c r="B19" s="156"/>
      <c r="C19" s="156"/>
      <c r="D19" s="156"/>
      <c r="E19" s="156"/>
      <c r="F19" s="156"/>
      <c r="G19" s="156"/>
      <c r="H19" s="156"/>
      <c r="I19" s="156"/>
      <c r="J19" s="156"/>
    </row>
    <row r="20" spans="1:10" x14ac:dyDescent="0.2">
      <c r="A20" s="156"/>
      <c r="B20" s="156"/>
      <c r="C20" s="156"/>
      <c r="D20" s="156"/>
      <c r="E20" s="156"/>
      <c r="F20" s="156"/>
      <c r="G20" s="156"/>
      <c r="H20" s="156"/>
      <c r="I20" s="156"/>
      <c r="J20" s="156"/>
    </row>
    <row r="21" spans="1:10" ht="12.4" customHeight="1" x14ac:dyDescent="0.2">
      <c r="A21" s="156" t="s">
        <v>365</v>
      </c>
      <c r="B21" s="156"/>
      <c r="C21" s="156"/>
      <c r="D21" s="156"/>
      <c r="E21" s="156"/>
      <c r="F21" s="156"/>
      <c r="G21" s="156"/>
      <c r="H21" s="156"/>
      <c r="I21" s="156"/>
      <c r="J21" s="156"/>
    </row>
    <row r="22" spans="1:10" x14ac:dyDescent="0.2">
      <c r="A22" s="156"/>
      <c r="B22" s="156"/>
      <c r="C22" s="156"/>
      <c r="D22" s="156"/>
      <c r="E22" s="156"/>
      <c r="F22" s="156"/>
      <c r="G22" s="156"/>
      <c r="H22" s="156"/>
      <c r="I22" s="156"/>
      <c r="J22" s="156"/>
    </row>
    <row r="23" spans="1:10" x14ac:dyDescent="0.2">
      <c r="A23" s="156"/>
      <c r="B23" s="156"/>
      <c r="C23" s="156"/>
      <c r="D23" s="156"/>
      <c r="E23" s="156"/>
      <c r="F23" s="156"/>
      <c r="G23" s="156"/>
      <c r="H23" s="156"/>
      <c r="I23" s="156"/>
      <c r="J23" s="156"/>
    </row>
    <row r="24" spans="1:10" x14ac:dyDescent="0.2">
      <c r="A24" s="156"/>
      <c r="B24" s="156"/>
      <c r="C24" s="156"/>
      <c r="D24" s="156"/>
      <c r="E24" s="156"/>
      <c r="F24" s="156"/>
      <c r="G24" s="156"/>
      <c r="H24" s="156"/>
      <c r="I24" s="156"/>
      <c r="J24" s="156"/>
    </row>
    <row r="25" spans="1:10" x14ac:dyDescent="0.2">
      <c r="A25" s="156"/>
      <c r="B25" s="156"/>
      <c r="C25" s="156"/>
      <c r="D25" s="156"/>
      <c r="E25" s="156"/>
      <c r="F25" s="156"/>
      <c r="G25" s="156"/>
      <c r="H25" s="156"/>
      <c r="I25" s="156"/>
      <c r="J25" s="156"/>
    </row>
    <row r="26" spans="1:10" x14ac:dyDescent="0.2">
      <c r="A26" s="156"/>
      <c r="B26" s="156"/>
      <c r="C26" s="156"/>
      <c r="D26" s="156"/>
      <c r="E26" s="156"/>
      <c r="F26" s="156"/>
      <c r="G26" s="156"/>
      <c r="H26" s="156"/>
      <c r="I26" s="156"/>
      <c r="J26" s="156"/>
    </row>
    <row r="27" spans="1:10" ht="12.4" customHeight="1" x14ac:dyDescent="0.2">
      <c r="A27" s="156" t="s">
        <v>339</v>
      </c>
      <c r="B27" s="156"/>
      <c r="C27" s="156"/>
      <c r="D27" s="156"/>
      <c r="E27" s="156"/>
      <c r="F27" s="156"/>
      <c r="G27" s="156"/>
      <c r="H27" s="156"/>
      <c r="I27" s="156"/>
      <c r="J27" s="156"/>
    </row>
    <row r="28" spans="1:10" x14ac:dyDescent="0.2">
      <c r="A28" s="156"/>
      <c r="B28" s="156"/>
      <c r="C28" s="156"/>
      <c r="D28" s="156"/>
      <c r="E28" s="156"/>
      <c r="F28" s="156"/>
      <c r="G28" s="156"/>
      <c r="H28" s="156"/>
      <c r="I28" s="156"/>
      <c r="J28" s="156"/>
    </row>
    <row r="29" spans="1:10" x14ac:dyDescent="0.2">
      <c r="A29" s="156"/>
      <c r="B29" s="156"/>
      <c r="C29" s="156"/>
      <c r="D29" s="156"/>
      <c r="E29" s="156"/>
      <c r="F29" s="156"/>
      <c r="G29" s="156"/>
      <c r="H29" s="156"/>
      <c r="I29" s="156"/>
      <c r="J29" s="156"/>
    </row>
    <row r="30" spans="1:10" x14ac:dyDescent="0.2">
      <c r="A30" s="156"/>
      <c r="B30" s="156"/>
      <c r="C30" s="156"/>
      <c r="D30" s="156"/>
      <c r="E30" s="156"/>
      <c r="F30" s="156"/>
      <c r="G30" s="156"/>
      <c r="H30" s="156"/>
      <c r="I30" s="156"/>
      <c r="J30" s="156"/>
    </row>
    <row r="31" spans="1:10" x14ac:dyDescent="0.2">
      <c r="A31" s="156"/>
      <c r="B31" s="156"/>
      <c r="C31" s="156"/>
      <c r="D31" s="156"/>
      <c r="E31" s="156"/>
      <c r="F31" s="156"/>
      <c r="G31" s="156"/>
      <c r="H31" s="156"/>
      <c r="I31" s="156"/>
      <c r="J31" s="156"/>
    </row>
    <row r="32" spans="1:10" ht="12.4" customHeight="1" x14ac:dyDescent="0.2">
      <c r="A32" s="156" t="s">
        <v>338</v>
      </c>
      <c r="B32" s="156"/>
      <c r="C32" s="156"/>
      <c r="D32" s="156"/>
      <c r="E32" s="156"/>
      <c r="F32" s="156"/>
      <c r="G32" s="156"/>
      <c r="H32" s="156"/>
      <c r="I32" s="156"/>
      <c r="J32" s="156"/>
    </row>
    <row r="33" spans="1:10" x14ac:dyDescent="0.2">
      <c r="A33" s="156"/>
      <c r="B33" s="156"/>
      <c r="C33" s="156"/>
      <c r="D33" s="156"/>
      <c r="E33" s="156"/>
      <c r="F33" s="156"/>
      <c r="G33" s="156"/>
      <c r="H33" s="156"/>
      <c r="I33" s="156"/>
      <c r="J33" s="156"/>
    </row>
    <row r="34" spans="1:10" x14ac:dyDescent="0.2">
      <c r="A34" s="156"/>
      <c r="B34" s="156"/>
      <c r="C34" s="156"/>
      <c r="D34" s="156"/>
      <c r="E34" s="156"/>
      <c r="F34" s="156"/>
      <c r="G34" s="156"/>
      <c r="H34" s="156"/>
      <c r="I34" s="156"/>
      <c r="J34" s="156"/>
    </row>
    <row r="35" spans="1:10" x14ac:dyDescent="0.2">
      <c r="A35" s="156"/>
      <c r="B35" s="156"/>
      <c r="C35" s="156"/>
      <c r="D35" s="156"/>
      <c r="E35" s="156"/>
      <c r="F35" s="156"/>
      <c r="G35" s="156"/>
      <c r="H35" s="156"/>
      <c r="I35" s="156"/>
      <c r="J35" s="156"/>
    </row>
    <row r="36" spans="1:10" x14ac:dyDescent="0.2">
      <c r="A36" s="156" t="s">
        <v>337</v>
      </c>
      <c r="B36" s="156"/>
      <c r="C36" s="156"/>
      <c r="D36" s="156"/>
      <c r="E36" s="156"/>
      <c r="F36" s="156"/>
      <c r="G36" s="156"/>
      <c r="H36" s="156"/>
      <c r="I36" s="156"/>
      <c r="J36" s="156"/>
    </row>
    <row r="37" spans="1:10" x14ac:dyDescent="0.2">
      <c r="A37" s="156"/>
      <c r="B37" s="156"/>
      <c r="C37" s="156"/>
      <c r="D37" s="156"/>
      <c r="E37" s="156"/>
      <c r="F37" s="156"/>
      <c r="G37" s="156"/>
      <c r="H37" s="156"/>
      <c r="I37" s="156"/>
      <c r="J37" s="156"/>
    </row>
    <row r="38" spans="1:10" x14ac:dyDescent="0.2">
      <c r="A38" s="156"/>
      <c r="B38" s="156"/>
      <c r="C38" s="156"/>
      <c r="D38" s="156"/>
      <c r="E38" s="156"/>
      <c r="F38" s="156"/>
      <c r="G38" s="156"/>
      <c r="H38" s="156"/>
      <c r="I38" s="156"/>
      <c r="J38" s="156"/>
    </row>
    <row r="39" spans="1:10" x14ac:dyDescent="0.2">
      <c r="A39" s="156" t="s">
        <v>341</v>
      </c>
      <c r="B39" s="156"/>
      <c r="C39" s="156"/>
      <c r="D39" s="156"/>
      <c r="E39" s="156"/>
      <c r="F39" s="156"/>
      <c r="G39" s="156"/>
      <c r="H39" s="156"/>
      <c r="I39" s="156"/>
      <c r="J39" s="156"/>
    </row>
    <row r="40" spans="1:10" x14ac:dyDescent="0.2">
      <c r="A40" s="156"/>
      <c r="B40" s="156"/>
      <c r="C40" s="156"/>
      <c r="D40" s="156"/>
      <c r="E40" s="156"/>
      <c r="F40" s="156"/>
      <c r="G40" s="156"/>
      <c r="H40" s="156"/>
      <c r="I40" s="156"/>
      <c r="J40" s="156"/>
    </row>
    <row r="41" spans="1:10" ht="12.4" customHeight="1" x14ac:dyDescent="0.2">
      <c r="A41" s="156" t="s">
        <v>367</v>
      </c>
      <c r="B41" s="156"/>
      <c r="C41" s="156"/>
      <c r="D41" s="156"/>
      <c r="E41" s="156"/>
      <c r="F41" s="156"/>
      <c r="G41" s="156"/>
      <c r="H41" s="156"/>
      <c r="I41" s="156"/>
      <c r="J41" s="156"/>
    </row>
    <row r="42" spans="1:10" x14ac:dyDescent="0.2">
      <c r="A42" s="156"/>
      <c r="B42" s="156"/>
      <c r="C42" s="156"/>
      <c r="D42" s="156"/>
      <c r="E42" s="156"/>
      <c r="F42" s="156"/>
      <c r="G42" s="156"/>
      <c r="H42" s="156"/>
      <c r="I42" s="156"/>
      <c r="J42" s="156"/>
    </row>
    <row r="43" spans="1:10" x14ac:dyDescent="0.2">
      <c r="A43" s="156"/>
      <c r="B43" s="156"/>
      <c r="C43" s="156"/>
      <c r="D43" s="156"/>
      <c r="E43" s="156"/>
      <c r="F43" s="156"/>
      <c r="G43" s="156"/>
      <c r="H43" s="156"/>
      <c r="I43" s="156"/>
      <c r="J43" s="156"/>
    </row>
    <row r="44" spans="1:10" x14ac:dyDescent="0.2">
      <c r="A44" s="156"/>
      <c r="B44" s="156"/>
      <c r="C44" s="156"/>
      <c r="D44" s="156"/>
      <c r="E44" s="156"/>
      <c r="F44" s="156"/>
      <c r="G44" s="156"/>
      <c r="H44" s="156"/>
      <c r="I44" s="156"/>
      <c r="J44" s="156"/>
    </row>
    <row r="45" spans="1:10" x14ac:dyDescent="0.2">
      <c r="A45" s="156"/>
      <c r="B45" s="156"/>
      <c r="C45" s="156"/>
      <c r="D45" s="156"/>
      <c r="E45" s="156"/>
      <c r="F45" s="156"/>
      <c r="G45" s="156"/>
      <c r="H45" s="156"/>
      <c r="I45" s="156"/>
      <c r="J45" s="156"/>
    </row>
    <row r="46" spans="1:10" x14ac:dyDescent="0.2">
      <c r="A46" s="156"/>
      <c r="B46" s="156"/>
      <c r="C46" s="156"/>
      <c r="D46" s="156"/>
      <c r="E46" s="156"/>
      <c r="F46" s="156"/>
      <c r="G46" s="156"/>
      <c r="H46" s="156"/>
      <c r="I46" s="156"/>
      <c r="J46" s="156"/>
    </row>
    <row r="47" spans="1:10" x14ac:dyDescent="0.2">
      <c r="A47" s="156"/>
      <c r="B47" s="156"/>
      <c r="C47" s="156"/>
      <c r="D47" s="156"/>
      <c r="E47" s="156"/>
      <c r="F47" s="156"/>
      <c r="G47" s="156"/>
      <c r="H47" s="156"/>
      <c r="I47" s="156"/>
      <c r="J47" s="156"/>
    </row>
    <row r="48" spans="1:10" x14ac:dyDescent="0.2">
      <c r="A48" s="156"/>
      <c r="B48" s="156"/>
      <c r="C48" s="156"/>
      <c r="D48" s="156"/>
      <c r="E48" s="156"/>
      <c r="F48" s="156"/>
      <c r="G48" s="156"/>
      <c r="H48" s="156"/>
      <c r="I48" s="156"/>
      <c r="J48" s="156"/>
    </row>
    <row r="49" spans="1:10" x14ac:dyDescent="0.2">
      <c r="A49" s="156"/>
      <c r="B49" s="156"/>
      <c r="C49" s="156"/>
      <c r="D49" s="156"/>
      <c r="E49" s="156"/>
      <c r="F49" s="156"/>
      <c r="G49" s="156"/>
      <c r="H49" s="156"/>
      <c r="I49" s="156"/>
      <c r="J49" s="156"/>
    </row>
    <row r="50" spans="1:10" x14ac:dyDescent="0.2">
      <c r="A50" s="156"/>
      <c r="B50" s="156"/>
      <c r="C50" s="156"/>
      <c r="D50" s="156"/>
      <c r="E50" s="156"/>
      <c r="F50" s="156"/>
      <c r="G50" s="156"/>
      <c r="H50" s="156"/>
      <c r="I50" s="156"/>
      <c r="J50" s="156"/>
    </row>
    <row r="51" spans="1:10" x14ac:dyDescent="0.2">
      <c r="A51" s="156"/>
      <c r="B51" s="156"/>
      <c r="C51" s="156"/>
      <c r="D51" s="156"/>
      <c r="E51" s="156"/>
      <c r="F51" s="156"/>
      <c r="G51" s="156"/>
      <c r="H51" s="156"/>
      <c r="I51" s="156"/>
      <c r="J51" s="156"/>
    </row>
    <row r="52" spans="1:10" x14ac:dyDescent="0.2">
      <c r="A52" s="156"/>
      <c r="B52" s="156"/>
      <c r="C52" s="156"/>
      <c r="D52" s="156"/>
      <c r="E52" s="156"/>
      <c r="F52" s="156"/>
      <c r="G52" s="156"/>
      <c r="H52" s="156"/>
      <c r="I52" s="156"/>
      <c r="J52" s="156"/>
    </row>
    <row r="53" spans="1:10" x14ac:dyDescent="0.2">
      <c r="A53" s="156"/>
      <c r="B53" s="156"/>
      <c r="C53" s="156"/>
      <c r="D53" s="156"/>
      <c r="E53" s="156"/>
      <c r="F53" s="156"/>
      <c r="G53" s="156"/>
      <c r="H53" s="156"/>
      <c r="I53" s="156"/>
      <c r="J53" s="156"/>
    </row>
    <row r="54" spans="1:10" x14ac:dyDescent="0.2">
      <c r="A54" s="156"/>
      <c r="B54" s="156"/>
      <c r="C54" s="156"/>
      <c r="D54" s="156"/>
      <c r="E54" s="156"/>
      <c r="F54" s="156"/>
      <c r="G54" s="156"/>
      <c r="H54" s="156"/>
      <c r="I54" s="156"/>
      <c r="J54" s="156"/>
    </row>
    <row r="55" spans="1:10" x14ac:dyDescent="0.2">
      <c r="A55" s="156"/>
      <c r="B55" s="156"/>
      <c r="C55" s="156"/>
      <c r="D55" s="156"/>
      <c r="E55" s="156"/>
      <c r="F55" s="156"/>
      <c r="G55" s="156"/>
      <c r="H55" s="156"/>
      <c r="I55" s="156"/>
      <c r="J55" s="156"/>
    </row>
    <row r="56" spans="1:10" x14ac:dyDescent="0.2">
      <c r="A56" s="156"/>
      <c r="B56" s="156"/>
      <c r="C56" s="156"/>
      <c r="D56" s="156"/>
      <c r="E56" s="156"/>
      <c r="F56" s="156"/>
      <c r="G56" s="156"/>
      <c r="H56" s="156"/>
      <c r="I56" s="156"/>
      <c r="J56" s="156"/>
    </row>
    <row r="57" spans="1:10" ht="12.4" customHeight="1" x14ac:dyDescent="0.2">
      <c r="A57" s="156" t="s">
        <v>342</v>
      </c>
      <c r="B57" s="156"/>
      <c r="C57" s="156"/>
      <c r="D57" s="156"/>
      <c r="E57" s="156"/>
      <c r="F57" s="156"/>
      <c r="G57" s="156"/>
      <c r="H57" s="156"/>
      <c r="I57" s="156"/>
      <c r="J57" s="156"/>
    </row>
    <row r="58" spans="1:10" x14ac:dyDescent="0.2">
      <c r="A58" s="156"/>
      <c r="B58" s="156"/>
      <c r="C58" s="156"/>
      <c r="D58" s="156"/>
      <c r="E58" s="156"/>
      <c r="F58" s="156"/>
      <c r="G58" s="156"/>
      <c r="H58" s="156"/>
      <c r="I58" s="156"/>
      <c r="J58" s="156"/>
    </row>
    <row r="59" spans="1:10" x14ac:dyDescent="0.2">
      <c r="A59" s="156"/>
      <c r="B59" s="156"/>
      <c r="C59" s="156"/>
      <c r="D59" s="156"/>
      <c r="E59" s="156"/>
      <c r="F59" s="156"/>
      <c r="G59" s="156"/>
      <c r="H59" s="156"/>
      <c r="I59" s="156"/>
      <c r="J59" s="156"/>
    </row>
    <row r="60" spans="1:10" x14ac:dyDescent="0.2">
      <c r="A60" s="156"/>
      <c r="B60" s="156"/>
      <c r="C60" s="156"/>
      <c r="D60" s="156"/>
      <c r="E60" s="156"/>
      <c r="F60" s="156"/>
      <c r="G60" s="156"/>
      <c r="H60" s="156"/>
      <c r="I60" s="156"/>
      <c r="J60" s="156"/>
    </row>
    <row r="61" spans="1:10" ht="12.4" customHeight="1" x14ac:dyDescent="0.2">
      <c r="A61" s="159" t="s">
        <v>345</v>
      </c>
      <c r="B61" s="159"/>
      <c r="C61" s="159"/>
      <c r="D61" s="159"/>
      <c r="E61" s="159"/>
      <c r="F61" s="159"/>
      <c r="G61" s="159"/>
      <c r="H61" s="159"/>
      <c r="I61" s="159"/>
      <c r="J61" s="159"/>
    </row>
    <row r="62" spans="1:10" x14ac:dyDescent="0.2">
      <c r="A62" s="159"/>
      <c r="B62" s="159"/>
      <c r="C62" s="159"/>
      <c r="D62" s="159"/>
      <c r="E62" s="159"/>
      <c r="F62" s="159"/>
      <c r="G62" s="159"/>
      <c r="H62" s="159"/>
      <c r="I62" s="159"/>
      <c r="J62" s="159"/>
    </row>
    <row r="63" spans="1:10" x14ac:dyDescent="0.2">
      <c r="A63" s="159"/>
      <c r="B63" s="159"/>
      <c r="C63" s="159"/>
      <c r="D63" s="159"/>
      <c r="E63" s="159"/>
      <c r="F63" s="159"/>
      <c r="G63" s="159"/>
      <c r="H63" s="159"/>
      <c r="I63" s="159"/>
      <c r="J63" s="159"/>
    </row>
    <row r="64" spans="1:10" x14ac:dyDescent="0.2">
      <c r="A64" s="159"/>
      <c r="B64" s="159"/>
      <c r="C64" s="159"/>
      <c r="D64" s="159"/>
      <c r="E64" s="159"/>
      <c r="F64" s="159"/>
      <c r="G64" s="159"/>
      <c r="H64" s="159"/>
      <c r="I64" s="159"/>
      <c r="J64" s="159"/>
    </row>
    <row r="65" spans="1:10" x14ac:dyDescent="0.2">
      <c r="A65" s="159"/>
      <c r="B65" s="159"/>
      <c r="C65" s="159"/>
      <c r="D65" s="159"/>
      <c r="E65" s="159"/>
      <c r="F65" s="159"/>
      <c r="G65" s="159"/>
      <c r="H65" s="159"/>
      <c r="I65" s="159"/>
      <c r="J65" s="159"/>
    </row>
    <row r="66" spans="1:10" x14ac:dyDescent="0.2">
      <c r="A66" s="159" t="s">
        <v>346</v>
      </c>
      <c r="B66" s="156"/>
      <c r="C66" s="156"/>
      <c r="D66" s="156"/>
      <c r="E66" s="156"/>
      <c r="F66" s="156"/>
      <c r="G66" s="156"/>
      <c r="H66" s="156"/>
      <c r="I66" s="156"/>
      <c r="J66" s="156"/>
    </row>
    <row r="67" spans="1:10" x14ac:dyDescent="0.2">
      <c r="A67" s="156"/>
      <c r="B67" s="156"/>
      <c r="C67" s="156"/>
      <c r="D67" s="156"/>
      <c r="E67" s="156"/>
      <c r="F67" s="156"/>
      <c r="G67" s="156"/>
      <c r="H67" s="156"/>
      <c r="I67" s="156"/>
      <c r="J67" s="156"/>
    </row>
    <row r="68" spans="1:10" x14ac:dyDescent="0.2">
      <c r="A68" s="156"/>
      <c r="B68" s="156"/>
      <c r="C68" s="156"/>
      <c r="D68" s="156"/>
      <c r="E68" s="156"/>
      <c r="F68" s="156"/>
      <c r="G68" s="156"/>
      <c r="H68" s="156"/>
      <c r="I68" s="156"/>
      <c r="J68" s="156"/>
    </row>
    <row r="69" spans="1:10" x14ac:dyDescent="0.2">
      <c r="A69" s="159" t="s">
        <v>347</v>
      </c>
      <c r="B69" s="156"/>
      <c r="C69" s="156"/>
      <c r="D69" s="156"/>
      <c r="E69" s="156"/>
      <c r="F69" s="156"/>
      <c r="G69" s="156"/>
      <c r="H69" s="156"/>
      <c r="I69" s="156"/>
      <c r="J69" s="156"/>
    </row>
    <row r="70" spans="1:10" x14ac:dyDescent="0.2">
      <c r="A70" s="156"/>
      <c r="B70" s="156"/>
      <c r="C70" s="156"/>
      <c r="D70" s="156"/>
      <c r="E70" s="156"/>
      <c r="F70" s="156"/>
      <c r="G70" s="156"/>
      <c r="H70" s="156"/>
      <c r="I70" s="156"/>
      <c r="J70" s="156"/>
    </row>
    <row r="71" spans="1:10" x14ac:dyDescent="0.2">
      <c r="A71" s="156"/>
      <c r="B71" s="156"/>
      <c r="C71" s="156"/>
      <c r="D71" s="156"/>
      <c r="E71" s="156"/>
      <c r="F71" s="156"/>
      <c r="G71" s="156"/>
      <c r="H71" s="156"/>
      <c r="I71" s="156"/>
      <c r="J71" s="156"/>
    </row>
    <row r="72" spans="1:10" x14ac:dyDescent="0.2">
      <c r="A72" s="156" t="s">
        <v>348</v>
      </c>
      <c r="B72" s="156"/>
      <c r="C72" s="156"/>
      <c r="D72" s="156"/>
      <c r="E72" s="156"/>
      <c r="F72" s="156"/>
      <c r="G72" s="156"/>
      <c r="H72" s="156"/>
      <c r="I72" s="156"/>
      <c r="J72" s="156"/>
    </row>
    <row r="73" spans="1:10" x14ac:dyDescent="0.2">
      <c r="A73" s="156"/>
      <c r="B73" s="156"/>
      <c r="C73" s="156"/>
      <c r="D73" s="156"/>
      <c r="E73" s="156"/>
      <c r="F73" s="156"/>
      <c r="G73" s="156"/>
      <c r="H73" s="156"/>
      <c r="I73" s="156"/>
      <c r="J73" s="156"/>
    </row>
    <row r="74" spans="1:10" x14ac:dyDescent="0.2">
      <c r="A74" s="156"/>
      <c r="B74" s="156"/>
      <c r="C74" s="156"/>
      <c r="D74" s="156"/>
      <c r="E74" s="156"/>
      <c r="F74" s="156"/>
      <c r="G74" s="156"/>
      <c r="H74" s="156"/>
      <c r="I74" s="156"/>
      <c r="J74" s="156"/>
    </row>
    <row r="75" spans="1:10" x14ac:dyDescent="0.2">
      <c r="A75" s="157" t="s">
        <v>349</v>
      </c>
      <c r="B75" s="157"/>
      <c r="C75" s="157"/>
      <c r="D75" s="157"/>
      <c r="E75" s="157"/>
      <c r="F75" s="157"/>
      <c r="G75" s="157"/>
      <c r="H75" s="157"/>
      <c r="I75" s="157"/>
      <c r="J75" s="157"/>
    </row>
    <row r="76" spans="1:10" ht="12.4" customHeight="1" x14ac:dyDescent="0.2">
      <c r="A76" s="159" t="s">
        <v>368</v>
      </c>
      <c r="B76" s="159"/>
      <c r="C76" s="159"/>
      <c r="D76" s="159"/>
      <c r="E76" s="159"/>
      <c r="F76" s="159"/>
      <c r="G76" s="159"/>
      <c r="H76" s="159"/>
      <c r="I76" s="159"/>
      <c r="J76" s="159"/>
    </row>
    <row r="77" spans="1:10" ht="12.4" customHeight="1" x14ac:dyDescent="0.2">
      <c r="A77" s="159"/>
      <c r="B77" s="159"/>
      <c r="C77" s="159"/>
      <c r="D77" s="159"/>
      <c r="E77" s="159"/>
      <c r="F77" s="159"/>
      <c r="G77" s="159"/>
      <c r="H77" s="159"/>
      <c r="I77" s="159"/>
      <c r="J77" s="159"/>
    </row>
    <row r="78" spans="1:10" ht="21.6" customHeight="1" x14ac:dyDescent="0.2">
      <c r="A78" s="159"/>
      <c r="B78" s="159"/>
      <c r="C78" s="159"/>
      <c r="D78" s="159"/>
      <c r="E78" s="159"/>
      <c r="F78" s="159"/>
      <c r="G78" s="159"/>
      <c r="H78" s="159"/>
      <c r="I78" s="159"/>
      <c r="J78" s="159"/>
    </row>
    <row r="79" spans="1:10" ht="12.4" customHeight="1" x14ac:dyDescent="0.2">
      <c r="A79" s="156" t="s">
        <v>350</v>
      </c>
      <c r="B79" s="156"/>
      <c r="C79" s="156"/>
      <c r="D79" s="156"/>
      <c r="E79" s="156"/>
      <c r="F79" s="156"/>
      <c r="G79" s="156"/>
      <c r="H79" s="156"/>
      <c r="I79" s="156"/>
      <c r="J79" s="156"/>
    </row>
    <row r="80" spans="1:10" x14ac:dyDescent="0.2">
      <c r="A80" s="156"/>
      <c r="B80" s="156"/>
      <c r="C80" s="156"/>
      <c r="D80" s="156"/>
      <c r="E80" s="156"/>
      <c r="F80" s="156"/>
      <c r="G80" s="156"/>
      <c r="H80" s="156"/>
      <c r="I80" s="156"/>
      <c r="J80" s="156"/>
    </row>
    <row r="81" spans="1:10" x14ac:dyDescent="0.2">
      <c r="A81" s="156"/>
      <c r="B81" s="156"/>
      <c r="C81" s="156"/>
      <c r="D81" s="156"/>
      <c r="E81" s="156"/>
      <c r="F81" s="156"/>
      <c r="G81" s="156"/>
      <c r="H81" s="156"/>
      <c r="I81" s="156"/>
      <c r="J81" s="156"/>
    </row>
    <row r="82" spans="1:10" x14ac:dyDescent="0.2">
      <c r="A82" s="156"/>
      <c r="B82" s="156"/>
      <c r="C82" s="156"/>
      <c r="D82" s="156"/>
      <c r="E82" s="156"/>
      <c r="F82" s="156"/>
      <c r="G82" s="156"/>
      <c r="H82" s="156"/>
      <c r="I82" s="156"/>
      <c r="J82" s="156"/>
    </row>
    <row r="83" spans="1:10" x14ac:dyDescent="0.2">
      <c r="A83" s="156" t="s">
        <v>351</v>
      </c>
      <c r="B83" s="156"/>
      <c r="C83" s="156"/>
      <c r="D83" s="156"/>
      <c r="E83" s="156"/>
      <c r="F83" s="156"/>
      <c r="G83" s="156"/>
      <c r="H83" s="156"/>
      <c r="I83" s="156"/>
      <c r="J83" s="156"/>
    </row>
    <row r="84" spans="1:10" x14ac:dyDescent="0.2">
      <c r="A84" s="156"/>
      <c r="B84" s="156"/>
      <c r="C84" s="156"/>
      <c r="D84" s="156"/>
      <c r="E84" s="156"/>
      <c r="F84" s="156"/>
      <c r="G84" s="156"/>
      <c r="H84" s="156"/>
      <c r="I84" s="156"/>
      <c r="J84" s="156"/>
    </row>
    <row r="85" spans="1:10" x14ac:dyDescent="0.2">
      <c r="A85" s="156"/>
      <c r="B85" s="156"/>
      <c r="C85" s="156"/>
      <c r="D85" s="156"/>
      <c r="E85" s="156"/>
      <c r="F85" s="156"/>
      <c r="G85" s="156"/>
      <c r="H85" s="156"/>
      <c r="I85" s="156"/>
      <c r="J85" s="156"/>
    </row>
    <row r="86" spans="1:10" x14ac:dyDescent="0.2">
      <c r="A86" s="156"/>
      <c r="B86" s="156"/>
      <c r="C86" s="156"/>
      <c r="D86" s="156"/>
      <c r="E86" s="156"/>
      <c r="F86" s="156"/>
      <c r="G86" s="156"/>
      <c r="H86" s="156"/>
      <c r="I86" s="156"/>
      <c r="J86" s="156"/>
    </row>
    <row r="87" spans="1:10" x14ac:dyDescent="0.2">
      <c r="A87" s="156" t="s">
        <v>353</v>
      </c>
      <c r="B87" s="158"/>
      <c r="C87" s="158"/>
      <c r="D87" s="158"/>
      <c r="E87" s="158"/>
      <c r="F87" s="158"/>
      <c r="G87" s="158"/>
      <c r="H87" s="158"/>
      <c r="I87" s="158"/>
      <c r="J87" s="158"/>
    </row>
    <row r="88" spans="1:10" x14ac:dyDescent="0.2">
      <c r="A88" s="158"/>
      <c r="B88" s="158"/>
      <c r="C88" s="158"/>
      <c r="D88" s="158"/>
      <c r="E88" s="158"/>
      <c r="F88" s="158"/>
      <c r="G88" s="158"/>
      <c r="H88" s="158"/>
      <c r="I88" s="158"/>
      <c r="J88" s="158"/>
    </row>
    <row r="89" spans="1:10" x14ac:dyDescent="0.2">
      <c r="A89" s="158"/>
      <c r="B89" s="158"/>
      <c r="C89" s="158"/>
      <c r="D89" s="158"/>
      <c r="E89" s="158"/>
      <c r="F89" s="158"/>
      <c r="G89" s="158"/>
      <c r="H89" s="158"/>
      <c r="I89" s="158"/>
      <c r="J89" s="158"/>
    </row>
    <row r="90" spans="1:10" x14ac:dyDescent="0.2">
      <c r="A90" s="158"/>
      <c r="B90" s="158"/>
      <c r="C90" s="158"/>
      <c r="D90" s="158"/>
      <c r="E90" s="158"/>
      <c r="F90" s="158"/>
      <c r="G90" s="158"/>
      <c r="H90" s="158"/>
      <c r="I90" s="158"/>
      <c r="J90" s="158"/>
    </row>
    <row r="91" spans="1:10" ht="12.4" customHeight="1" x14ac:dyDescent="0.2">
      <c r="A91" s="156" t="s">
        <v>355</v>
      </c>
      <c r="B91" s="156"/>
      <c r="C91" s="156"/>
      <c r="D91" s="156"/>
      <c r="E91" s="156"/>
      <c r="F91" s="156"/>
      <c r="G91" s="156"/>
      <c r="H91" s="156"/>
      <c r="I91" s="156"/>
      <c r="J91" s="156"/>
    </row>
    <row r="92" spans="1:10" x14ac:dyDescent="0.2">
      <c r="A92" s="156"/>
      <c r="B92" s="156"/>
      <c r="C92" s="156"/>
      <c r="D92" s="156"/>
      <c r="E92" s="156"/>
      <c r="F92" s="156"/>
      <c r="G92" s="156"/>
      <c r="H92" s="156"/>
      <c r="I92" s="156"/>
      <c r="J92" s="156"/>
    </row>
    <row r="93" spans="1:10" x14ac:dyDescent="0.2">
      <c r="A93" s="156"/>
      <c r="B93" s="156"/>
      <c r="C93" s="156"/>
      <c r="D93" s="156"/>
      <c r="E93" s="156"/>
      <c r="F93" s="156"/>
      <c r="G93" s="156"/>
      <c r="H93" s="156"/>
      <c r="I93" s="156"/>
      <c r="J93" s="156"/>
    </row>
    <row r="94" spans="1:10" ht="12.4" customHeight="1" x14ac:dyDescent="0.2">
      <c r="A94" s="156" t="s">
        <v>354</v>
      </c>
      <c r="B94" s="156"/>
      <c r="C94" s="156"/>
      <c r="D94" s="156"/>
      <c r="E94" s="156"/>
      <c r="F94" s="156"/>
      <c r="G94" s="156"/>
      <c r="H94" s="156"/>
      <c r="I94" s="156"/>
      <c r="J94" s="156"/>
    </row>
    <row r="95" spans="1:10" x14ac:dyDescent="0.2">
      <c r="A95" s="156"/>
      <c r="B95" s="156"/>
      <c r="C95" s="156"/>
      <c r="D95" s="156"/>
      <c r="E95" s="156"/>
      <c r="F95" s="156"/>
      <c r="G95" s="156"/>
      <c r="H95" s="156"/>
      <c r="I95" s="156"/>
      <c r="J95" s="156"/>
    </row>
    <row r="96" spans="1:10" x14ac:dyDescent="0.2">
      <c r="A96" s="156"/>
      <c r="B96" s="156"/>
      <c r="C96" s="156"/>
      <c r="D96" s="156"/>
      <c r="E96" s="156"/>
      <c r="F96" s="156"/>
      <c r="G96" s="156"/>
      <c r="H96" s="156"/>
      <c r="I96" s="156"/>
      <c r="J96" s="156"/>
    </row>
    <row r="97" spans="1:10" x14ac:dyDescent="0.2">
      <c r="A97" s="157" t="s">
        <v>356</v>
      </c>
      <c r="B97" s="157"/>
      <c r="C97" s="157"/>
      <c r="D97" s="157"/>
      <c r="E97" s="157"/>
      <c r="F97" s="157"/>
      <c r="G97" s="157"/>
      <c r="H97" s="157"/>
      <c r="I97" s="157"/>
      <c r="J97" s="157"/>
    </row>
    <row r="98" spans="1:10" ht="13.15" customHeight="1" x14ac:dyDescent="0.2">
      <c r="A98" s="156" t="s">
        <v>369</v>
      </c>
      <c r="B98" s="156"/>
      <c r="C98" s="156"/>
      <c r="D98" s="156"/>
      <c r="E98" s="156"/>
      <c r="F98" s="156"/>
      <c r="G98" s="156"/>
      <c r="H98" s="156"/>
      <c r="I98" s="156"/>
      <c r="J98" s="156"/>
    </row>
    <row r="99" spans="1:10" x14ac:dyDescent="0.2">
      <c r="A99" s="156"/>
      <c r="B99" s="156"/>
      <c r="C99" s="156"/>
      <c r="D99" s="156"/>
      <c r="E99" s="156"/>
      <c r="F99" s="156"/>
      <c r="G99" s="156"/>
      <c r="H99" s="156"/>
      <c r="I99" s="156"/>
      <c r="J99" s="156"/>
    </row>
    <row r="100" spans="1:10" x14ac:dyDescent="0.2">
      <c r="A100" s="118"/>
      <c r="B100" s="118"/>
      <c r="C100" s="118"/>
      <c r="D100" s="118"/>
      <c r="E100" s="118"/>
      <c r="F100" s="118"/>
      <c r="G100" s="118"/>
      <c r="H100" s="118"/>
      <c r="I100" s="118"/>
      <c r="J100" s="118"/>
    </row>
    <row r="101" spans="1:10" x14ac:dyDescent="0.2">
      <c r="A101" s="118"/>
      <c r="B101" s="118"/>
      <c r="C101" s="118"/>
      <c r="D101" s="118"/>
      <c r="E101" s="118"/>
      <c r="F101" s="118"/>
      <c r="G101" s="118"/>
      <c r="H101" s="118"/>
      <c r="I101" s="118"/>
      <c r="J101" s="118"/>
    </row>
    <row r="102" spans="1:10" x14ac:dyDescent="0.2">
      <c r="A102" s="118"/>
      <c r="B102" s="118"/>
      <c r="C102" s="118"/>
      <c r="D102" s="118"/>
      <c r="E102" s="118"/>
      <c r="F102" s="118"/>
      <c r="G102" s="118"/>
      <c r="H102" s="118"/>
      <c r="I102" s="118"/>
      <c r="J102" s="118"/>
    </row>
    <row r="103" spans="1:10" x14ac:dyDescent="0.2">
      <c r="A103" s="118"/>
      <c r="B103" s="118"/>
      <c r="C103" s="118"/>
      <c r="D103" s="118"/>
      <c r="E103" s="118"/>
      <c r="F103" s="118"/>
      <c r="G103" s="118"/>
      <c r="H103" s="118"/>
      <c r="I103" s="118"/>
      <c r="J103" s="118"/>
    </row>
    <row r="104" spans="1:10" x14ac:dyDescent="0.2">
      <c r="A104" s="118"/>
      <c r="B104" s="118"/>
      <c r="C104" s="118"/>
      <c r="D104" s="118"/>
      <c r="E104" s="118"/>
      <c r="F104" s="118"/>
      <c r="G104" s="118"/>
      <c r="H104" s="118"/>
      <c r="I104" s="118"/>
      <c r="J104" s="118"/>
    </row>
    <row r="105" spans="1:10" x14ac:dyDescent="0.2">
      <c r="A105" s="118"/>
      <c r="B105" s="118"/>
      <c r="C105" s="118"/>
      <c r="D105" s="118"/>
      <c r="E105" s="118"/>
      <c r="F105" s="118"/>
      <c r="G105" s="118"/>
      <c r="H105" s="118"/>
      <c r="I105" s="118"/>
      <c r="J105" s="118"/>
    </row>
    <row r="106" spans="1:10" x14ac:dyDescent="0.2">
      <c r="A106" s="118"/>
      <c r="B106" s="118"/>
      <c r="C106" s="118"/>
      <c r="D106" s="118"/>
      <c r="E106" s="118"/>
      <c r="F106" s="118"/>
      <c r="G106" s="118"/>
      <c r="H106" s="118"/>
      <c r="I106" s="118"/>
      <c r="J106" s="118"/>
    </row>
    <row r="107" spans="1:10" x14ac:dyDescent="0.2">
      <c r="A107" s="118"/>
      <c r="B107" s="118"/>
      <c r="C107" s="118"/>
      <c r="D107" s="118"/>
      <c r="E107" s="118"/>
      <c r="F107" s="118"/>
      <c r="G107" s="118"/>
      <c r="H107" s="118"/>
      <c r="I107" s="118"/>
      <c r="J107" s="118"/>
    </row>
    <row r="108" spans="1:10" x14ac:dyDescent="0.2">
      <c r="A108" s="118"/>
      <c r="B108" s="118"/>
      <c r="C108" s="118"/>
      <c r="D108" s="118"/>
      <c r="E108" s="118"/>
      <c r="F108" s="118"/>
      <c r="G108" s="118"/>
      <c r="H108" s="118"/>
      <c r="I108" s="118"/>
      <c r="J108" s="118"/>
    </row>
    <row r="109" spans="1:10" x14ac:dyDescent="0.2">
      <c r="A109" s="118"/>
      <c r="B109" s="118"/>
      <c r="C109" s="118"/>
      <c r="D109" s="118"/>
      <c r="E109" s="118"/>
      <c r="F109" s="118"/>
      <c r="G109" s="118"/>
      <c r="H109" s="118"/>
      <c r="I109" s="118"/>
      <c r="J109" s="118"/>
    </row>
    <row r="110" spans="1:10" x14ac:dyDescent="0.2">
      <c r="A110" s="118"/>
      <c r="B110" s="118"/>
      <c r="C110" s="118"/>
      <c r="D110" s="118"/>
      <c r="E110" s="118"/>
      <c r="F110" s="118"/>
      <c r="G110" s="118"/>
      <c r="H110" s="118"/>
      <c r="I110" s="118"/>
      <c r="J110" s="118"/>
    </row>
    <row r="111" spans="1:10" x14ac:dyDescent="0.2">
      <c r="A111" s="118"/>
      <c r="B111" s="118"/>
      <c r="C111" s="118"/>
      <c r="D111" s="118"/>
      <c r="E111" s="118"/>
      <c r="F111" s="118"/>
      <c r="G111" s="118"/>
      <c r="H111" s="118"/>
      <c r="I111" s="118"/>
      <c r="J111" s="118"/>
    </row>
    <row r="112" spans="1:10" x14ac:dyDescent="0.2">
      <c r="A112" s="118"/>
      <c r="B112" s="118"/>
      <c r="C112" s="118"/>
      <c r="D112" s="118"/>
      <c r="E112" s="118"/>
      <c r="F112" s="118"/>
      <c r="G112" s="118"/>
      <c r="H112" s="118"/>
      <c r="I112" s="118"/>
      <c r="J112" s="118"/>
    </row>
    <row r="113" spans="1:10" x14ac:dyDescent="0.2">
      <c r="A113" s="118"/>
      <c r="B113" s="118"/>
      <c r="C113" s="118"/>
      <c r="D113" s="118"/>
      <c r="E113" s="118"/>
      <c r="F113" s="118"/>
      <c r="G113" s="118"/>
      <c r="H113" s="118"/>
      <c r="I113" s="118"/>
      <c r="J113" s="118"/>
    </row>
    <row r="114" spans="1:10" x14ac:dyDescent="0.2">
      <c r="A114" s="118"/>
      <c r="B114" s="118"/>
      <c r="C114" s="118"/>
      <c r="D114" s="118"/>
      <c r="E114" s="118"/>
      <c r="F114" s="118"/>
      <c r="G114" s="118"/>
      <c r="H114" s="118"/>
      <c r="I114" s="118"/>
      <c r="J114" s="118"/>
    </row>
    <row r="115" spans="1:10" x14ac:dyDescent="0.2">
      <c r="A115" s="118"/>
      <c r="B115" s="118"/>
      <c r="C115" s="118"/>
      <c r="D115" s="118"/>
      <c r="E115" s="118"/>
      <c r="F115" s="118"/>
      <c r="G115" s="118"/>
      <c r="H115" s="118"/>
      <c r="I115" s="118"/>
      <c r="J115" s="118"/>
    </row>
    <row r="116" spans="1:10" x14ac:dyDescent="0.2">
      <c r="A116" s="118"/>
      <c r="B116" s="118"/>
      <c r="C116" s="118"/>
      <c r="D116" s="118"/>
      <c r="E116" s="118"/>
      <c r="F116" s="118"/>
      <c r="G116" s="118"/>
      <c r="H116" s="118"/>
      <c r="I116" s="118"/>
      <c r="J116" s="118"/>
    </row>
    <row r="117" spans="1:10" x14ac:dyDescent="0.2">
      <c r="A117" s="118"/>
      <c r="B117" s="118"/>
      <c r="C117" s="118"/>
      <c r="D117" s="118"/>
      <c r="E117" s="118"/>
      <c r="F117" s="118"/>
      <c r="G117" s="118"/>
      <c r="H117" s="118"/>
      <c r="I117" s="118"/>
      <c r="J117" s="118"/>
    </row>
    <row r="118" spans="1:10" x14ac:dyDescent="0.2">
      <c r="A118" s="118"/>
      <c r="B118" s="118"/>
      <c r="C118" s="118"/>
      <c r="D118" s="118"/>
      <c r="E118" s="118"/>
      <c r="F118" s="118"/>
      <c r="G118" s="118"/>
      <c r="H118" s="118"/>
      <c r="I118" s="118"/>
      <c r="J118" s="118"/>
    </row>
    <row r="119" spans="1:10" x14ac:dyDescent="0.2">
      <c r="A119" s="118"/>
      <c r="B119" s="118"/>
      <c r="C119" s="118"/>
      <c r="D119" s="118"/>
      <c r="E119" s="118"/>
      <c r="F119" s="118"/>
      <c r="G119" s="118"/>
      <c r="H119" s="118"/>
      <c r="I119" s="118"/>
      <c r="J119" s="118"/>
    </row>
    <row r="120" spans="1:10" x14ac:dyDescent="0.2">
      <c r="A120" s="118"/>
      <c r="B120" s="118"/>
      <c r="C120" s="118"/>
      <c r="D120" s="118"/>
      <c r="E120" s="118"/>
      <c r="F120" s="118"/>
      <c r="G120" s="118"/>
      <c r="H120" s="118"/>
      <c r="I120" s="118"/>
      <c r="J120" s="118"/>
    </row>
    <row r="121" spans="1:10" x14ac:dyDescent="0.2">
      <c r="A121" s="118"/>
      <c r="B121" s="118"/>
      <c r="C121" s="118"/>
      <c r="D121" s="118"/>
      <c r="E121" s="118"/>
      <c r="F121" s="118"/>
      <c r="G121" s="118"/>
      <c r="H121" s="118"/>
      <c r="I121" s="118"/>
      <c r="J121" s="118"/>
    </row>
    <row r="122" spans="1:10" x14ac:dyDescent="0.2">
      <c r="A122" s="118"/>
      <c r="B122" s="118"/>
      <c r="C122" s="118"/>
      <c r="D122" s="118"/>
      <c r="E122" s="118"/>
      <c r="F122" s="118"/>
      <c r="G122" s="118"/>
      <c r="H122" s="118"/>
      <c r="I122" s="118"/>
      <c r="J122" s="118"/>
    </row>
    <row r="123" spans="1:10" x14ac:dyDescent="0.2">
      <c r="A123" s="118"/>
      <c r="B123" s="118"/>
      <c r="C123" s="118"/>
      <c r="D123" s="118"/>
      <c r="E123" s="118"/>
      <c r="F123" s="118"/>
      <c r="G123" s="118"/>
      <c r="H123" s="118"/>
      <c r="I123" s="118"/>
      <c r="J123" s="118"/>
    </row>
    <row r="124" spans="1:10" x14ac:dyDescent="0.2">
      <c r="A124" s="118"/>
      <c r="B124" s="118"/>
      <c r="C124" s="118"/>
      <c r="D124" s="118"/>
      <c r="E124" s="118"/>
      <c r="F124" s="118"/>
      <c r="G124" s="118"/>
      <c r="H124" s="118"/>
      <c r="I124" s="118"/>
      <c r="J124" s="118"/>
    </row>
  </sheetData>
  <mergeCells count="28">
    <mergeCell ref="K2:T2"/>
    <mergeCell ref="K3:T11"/>
    <mergeCell ref="A1:J2"/>
    <mergeCell ref="A4:J4"/>
    <mergeCell ref="A5:J5"/>
    <mergeCell ref="A3:J3"/>
    <mergeCell ref="A6:J16"/>
    <mergeCell ref="A66:J68"/>
    <mergeCell ref="A32:J35"/>
    <mergeCell ref="A36:J38"/>
    <mergeCell ref="A39:J40"/>
    <mergeCell ref="A41:J56"/>
    <mergeCell ref="A17:J20"/>
    <mergeCell ref="A27:J31"/>
    <mergeCell ref="A97:J97"/>
    <mergeCell ref="A98:J99"/>
    <mergeCell ref="A21:J26"/>
    <mergeCell ref="A87:J90"/>
    <mergeCell ref="A76:J78"/>
    <mergeCell ref="A91:J93"/>
    <mergeCell ref="A94:J96"/>
    <mergeCell ref="A69:J71"/>
    <mergeCell ref="A72:J74"/>
    <mergeCell ref="A75:J75"/>
    <mergeCell ref="A79:J82"/>
    <mergeCell ref="A83:J86"/>
    <mergeCell ref="A57:J60"/>
    <mergeCell ref="A61:J65"/>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54"/>
  <sheetViews>
    <sheetView showGridLines="0" zoomScale="80" zoomScaleNormal="80" workbookViewId="0">
      <pane ySplit="2" topLeftCell="A3" activePane="bottomLeft" state="frozen"/>
      <selection activeCell="C1" sqref="C1"/>
      <selection pane="bottomLeft" activeCell="B1" sqref="B1"/>
    </sheetView>
  </sheetViews>
  <sheetFormatPr defaultRowHeight="12.75" x14ac:dyDescent="0.2"/>
  <cols>
    <col min="1" max="1" width="19" style="18" customWidth="1"/>
    <col min="2" max="2" width="22.85546875" style="33" customWidth="1"/>
    <col min="3" max="3" width="12.85546875" style="40" customWidth="1"/>
    <col min="4" max="4" width="14.42578125" style="33" customWidth="1"/>
    <col min="5" max="5" width="18.140625" style="33" customWidth="1"/>
    <col min="6" max="7" width="14.42578125" style="33" customWidth="1"/>
    <col min="8" max="8" width="20.42578125" customWidth="1"/>
    <col min="9" max="9" width="32.7109375" customWidth="1"/>
    <col min="10" max="10" width="66.7109375" customWidth="1"/>
    <col min="11" max="11" width="37.7109375" style="16" customWidth="1"/>
    <col min="12" max="12" width="31.7109375" style="16" customWidth="1"/>
    <col min="13" max="13" width="37.7109375" style="16" customWidth="1"/>
    <col min="14" max="14" width="37.7109375" style="29" customWidth="1"/>
    <col min="15" max="15" width="37.7109375" style="16" customWidth="1"/>
    <col min="16" max="16" width="38" style="29" customWidth="1"/>
    <col min="17" max="20" width="38" style="16" customWidth="1"/>
    <col min="21" max="21" width="28.28515625" customWidth="1"/>
    <col min="22" max="22" width="140.7109375" customWidth="1"/>
    <col min="23" max="23" width="37.28515625" customWidth="1"/>
  </cols>
  <sheetData>
    <row r="1" spans="1:24" ht="41.45" customHeight="1" x14ac:dyDescent="0.25">
      <c r="A1" s="115" t="s">
        <v>334</v>
      </c>
      <c r="B1" s="113"/>
      <c r="C1" s="114"/>
      <c r="D1" s="113"/>
      <c r="E1" s="18"/>
      <c r="F1" s="18"/>
      <c r="G1" s="18"/>
    </row>
    <row r="2" spans="1:24" s="88" customFormat="1" ht="63" x14ac:dyDescent="0.2">
      <c r="A2" s="8" t="s">
        <v>49</v>
      </c>
      <c r="B2" s="90" t="s">
        <v>47</v>
      </c>
      <c r="C2" s="90" t="s">
        <v>198</v>
      </c>
      <c r="D2" s="90" t="s">
        <v>194</v>
      </c>
      <c r="E2" s="90" t="s">
        <v>195</v>
      </c>
      <c r="F2" s="109" t="s">
        <v>326</v>
      </c>
      <c r="G2" s="109" t="s">
        <v>463</v>
      </c>
      <c r="H2" s="90" t="s">
        <v>464</v>
      </c>
      <c r="I2" s="90" t="s">
        <v>324</v>
      </c>
      <c r="J2" s="90" t="s">
        <v>48</v>
      </c>
      <c r="K2" s="90" t="s">
        <v>197</v>
      </c>
      <c r="L2" s="90" t="s">
        <v>465</v>
      </c>
      <c r="M2" s="90" t="s">
        <v>141</v>
      </c>
      <c r="N2" s="90" t="s">
        <v>142</v>
      </c>
      <c r="O2" s="90" t="s">
        <v>188</v>
      </c>
      <c r="P2" s="90" t="s">
        <v>189</v>
      </c>
      <c r="Q2" s="90" t="s">
        <v>146</v>
      </c>
      <c r="R2" s="90" t="s">
        <v>145</v>
      </c>
      <c r="S2" s="90" t="s">
        <v>190</v>
      </c>
      <c r="T2" s="90" t="s">
        <v>191</v>
      </c>
      <c r="U2" s="90" t="s">
        <v>289</v>
      </c>
      <c r="V2" s="90" t="s">
        <v>466</v>
      </c>
      <c r="W2" s="90" t="s">
        <v>467</v>
      </c>
      <c r="X2" s="87"/>
    </row>
    <row r="3" spans="1:24" s="88" customFormat="1" ht="38.450000000000003" customHeight="1" x14ac:dyDescent="0.2">
      <c r="A3" s="8" t="s">
        <v>275</v>
      </c>
      <c r="B3" s="90" t="s">
        <v>274</v>
      </c>
      <c r="C3" s="37"/>
      <c r="D3" s="8"/>
      <c r="E3" s="8"/>
      <c r="F3" s="8"/>
      <c r="G3" s="8"/>
      <c r="H3" s="8"/>
      <c r="I3" s="8"/>
      <c r="J3" s="8"/>
      <c r="K3" s="8"/>
      <c r="L3" s="8"/>
      <c r="M3" s="8"/>
      <c r="N3" s="8"/>
      <c r="O3" s="8"/>
      <c r="P3" s="8"/>
      <c r="Q3" s="8"/>
      <c r="R3" s="8"/>
      <c r="S3" s="8"/>
      <c r="T3" s="8"/>
      <c r="U3" s="8"/>
      <c r="V3" s="8"/>
      <c r="W3" s="87"/>
      <c r="X3" s="87"/>
    </row>
    <row r="4" spans="1:24" ht="222.6" customHeight="1" x14ac:dyDescent="0.2">
      <c r="A4" s="168"/>
      <c r="B4" s="32"/>
      <c r="C4" s="39" t="s">
        <v>199</v>
      </c>
      <c r="D4" s="32"/>
      <c r="E4" s="32"/>
      <c r="F4" s="110" t="s">
        <v>325</v>
      </c>
      <c r="G4" s="32"/>
      <c r="H4" s="4" t="s">
        <v>50</v>
      </c>
      <c r="I4" s="4" t="s">
        <v>370</v>
      </c>
      <c r="J4" s="84" t="s">
        <v>371</v>
      </c>
      <c r="K4" s="4" t="s">
        <v>372</v>
      </c>
      <c r="L4" s="4"/>
      <c r="M4" s="4"/>
      <c r="N4" s="31"/>
      <c r="O4" s="4"/>
      <c r="P4" s="23"/>
      <c r="Q4" s="23"/>
      <c r="R4" s="23"/>
      <c r="S4" s="23"/>
      <c r="T4" s="23"/>
      <c r="U4" s="3" t="s">
        <v>10</v>
      </c>
      <c r="V4" s="3" t="s">
        <v>103</v>
      </c>
      <c r="W4" s="42"/>
      <c r="X4" s="87"/>
    </row>
    <row r="5" spans="1:24" ht="150.6" customHeight="1" x14ac:dyDescent="0.2">
      <c r="A5" s="170"/>
      <c r="B5" s="34"/>
      <c r="C5" s="38" t="s">
        <v>200</v>
      </c>
      <c r="D5" s="34"/>
      <c r="E5" s="34"/>
      <c r="F5" s="110" t="s">
        <v>325</v>
      </c>
      <c r="G5" s="104"/>
      <c r="H5" s="4" t="s">
        <v>51</v>
      </c>
      <c r="I5" s="4" t="s">
        <v>373</v>
      </c>
      <c r="J5" s="85" t="s">
        <v>449</v>
      </c>
      <c r="K5" s="4" t="s">
        <v>196</v>
      </c>
      <c r="L5" s="4"/>
      <c r="M5" s="4"/>
      <c r="N5" s="31"/>
      <c r="O5" s="4"/>
      <c r="P5" s="23"/>
      <c r="Q5" s="23"/>
      <c r="R5" s="23"/>
      <c r="S5" s="23"/>
      <c r="T5" s="23"/>
      <c r="U5" s="3" t="s">
        <v>10</v>
      </c>
      <c r="V5" s="3" t="s">
        <v>103</v>
      </c>
      <c r="W5" s="42"/>
      <c r="X5" s="87"/>
    </row>
    <row r="6" spans="1:24" s="88" customFormat="1" ht="36" customHeight="1" x14ac:dyDescent="0.2">
      <c r="A6" s="8">
        <v>2</v>
      </c>
      <c r="B6" s="8" t="s">
        <v>186</v>
      </c>
      <c r="C6" s="8"/>
      <c r="D6" s="8"/>
      <c r="E6" s="8"/>
      <c r="F6" s="8"/>
      <c r="G6" s="8"/>
      <c r="H6" s="8"/>
      <c r="I6" s="8"/>
      <c r="J6" s="8"/>
      <c r="K6" s="8"/>
      <c r="L6" s="8"/>
      <c r="M6" s="8"/>
      <c r="N6" s="8"/>
      <c r="O6" s="8"/>
      <c r="P6" s="8"/>
      <c r="Q6" s="8"/>
      <c r="R6" s="8"/>
      <c r="S6" s="8"/>
      <c r="T6" s="8"/>
      <c r="U6" s="8"/>
      <c r="V6" s="8"/>
      <c r="W6" s="8"/>
      <c r="X6" s="87"/>
    </row>
    <row r="7" spans="1:24" ht="263.45" customHeight="1" x14ac:dyDescent="0.2">
      <c r="A7" s="37"/>
      <c r="B7" s="35"/>
      <c r="C7" s="39" t="s">
        <v>201</v>
      </c>
      <c r="D7" s="35"/>
      <c r="E7" s="35"/>
      <c r="F7" s="110" t="s">
        <v>325</v>
      </c>
      <c r="G7" s="110" t="s">
        <v>325</v>
      </c>
      <c r="H7" s="1" t="s">
        <v>58</v>
      </c>
      <c r="I7" s="1" t="s">
        <v>375</v>
      </c>
      <c r="J7" s="86" t="s">
        <v>374</v>
      </c>
      <c r="K7" s="2" t="s">
        <v>147</v>
      </c>
      <c r="L7" s="2"/>
      <c r="M7" s="2"/>
      <c r="N7" s="23"/>
      <c r="O7" s="2"/>
      <c r="P7" s="23"/>
      <c r="Q7" s="23"/>
      <c r="R7" s="23"/>
      <c r="S7" s="23"/>
      <c r="T7" s="23"/>
      <c r="U7" s="2" t="s">
        <v>4</v>
      </c>
      <c r="V7" s="2" t="s">
        <v>104</v>
      </c>
      <c r="W7" s="42"/>
      <c r="X7" s="87"/>
    </row>
    <row r="8" spans="1:24" s="88" customFormat="1" ht="58.9" customHeight="1" x14ac:dyDescent="0.2">
      <c r="A8" s="8">
        <v>3</v>
      </c>
      <c r="B8" s="8" t="s">
        <v>450</v>
      </c>
      <c r="C8" s="8"/>
      <c r="D8" s="8"/>
      <c r="E8" s="8"/>
      <c r="F8" s="8"/>
      <c r="G8" s="8"/>
      <c r="H8" s="8"/>
      <c r="I8" s="8"/>
      <c r="J8" s="8"/>
      <c r="K8" s="8"/>
      <c r="L8" s="8"/>
      <c r="M8" s="8"/>
      <c r="N8" s="8"/>
      <c r="O8" s="8"/>
      <c r="P8" s="8"/>
      <c r="Q8" s="8"/>
      <c r="R8" s="8"/>
      <c r="S8" s="8"/>
      <c r="T8" s="8"/>
      <c r="U8" s="8"/>
      <c r="V8" s="8"/>
      <c r="W8" s="8"/>
      <c r="X8" s="87"/>
    </row>
    <row r="9" spans="1:24" ht="119.45" customHeight="1" x14ac:dyDescent="0.2">
      <c r="A9" s="168"/>
      <c r="B9" s="35"/>
      <c r="C9" s="39" t="s">
        <v>202</v>
      </c>
      <c r="D9" s="35"/>
      <c r="E9" s="35"/>
      <c r="F9" s="110" t="s">
        <v>325</v>
      </c>
      <c r="G9" s="103"/>
      <c r="H9" s="1" t="s">
        <v>52</v>
      </c>
      <c r="I9" s="1" t="s">
        <v>53</v>
      </c>
      <c r="J9" s="86" t="s">
        <v>452</v>
      </c>
      <c r="K9" s="1" t="s">
        <v>376</v>
      </c>
      <c r="L9" s="1"/>
      <c r="M9" s="1"/>
      <c r="N9" s="23"/>
      <c r="O9" s="1"/>
      <c r="P9" s="23"/>
      <c r="Q9" s="23"/>
      <c r="R9" s="23"/>
      <c r="S9" s="23"/>
      <c r="T9" s="23"/>
      <c r="U9" s="2" t="s">
        <v>5</v>
      </c>
      <c r="V9" s="2" t="s">
        <v>105</v>
      </c>
      <c r="W9" s="42"/>
      <c r="X9" s="87"/>
    </row>
    <row r="10" spans="1:24" ht="136.9" customHeight="1" x14ac:dyDescent="0.2">
      <c r="A10" s="170"/>
      <c r="B10" s="36"/>
      <c r="C10" s="39" t="s">
        <v>203</v>
      </c>
      <c r="D10" s="36"/>
      <c r="E10" s="36"/>
      <c r="F10" s="110" t="s">
        <v>325</v>
      </c>
      <c r="G10" s="36"/>
      <c r="H10" s="1" t="s">
        <v>54</v>
      </c>
      <c r="I10" s="1" t="s">
        <v>55</v>
      </c>
      <c r="J10" s="86" t="s">
        <v>56</v>
      </c>
      <c r="K10" s="1" t="s">
        <v>148</v>
      </c>
      <c r="L10" s="1"/>
      <c r="M10" s="1"/>
      <c r="N10" s="23"/>
      <c r="O10" s="1"/>
      <c r="P10" s="23"/>
      <c r="Q10" s="23"/>
      <c r="R10" s="23"/>
      <c r="S10" s="23"/>
      <c r="T10" s="23"/>
      <c r="U10" s="2" t="s">
        <v>5</v>
      </c>
      <c r="V10" s="2" t="s">
        <v>105</v>
      </c>
      <c r="W10" s="42"/>
      <c r="X10" s="87"/>
    </row>
    <row r="11" spans="1:24" s="88" customFormat="1" ht="36" customHeight="1" x14ac:dyDescent="0.2">
      <c r="A11" s="8">
        <v>4</v>
      </c>
      <c r="B11" s="8" t="s">
        <v>451</v>
      </c>
      <c r="C11" s="10"/>
      <c r="D11" s="10"/>
      <c r="E11" s="10"/>
      <c r="F11" s="10"/>
      <c r="G11" s="10"/>
      <c r="H11" s="10"/>
      <c r="I11" s="10"/>
      <c r="J11" s="10"/>
      <c r="K11" s="10"/>
      <c r="L11" s="10"/>
      <c r="M11" s="10"/>
      <c r="N11" s="10"/>
      <c r="O11" s="10"/>
      <c r="P11" s="10"/>
      <c r="Q11" s="10"/>
      <c r="R11" s="10"/>
      <c r="S11" s="10"/>
      <c r="T11" s="10"/>
      <c r="U11" s="10"/>
      <c r="V11" s="10"/>
      <c r="W11" s="10"/>
      <c r="X11" s="87"/>
    </row>
    <row r="12" spans="1:24" ht="69.599999999999994" customHeight="1" x14ac:dyDescent="0.2">
      <c r="A12" s="168"/>
      <c r="B12" s="36"/>
      <c r="C12" s="39" t="s">
        <v>204</v>
      </c>
      <c r="D12" s="36"/>
      <c r="E12" s="36"/>
      <c r="F12" s="110" t="s">
        <v>325</v>
      </c>
      <c r="G12" s="36"/>
      <c r="H12" s="1" t="s">
        <v>57</v>
      </c>
      <c r="I12" s="1" t="s">
        <v>149</v>
      </c>
      <c r="J12" s="86" t="s">
        <v>377</v>
      </c>
      <c r="K12" s="2" t="s">
        <v>150</v>
      </c>
      <c r="L12" s="2"/>
      <c r="M12" s="2"/>
      <c r="N12" s="23"/>
      <c r="O12" s="2"/>
      <c r="P12" s="23"/>
      <c r="Q12" s="23"/>
      <c r="R12" s="23"/>
      <c r="S12" s="23"/>
      <c r="T12" s="23"/>
      <c r="U12" s="2" t="s">
        <v>6</v>
      </c>
      <c r="V12" s="2" t="s">
        <v>106</v>
      </c>
      <c r="W12" s="42"/>
      <c r="X12" s="87"/>
    </row>
    <row r="13" spans="1:24" ht="78.599999999999994" customHeight="1" x14ac:dyDescent="0.2">
      <c r="A13" s="170"/>
      <c r="B13" s="36"/>
      <c r="C13" s="39" t="s">
        <v>205</v>
      </c>
      <c r="D13" s="36"/>
      <c r="E13" s="36"/>
      <c r="F13" s="110" t="s">
        <v>325</v>
      </c>
      <c r="G13" s="36"/>
      <c r="H13" s="1" t="s">
        <v>378</v>
      </c>
      <c r="I13" s="1" t="s">
        <v>151</v>
      </c>
      <c r="J13" s="86" t="s">
        <v>152</v>
      </c>
      <c r="K13" s="2" t="s">
        <v>269</v>
      </c>
      <c r="L13" s="2"/>
      <c r="M13" s="2"/>
      <c r="N13" s="23"/>
      <c r="O13" s="2"/>
      <c r="P13" s="23"/>
      <c r="Q13" s="23"/>
      <c r="R13" s="23"/>
      <c r="S13" s="23"/>
      <c r="T13" s="23"/>
      <c r="U13" s="2" t="s">
        <v>123</v>
      </c>
      <c r="V13" s="2" t="s">
        <v>125</v>
      </c>
      <c r="W13" s="42"/>
      <c r="X13" s="87"/>
    </row>
    <row r="14" spans="1:24" ht="71.25" customHeight="1" x14ac:dyDescent="0.2">
      <c r="A14" s="37"/>
      <c r="B14" s="36"/>
      <c r="C14" s="39" t="s">
        <v>379</v>
      </c>
      <c r="D14" s="103"/>
      <c r="E14" s="103"/>
      <c r="F14" s="110" t="s">
        <v>325</v>
      </c>
      <c r="H14" s="1" t="s">
        <v>380</v>
      </c>
      <c r="I14" s="1" t="s">
        <v>381</v>
      </c>
      <c r="J14" s="86" t="s">
        <v>382</v>
      </c>
      <c r="K14" s="2" t="s">
        <v>383</v>
      </c>
      <c r="L14" s="23"/>
      <c r="M14" s="2"/>
      <c r="N14" s="23"/>
      <c r="O14" s="23"/>
      <c r="P14" s="23"/>
      <c r="Q14" s="23"/>
      <c r="R14" s="23"/>
      <c r="S14" s="23"/>
      <c r="T14" s="2"/>
      <c r="U14" s="2" t="s">
        <v>469</v>
      </c>
      <c r="V14" s="2" t="s">
        <v>468</v>
      </c>
      <c r="X14" s="87"/>
    </row>
    <row r="15" spans="1:24" s="88" customFormat="1" ht="93.6" customHeight="1" x14ac:dyDescent="0.2">
      <c r="A15" s="8">
        <v>5</v>
      </c>
      <c r="B15" s="8" t="s">
        <v>453</v>
      </c>
      <c r="C15" s="11"/>
      <c r="D15" s="11"/>
      <c r="E15" s="11"/>
      <c r="F15" s="11"/>
      <c r="G15" s="11"/>
      <c r="H15" s="11"/>
      <c r="I15" s="11"/>
      <c r="J15" s="11"/>
      <c r="K15" s="11"/>
      <c r="L15" s="11"/>
      <c r="M15" s="11"/>
      <c r="N15" s="11"/>
      <c r="O15" s="11"/>
      <c r="P15" s="11"/>
      <c r="Q15" s="11"/>
      <c r="R15" s="11"/>
      <c r="S15" s="11"/>
      <c r="T15" s="11"/>
      <c r="U15" s="11"/>
      <c r="V15" s="11"/>
      <c r="W15" s="11"/>
      <c r="X15" s="87"/>
    </row>
    <row r="16" spans="1:24" s="95" customFormat="1" ht="138" customHeight="1" x14ac:dyDescent="0.2">
      <c r="A16" s="168"/>
      <c r="B16" s="91"/>
      <c r="C16" s="96" t="s">
        <v>206</v>
      </c>
      <c r="D16" s="92"/>
      <c r="E16" s="92"/>
      <c r="F16" s="110" t="s">
        <v>325</v>
      </c>
      <c r="G16" s="110" t="s">
        <v>325</v>
      </c>
      <c r="H16" s="94" t="s">
        <v>279</v>
      </c>
      <c r="I16" s="94" t="s">
        <v>277</v>
      </c>
      <c r="J16" s="97" t="s">
        <v>478</v>
      </c>
      <c r="K16" s="94" t="s">
        <v>280</v>
      </c>
      <c r="L16" s="92"/>
      <c r="M16" s="92"/>
      <c r="N16" s="124"/>
      <c r="O16" s="92"/>
      <c r="P16" s="92"/>
      <c r="Q16" s="92"/>
      <c r="R16" s="92"/>
      <c r="S16" s="92"/>
      <c r="T16" s="92"/>
      <c r="U16" s="93" t="s">
        <v>124</v>
      </c>
      <c r="V16" s="94" t="s">
        <v>295</v>
      </c>
      <c r="W16" s="92"/>
      <c r="X16" s="87"/>
    </row>
    <row r="17" spans="1:24" s="88" customFormat="1" ht="409.6" customHeight="1" x14ac:dyDescent="0.2">
      <c r="A17" s="169"/>
      <c r="B17" s="35"/>
      <c r="C17" s="39" t="s">
        <v>207</v>
      </c>
      <c r="D17" s="35"/>
      <c r="E17" s="35"/>
      <c r="F17" s="110" t="s">
        <v>325</v>
      </c>
      <c r="G17" s="110" t="s">
        <v>325</v>
      </c>
      <c r="H17" s="1" t="s">
        <v>384</v>
      </c>
      <c r="I17" s="5" t="s">
        <v>385</v>
      </c>
      <c r="J17" s="84" t="s">
        <v>153</v>
      </c>
      <c r="K17" s="5" t="s">
        <v>46</v>
      </c>
      <c r="L17" s="5"/>
      <c r="M17" s="5"/>
      <c r="N17" s="124"/>
      <c r="O17" s="5"/>
      <c r="P17" s="24"/>
      <c r="Q17" s="24"/>
      <c r="R17" s="24"/>
      <c r="S17" s="24"/>
      <c r="T17" s="24"/>
      <c r="U17" s="5" t="s">
        <v>22</v>
      </c>
      <c r="V17" s="2" t="s">
        <v>107</v>
      </c>
      <c r="W17" s="89"/>
      <c r="X17" s="87"/>
    </row>
    <row r="18" spans="1:24" s="88" customFormat="1" ht="95.45" customHeight="1" x14ac:dyDescent="0.2">
      <c r="A18" s="169"/>
      <c r="B18" s="35"/>
      <c r="C18" s="96" t="s">
        <v>208</v>
      </c>
      <c r="D18" s="35"/>
      <c r="E18" s="35"/>
      <c r="F18" s="103"/>
      <c r="G18" s="110" t="s">
        <v>325</v>
      </c>
      <c r="H18" s="1" t="s">
        <v>100</v>
      </c>
      <c r="I18" s="5" t="s">
        <v>101</v>
      </c>
      <c r="J18" s="84" t="s">
        <v>154</v>
      </c>
      <c r="K18" s="5" t="s">
        <v>270</v>
      </c>
      <c r="L18" s="5"/>
      <c r="M18" s="5"/>
      <c r="N18" s="124"/>
      <c r="O18" s="5"/>
      <c r="P18" s="24"/>
      <c r="Q18" s="24"/>
      <c r="R18" s="24"/>
      <c r="S18" s="24"/>
      <c r="T18" s="24"/>
      <c r="U18" s="5" t="s">
        <v>126</v>
      </c>
      <c r="V18" s="5" t="s">
        <v>127</v>
      </c>
      <c r="W18" s="89"/>
      <c r="X18" s="87"/>
    </row>
    <row r="19" spans="1:24" s="88" customFormat="1" ht="195" customHeight="1" x14ac:dyDescent="0.2">
      <c r="A19" s="169"/>
      <c r="B19" s="36"/>
      <c r="C19" s="39" t="s">
        <v>209</v>
      </c>
      <c r="D19" s="36"/>
      <c r="E19" s="36"/>
      <c r="F19" s="36"/>
      <c r="G19" s="110" t="s">
        <v>325</v>
      </c>
      <c r="H19" s="1" t="s">
        <v>59</v>
      </c>
      <c r="I19" s="5" t="s">
        <v>32</v>
      </c>
      <c r="J19" s="84" t="s">
        <v>155</v>
      </c>
      <c r="K19" s="5" t="s">
        <v>156</v>
      </c>
      <c r="L19" s="5"/>
      <c r="M19" s="5"/>
      <c r="N19" s="124"/>
      <c r="O19" s="5"/>
      <c r="P19" s="24"/>
      <c r="Q19" s="24"/>
      <c r="R19" s="24"/>
      <c r="S19" s="24"/>
      <c r="T19" s="24"/>
      <c r="U19" s="5" t="s">
        <v>1</v>
      </c>
      <c r="V19" s="5" t="s">
        <v>128</v>
      </c>
      <c r="W19" s="89"/>
      <c r="X19" s="87"/>
    </row>
    <row r="20" spans="1:24" s="18" customFormat="1" ht="170.45" customHeight="1" x14ac:dyDescent="0.2">
      <c r="A20" s="169"/>
      <c r="B20" s="41"/>
      <c r="C20" s="96" t="s">
        <v>210</v>
      </c>
      <c r="D20" s="41"/>
      <c r="E20" s="41"/>
      <c r="F20" s="41"/>
      <c r="G20" s="110" t="s">
        <v>325</v>
      </c>
      <c r="H20" s="1" t="s">
        <v>75</v>
      </c>
      <c r="I20" s="1" t="s">
        <v>74</v>
      </c>
      <c r="J20" s="84" t="s">
        <v>163</v>
      </c>
      <c r="K20" s="2" t="s">
        <v>271</v>
      </c>
      <c r="L20" s="2"/>
      <c r="M20" s="2"/>
      <c r="N20" s="124"/>
      <c r="O20" s="2"/>
      <c r="P20" s="23"/>
      <c r="Q20" s="23"/>
      <c r="R20" s="23"/>
      <c r="S20" s="23"/>
      <c r="T20" s="23"/>
      <c r="U20" s="1" t="s">
        <v>1</v>
      </c>
      <c r="V20" s="1" t="s">
        <v>111</v>
      </c>
      <c r="W20" s="17"/>
      <c r="X20" s="87"/>
    </row>
    <row r="21" spans="1:24" s="88" customFormat="1" ht="235.15" customHeight="1" x14ac:dyDescent="0.2">
      <c r="A21" s="169"/>
      <c r="B21" s="41"/>
      <c r="C21" s="39" t="s">
        <v>211</v>
      </c>
      <c r="D21" s="41"/>
      <c r="E21" s="41"/>
      <c r="F21" s="41"/>
      <c r="G21" s="110" t="s">
        <v>325</v>
      </c>
      <c r="H21" s="1" t="s">
        <v>99</v>
      </c>
      <c r="I21" s="5" t="s">
        <v>68</v>
      </c>
      <c r="J21" s="84" t="s">
        <v>477</v>
      </c>
      <c r="K21" s="5" t="s">
        <v>276</v>
      </c>
      <c r="L21" s="5"/>
      <c r="M21" s="5"/>
      <c r="N21" s="124"/>
      <c r="O21" s="5"/>
      <c r="P21" s="24"/>
      <c r="Q21" s="24"/>
      <c r="R21" s="24"/>
      <c r="S21" s="24"/>
      <c r="T21" s="24"/>
      <c r="U21" s="5" t="s">
        <v>1</v>
      </c>
      <c r="V21" s="5" t="s">
        <v>128</v>
      </c>
      <c r="W21" s="89"/>
      <c r="X21" s="87"/>
    </row>
    <row r="22" spans="1:24" s="18" customFormat="1" ht="154.15" customHeight="1" x14ac:dyDescent="0.2">
      <c r="A22" s="169"/>
      <c r="B22" s="41"/>
      <c r="C22" s="96" t="s">
        <v>212</v>
      </c>
      <c r="D22" s="41"/>
      <c r="E22" s="41"/>
      <c r="F22" s="41"/>
      <c r="G22" s="110" t="s">
        <v>325</v>
      </c>
      <c r="H22" s="1" t="s">
        <v>386</v>
      </c>
      <c r="I22" s="1" t="s">
        <v>76</v>
      </c>
      <c r="J22" s="84" t="s">
        <v>164</v>
      </c>
      <c r="K22" s="5" t="s">
        <v>454</v>
      </c>
      <c r="L22" s="5"/>
      <c r="M22" s="5"/>
      <c r="N22" s="124"/>
      <c r="O22" s="5"/>
      <c r="P22" s="24"/>
      <c r="Q22" s="24"/>
      <c r="R22" s="24"/>
      <c r="S22" s="24"/>
      <c r="T22" s="24"/>
      <c r="U22" s="2" t="s">
        <v>19</v>
      </c>
      <c r="V22" s="2" t="s">
        <v>112</v>
      </c>
      <c r="W22" s="17"/>
      <c r="X22" s="87"/>
    </row>
    <row r="23" spans="1:24" s="88" customFormat="1" ht="62.45" customHeight="1" x14ac:dyDescent="0.2">
      <c r="A23" s="169"/>
      <c r="B23" s="41"/>
      <c r="C23" s="39" t="s">
        <v>213</v>
      </c>
      <c r="D23" s="41"/>
      <c r="E23" s="41"/>
      <c r="F23" s="41"/>
      <c r="G23" s="110" t="s">
        <v>325</v>
      </c>
      <c r="H23" s="1" t="s">
        <v>159</v>
      </c>
      <c r="I23" s="5" t="s">
        <v>67</v>
      </c>
      <c r="J23" s="84" t="s">
        <v>160</v>
      </c>
      <c r="K23" s="5" t="s">
        <v>387</v>
      </c>
      <c r="L23" s="5"/>
      <c r="M23" s="5"/>
      <c r="N23" s="124"/>
      <c r="O23" s="5"/>
      <c r="P23" s="24"/>
      <c r="Q23" s="24"/>
      <c r="R23" s="24"/>
      <c r="S23" s="24"/>
      <c r="T23" s="24"/>
      <c r="U23" s="5" t="s">
        <v>124</v>
      </c>
      <c r="V23" s="5" t="s">
        <v>296</v>
      </c>
      <c r="W23" s="89"/>
      <c r="X23" s="87"/>
    </row>
    <row r="24" spans="1:24" s="88" customFormat="1" ht="84" customHeight="1" x14ac:dyDescent="0.2">
      <c r="A24" s="169"/>
      <c r="B24" s="41"/>
      <c r="C24" s="96" t="s">
        <v>214</v>
      </c>
      <c r="D24" s="41"/>
      <c r="E24" s="41"/>
      <c r="F24" s="41"/>
      <c r="G24" s="110" t="s">
        <v>325</v>
      </c>
      <c r="H24" s="1" t="s">
        <v>64</v>
      </c>
      <c r="I24" s="5" t="s">
        <v>65</v>
      </c>
      <c r="J24" s="84" t="s">
        <v>158</v>
      </c>
      <c r="K24" s="5" t="s">
        <v>66</v>
      </c>
      <c r="L24" s="5"/>
      <c r="M24" s="5"/>
      <c r="N24" s="124"/>
      <c r="O24" s="5"/>
      <c r="P24" s="24"/>
      <c r="Q24" s="24"/>
      <c r="R24" s="24"/>
      <c r="S24" s="24"/>
      <c r="T24" s="24"/>
      <c r="U24" s="5" t="s">
        <v>1</v>
      </c>
      <c r="V24" s="5" t="s">
        <v>128</v>
      </c>
      <c r="W24" s="89"/>
      <c r="X24" s="87"/>
    </row>
    <row r="25" spans="1:24" s="88" customFormat="1" ht="150" customHeight="1" x14ac:dyDescent="0.2">
      <c r="A25" s="169"/>
      <c r="B25" s="41"/>
      <c r="C25" s="39" t="s">
        <v>215</v>
      </c>
      <c r="D25" s="41"/>
      <c r="E25" s="41"/>
      <c r="F25" s="41"/>
      <c r="G25" s="110" t="s">
        <v>325</v>
      </c>
      <c r="H25" s="1" t="s">
        <v>69</v>
      </c>
      <c r="I25" s="5" t="s">
        <v>70</v>
      </c>
      <c r="J25" s="84" t="s">
        <v>455</v>
      </c>
      <c r="K25" s="5" t="s">
        <v>71</v>
      </c>
      <c r="L25" s="5"/>
      <c r="M25" s="5"/>
      <c r="N25" s="124"/>
      <c r="O25" s="5"/>
      <c r="P25" s="24"/>
      <c r="Q25" s="24"/>
      <c r="R25" s="24"/>
      <c r="S25" s="24"/>
      <c r="T25" s="24"/>
      <c r="U25" s="5" t="s">
        <v>2</v>
      </c>
      <c r="V25" s="5" t="s">
        <v>129</v>
      </c>
      <c r="W25" s="89"/>
      <c r="X25" s="87"/>
    </row>
    <row r="26" spans="1:24" s="88" customFormat="1" ht="103.15" customHeight="1" x14ac:dyDescent="0.2">
      <c r="A26" s="169"/>
      <c r="B26" s="41"/>
      <c r="C26" s="96" t="s">
        <v>216</v>
      </c>
      <c r="D26" s="41"/>
      <c r="E26" s="41"/>
      <c r="F26" s="41"/>
      <c r="G26" s="110" t="s">
        <v>325</v>
      </c>
      <c r="H26" s="1" t="s">
        <v>72</v>
      </c>
      <c r="I26" s="5" t="s">
        <v>73</v>
      </c>
      <c r="J26" s="84" t="s">
        <v>161</v>
      </c>
      <c r="K26" s="5" t="s">
        <v>162</v>
      </c>
      <c r="L26" s="5"/>
      <c r="M26" s="5"/>
      <c r="N26" s="124"/>
      <c r="O26" s="5"/>
      <c r="P26" s="24"/>
      <c r="Q26" s="24"/>
      <c r="R26" s="24"/>
      <c r="S26" s="24"/>
      <c r="T26" s="24"/>
      <c r="U26" s="5" t="s">
        <v>2</v>
      </c>
      <c r="V26" s="5" t="s">
        <v>129</v>
      </c>
      <c r="W26" s="89"/>
      <c r="X26" s="87"/>
    </row>
    <row r="27" spans="1:24" s="88" customFormat="1" ht="178.9" customHeight="1" x14ac:dyDescent="0.2">
      <c r="A27" s="169"/>
      <c r="B27" s="36"/>
      <c r="C27" s="39" t="s">
        <v>217</v>
      </c>
      <c r="D27" s="36"/>
      <c r="E27" s="36"/>
      <c r="F27" s="36"/>
      <c r="G27" s="110" t="s">
        <v>325</v>
      </c>
      <c r="H27" s="1" t="s">
        <v>60</v>
      </c>
      <c r="I27" s="5" t="s">
        <v>389</v>
      </c>
      <c r="J27" s="84" t="s">
        <v>388</v>
      </c>
      <c r="K27" s="5" t="s">
        <v>157</v>
      </c>
      <c r="L27" s="5"/>
      <c r="M27" s="5"/>
      <c r="N27" s="124"/>
      <c r="O27" s="5"/>
      <c r="P27" s="24"/>
      <c r="Q27" s="24"/>
      <c r="R27" s="24"/>
      <c r="S27" s="24"/>
      <c r="T27" s="24"/>
      <c r="U27" s="5" t="s">
        <v>20</v>
      </c>
      <c r="V27" s="5" t="s">
        <v>108</v>
      </c>
      <c r="W27" s="89"/>
      <c r="X27" s="87"/>
    </row>
    <row r="28" spans="1:24" s="88" customFormat="1" ht="150.6" customHeight="1" x14ac:dyDescent="0.2">
      <c r="A28" s="169"/>
      <c r="B28" s="41"/>
      <c r="C28" s="96" t="s">
        <v>218</v>
      </c>
      <c r="D28" s="41"/>
      <c r="E28" s="41"/>
      <c r="F28" s="41"/>
      <c r="G28" s="110" t="s">
        <v>325</v>
      </c>
      <c r="H28" s="1" t="s">
        <v>61</v>
      </c>
      <c r="I28" s="5" t="s">
        <v>390</v>
      </c>
      <c r="J28" s="84" t="s">
        <v>456</v>
      </c>
      <c r="K28" s="5" t="s">
        <v>62</v>
      </c>
      <c r="L28" s="5"/>
      <c r="M28" s="5"/>
      <c r="N28" s="124"/>
      <c r="O28" s="5"/>
      <c r="P28" s="24"/>
      <c r="Q28" s="24"/>
      <c r="R28" s="24"/>
      <c r="S28" s="24"/>
      <c r="T28" s="24"/>
      <c r="U28" s="5" t="s">
        <v>21</v>
      </c>
      <c r="V28" s="5" t="s">
        <v>109</v>
      </c>
      <c r="W28" s="89"/>
      <c r="X28" s="87"/>
    </row>
    <row r="29" spans="1:24" s="88" customFormat="1" ht="144.6" customHeight="1" x14ac:dyDescent="0.2">
      <c r="A29" s="170"/>
      <c r="B29" s="41"/>
      <c r="C29" s="39" t="s">
        <v>278</v>
      </c>
      <c r="D29" s="41"/>
      <c r="E29" s="41"/>
      <c r="F29" s="41"/>
      <c r="G29" s="110" t="s">
        <v>325</v>
      </c>
      <c r="H29" s="1" t="s">
        <v>63</v>
      </c>
      <c r="I29" s="5" t="s">
        <v>391</v>
      </c>
      <c r="J29" s="84" t="s">
        <v>392</v>
      </c>
      <c r="K29" s="5" t="s">
        <v>457</v>
      </c>
      <c r="L29" s="5"/>
      <c r="M29" s="5"/>
      <c r="N29" s="124"/>
      <c r="O29" s="5"/>
      <c r="P29" s="24"/>
      <c r="Q29" s="24"/>
      <c r="R29" s="24"/>
      <c r="S29" s="24"/>
      <c r="T29" s="24"/>
      <c r="U29" s="5" t="s">
        <v>18</v>
      </c>
      <c r="V29" s="5" t="s">
        <v>110</v>
      </c>
      <c r="W29" s="89"/>
      <c r="X29" s="87"/>
    </row>
    <row r="30" spans="1:24" s="88" customFormat="1" ht="58.9" customHeight="1" x14ac:dyDescent="0.2">
      <c r="A30" s="8">
        <v>6</v>
      </c>
      <c r="B30" s="8" t="s">
        <v>183</v>
      </c>
      <c r="C30" s="11"/>
      <c r="D30" s="11"/>
      <c r="E30" s="11"/>
      <c r="F30" s="11"/>
      <c r="G30" s="11"/>
      <c r="H30" s="11"/>
      <c r="I30" s="11"/>
      <c r="J30" s="11"/>
      <c r="K30" s="11"/>
      <c r="L30" s="11"/>
      <c r="M30" s="11"/>
      <c r="N30" s="11"/>
      <c r="O30" s="11"/>
      <c r="P30" s="11"/>
      <c r="Q30" s="11"/>
      <c r="R30" s="11"/>
      <c r="S30" s="11"/>
      <c r="T30" s="11"/>
      <c r="U30" s="11"/>
      <c r="V30" s="11"/>
      <c r="W30" s="11"/>
      <c r="X30" s="87"/>
    </row>
    <row r="31" spans="1:24" ht="109.15" customHeight="1" x14ac:dyDescent="0.2">
      <c r="A31" s="168"/>
      <c r="B31" s="165"/>
      <c r="C31" s="39" t="s">
        <v>219</v>
      </c>
      <c r="D31" s="35"/>
      <c r="E31" s="35"/>
      <c r="F31" s="110" t="s">
        <v>325</v>
      </c>
      <c r="G31" s="103"/>
      <c r="H31" s="1" t="s">
        <v>77</v>
      </c>
      <c r="I31" s="1" t="s">
        <v>33</v>
      </c>
      <c r="J31" s="84" t="s">
        <v>393</v>
      </c>
      <c r="K31" s="2" t="s">
        <v>77</v>
      </c>
      <c r="L31" s="2"/>
      <c r="M31" s="2"/>
      <c r="N31" s="23"/>
      <c r="O31" s="2"/>
      <c r="P31" s="23"/>
      <c r="Q31" s="23"/>
      <c r="R31" s="23"/>
      <c r="S31" s="23"/>
      <c r="T31" s="23"/>
      <c r="U31" s="2" t="s">
        <v>7</v>
      </c>
      <c r="V31" s="2" t="s">
        <v>113</v>
      </c>
      <c r="W31" s="42"/>
      <c r="X31" s="87"/>
    </row>
    <row r="32" spans="1:24" ht="71.45" customHeight="1" x14ac:dyDescent="0.2">
      <c r="A32" s="169"/>
      <c r="B32" s="166"/>
      <c r="C32" s="39" t="s">
        <v>220</v>
      </c>
      <c r="D32" s="35"/>
      <c r="E32" s="35"/>
      <c r="F32" s="110" t="s">
        <v>325</v>
      </c>
      <c r="G32" s="103"/>
      <c r="H32" s="1" t="s">
        <v>397</v>
      </c>
      <c r="I32" s="1" t="s">
        <v>394</v>
      </c>
      <c r="J32" s="84" t="s">
        <v>395</v>
      </c>
      <c r="K32" s="2" t="s">
        <v>396</v>
      </c>
      <c r="L32" s="2"/>
      <c r="M32" s="2"/>
      <c r="N32" s="23"/>
      <c r="O32" s="2"/>
      <c r="P32" s="23"/>
      <c r="Q32" s="23"/>
      <c r="R32" s="23"/>
      <c r="S32" s="23"/>
      <c r="T32" s="23"/>
      <c r="U32" s="2" t="s">
        <v>3</v>
      </c>
      <c r="V32" s="2" t="s">
        <v>130</v>
      </c>
      <c r="W32" s="42"/>
      <c r="X32" s="87"/>
    </row>
    <row r="33" spans="1:24" ht="156" customHeight="1" x14ac:dyDescent="0.2">
      <c r="A33" s="170"/>
      <c r="B33" s="167"/>
      <c r="C33" s="39" t="s">
        <v>221</v>
      </c>
      <c r="D33" s="36"/>
      <c r="E33" s="36"/>
      <c r="F33" s="36"/>
      <c r="G33" s="110" t="s">
        <v>325</v>
      </c>
      <c r="H33" s="1" t="s">
        <v>78</v>
      </c>
      <c r="I33" s="1" t="s">
        <v>399</v>
      </c>
      <c r="J33" s="84" t="s">
        <v>398</v>
      </c>
      <c r="K33" s="2" t="s">
        <v>79</v>
      </c>
      <c r="L33" s="2"/>
      <c r="M33" s="2"/>
      <c r="N33" s="23"/>
      <c r="O33" s="2"/>
      <c r="P33" s="23"/>
      <c r="Q33" s="23"/>
      <c r="R33" s="23"/>
      <c r="S33" s="23"/>
      <c r="T33" s="23"/>
      <c r="U33" s="2" t="s">
        <v>7</v>
      </c>
      <c r="V33" s="2" t="s">
        <v>113</v>
      </c>
      <c r="W33" s="42"/>
      <c r="X33" s="87"/>
    </row>
    <row r="34" spans="1:24" s="88" customFormat="1" ht="39" customHeight="1" x14ac:dyDescent="0.2">
      <c r="A34" s="8">
        <v>7</v>
      </c>
      <c r="B34" s="8" t="s">
        <v>458</v>
      </c>
      <c r="C34" s="9"/>
      <c r="D34" s="9"/>
      <c r="E34" s="9"/>
      <c r="F34" s="9"/>
      <c r="G34" s="9"/>
      <c r="H34" s="9"/>
      <c r="I34" s="9"/>
      <c r="J34" s="9"/>
      <c r="K34" s="9"/>
      <c r="L34" s="9"/>
      <c r="M34" s="9"/>
      <c r="N34" s="9"/>
      <c r="O34" s="9"/>
      <c r="P34" s="9"/>
      <c r="Q34" s="9"/>
      <c r="R34" s="9"/>
      <c r="S34" s="9"/>
      <c r="T34" s="9"/>
      <c r="U34" s="9"/>
      <c r="V34" s="9"/>
      <c r="W34" s="9"/>
      <c r="X34" s="87"/>
    </row>
    <row r="35" spans="1:24" ht="189" customHeight="1" x14ac:dyDescent="0.2">
      <c r="A35" s="168"/>
      <c r="B35" s="35"/>
      <c r="C35" s="39" t="s">
        <v>222</v>
      </c>
      <c r="D35" s="35"/>
      <c r="E35" s="35"/>
      <c r="F35" s="110" t="s">
        <v>325</v>
      </c>
      <c r="G35" s="110" t="s">
        <v>325</v>
      </c>
      <c r="H35" s="6" t="s">
        <v>80</v>
      </c>
      <c r="I35" s="1" t="s">
        <v>81</v>
      </c>
      <c r="J35" s="86" t="s">
        <v>165</v>
      </c>
      <c r="K35" s="1" t="s">
        <v>459</v>
      </c>
      <c r="L35" s="1"/>
      <c r="M35" s="1"/>
      <c r="N35" s="23"/>
      <c r="O35" s="1"/>
      <c r="P35" s="23"/>
      <c r="Q35" s="23"/>
      <c r="R35" s="23"/>
      <c r="S35" s="23"/>
      <c r="T35" s="23"/>
      <c r="U35" s="2" t="s">
        <v>24</v>
      </c>
      <c r="V35" s="2" t="s">
        <v>114</v>
      </c>
      <c r="W35" s="42"/>
      <c r="X35" s="87"/>
    </row>
    <row r="36" spans="1:24" ht="166.9" customHeight="1" x14ac:dyDescent="0.2">
      <c r="A36" s="170"/>
      <c r="B36" s="36"/>
      <c r="C36" s="39" t="s">
        <v>223</v>
      </c>
      <c r="D36" s="36"/>
      <c r="E36" s="36"/>
      <c r="F36" s="106"/>
      <c r="G36" s="110" t="s">
        <v>325</v>
      </c>
      <c r="H36" s="6" t="s">
        <v>85</v>
      </c>
      <c r="I36" s="1" t="s">
        <v>167</v>
      </c>
      <c r="J36" s="86" t="s">
        <v>168</v>
      </c>
      <c r="K36" s="1" t="s">
        <v>84</v>
      </c>
      <c r="L36" s="1"/>
      <c r="M36" s="1"/>
      <c r="N36" s="23"/>
      <c r="O36" s="1"/>
      <c r="P36" s="23"/>
      <c r="Q36" s="23"/>
      <c r="R36" s="23"/>
      <c r="S36" s="23"/>
      <c r="T36" s="23"/>
      <c r="U36" s="2" t="s">
        <v>23</v>
      </c>
      <c r="V36" s="2" t="s">
        <v>116</v>
      </c>
      <c r="W36" s="42"/>
      <c r="X36" s="87"/>
    </row>
    <row r="37" spans="1:24" s="88" customFormat="1" ht="60" customHeight="1" x14ac:dyDescent="0.2">
      <c r="A37" s="8">
        <v>8</v>
      </c>
      <c r="B37" s="8" t="s">
        <v>184</v>
      </c>
      <c r="C37" s="13"/>
      <c r="D37" s="13"/>
      <c r="E37" s="13"/>
      <c r="F37" s="13"/>
      <c r="G37" s="13"/>
      <c r="H37" s="13"/>
      <c r="I37" s="13"/>
      <c r="J37" s="13"/>
      <c r="K37" s="13"/>
      <c r="L37" s="13"/>
      <c r="M37" s="13"/>
      <c r="N37" s="13"/>
      <c r="O37" s="13"/>
      <c r="P37" s="13"/>
      <c r="Q37" s="13"/>
      <c r="R37" s="13"/>
      <c r="S37" s="13"/>
      <c r="T37" s="13"/>
      <c r="U37" s="13"/>
      <c r="V37" s="13"/>
      <c r="W37" s="13"/>
      <c r="X37" s="87"/>
    </row>
    <row r="38" spans="1:24" ht="147" customHeight="1" x14ac:dyDescent="0.2">
      <c r="A38" s="168"/>
      <c r="B38" s="35"/>
      <c r="C38" s="39" t="s">
        <v>224</v>
      </c>
      <c r="D38" s="35"/>
      <c r="E38" s="35"/>
      <c r="F38" s="110" t="s">
        <v>325</v>
      </c>
      <c r="G38" s="107"/>
      <c r="H38" s="7" t="s">
        <v>88</v>
      </c>
      <c r="I38" s="1" t="s">
        <v>41</v>
      </c>
      <c r="J38" s="86" t="s">
        <v>169</v>
      </c>
      <c r="K38" s="5" t="s">
        <v>460</v>
      </c>
      <c r="L38" s="5"/>
      <c r="M38" s="5"/>
      <c r="N38" s="24"/>
      <c r="O38" s="5"/>
      <c r="P38" s="24"/>
      <c r="Q38" s="24"/>
      <c r="R38" s="24"/>
      <c r="S38" s="24"/>
      <c r="T38" s="24"/>
      <c r="U38" s="2" t="s">
        <v>9</v>
      </c>
      <c r="V38" s="2" t="s">
        <v>118</v>
      </c>
      <c r="W38" s="42"/>
      <c r="X38" s="87"/>
    </row>
    <row r="39" spans="1:24" ht="320.45" customHeight="1" x14ac:dyDescent="0.2">
      <c r="A39" s="169"/>
      <c r="B39" s="36"/>
      <c r="C39" s="39" t="s">
        <v>225</v>
      </c>
      <c r="D39" s="36"/>
      <c r="E39" s="36"/>
      <c r="F39" s="110" t="s">
        <v>325</v>
      </c>
      <c r="G39" s="108"/>
      <c r="H39" s="7" t="s">
        <v>89</v>
      </c>
      <c r="I39" s="1" t="s">
        <v>35</v>
      </c>
      <c r="J39" s="86" t="s">
        <v>281</v>
      </c>
      <c r="K39" s="5" t="s">
        <v>272</v>
      </c>
      <c r="L39" s="5"/>
      <c r="M39" s="5"/>
      <c r="N39" s="24"/>
      <c r="O39" s="5"/>
      <c r="P39" s="24"/>
      <c r="Q39" s="24"/>
      <c r="R39" s="24"/>
      <c r="S39" s="24"/>
      <c r="T39" s="24"/>
      <c r="U39" s="2" t="s">
        <v>9</v>
      </c>
      <c r="V39" s="2" t="s">
        <v>118</v>
      </c>
      <c r="W39" s="42"/>
      <c r="X39" s="87"/>
    </row>
    <row r="40" spans="1:24" ht="99" customHeight="1" x14ac:dyDescent="0.2">
      <c r="A40" s="169"/>
      <c r="B40" s="36"/>
      <c r="C40" s="39" t="s">
        <v>226</v>
      </c>
      <c r="D40" s="36"/>
      <c r="E40" s="36"/>
      <c r="F40" s="110" t="s">
        <v>325</v>
      </c>
      <c r="G40" s="108"/>
      <c r="H40" s="7" t="s">
        <v>170</v>
      </c>
      <c r="I40" s="1" t="s">
        <v>171</v>
      </c>
      <c r="J40" s="86" t="s">
        <v>172</v>
      </c>
      <c r="K40" s="5" t="s">
        <v>173</v>
      </c>
      <c r="L40" s="5"/>
      <c r="M40" s="5"/>
      <c r="N40" s="24"/>
      <c r="O40" s="5"/>
      <c r="P40" s="24"/>
      <c r="Q40" s="24"/>
      <c r="R40" s="24"/>
      <c r="S40" s="24"/>
      <c r="T40" s="24"/>
      <c r="U40" s="2" t="s">
        <v>3</v>
      </c>
      <c r="V40" s="2" t="s">
        <v>174</v>
      </c>
      <c r="W40" s="42"/>
      <c r="X40" s="87"/>
    </row>
    <row r="41" spans="1:24" ht="126" customHeight="1" x14ac:dyDescent="0.2">
      <c r="A41" s="169"/>
      <c r="B41" s="36"/>
      <c r="C41" s="39" t="s">
        <v>227</v>
      </c>
      <c r="D41" s="36"/>
      <c r="E41" s="36"/>
      <c r="F41" s="110" t="s">
        <v>325</v>
      </c>
      <c r="G41" s="108"/>
      <c r="H41" s="7" t="s">
        <v>175</v>
      </c>
      <c r="I41" s="1" t="s">
        <v>34</v>
      </c>
      <c r="J41" s="86" t="s">
        <v>176</v>
      </c>
      <c r="K41" s="5" t="s">
        <v>400</v>
      </c>
      <c r="L41" s="5"/>
      <c r="M41" s="5"/>
      <c r="N41" s="24"/>
      <c r="O41" s="5"/>
      <c r="P41" s="24"/>
      <c r="Q41" s="24"/>
      <c r="R41" s="24"/>
      <c r="S41" s="24"/>
      <c r="T41" s="24"/>
      <c r="U41" s="2" t="s">
        <v>470</v>
      </c>
      <c r="V41" s="2" t="s">
        <v>122</v>
      </c>
      <c r="W41" s="42"/>
      <c r="X41" s="87"/>
    </row>
    <row r="42" spans="1:24" ht="108" customHeight="1" x14ac:dyDescent="0.2">
      <c r="A42" s="170"/>
      <c r="B42" s="36"/>
      <c r="C42" s="39" t="s">
        <v>234</v>
      </c>
      <c r="D42" s="36"/>
      <c r="E42" s="36"/>
      <c r="F42" s="110" t="s">
        <v>325</v>
      </c>
      <c r="G42" s="106"/>
      <c r="H42" s="6" t="s">
        <v>82</v>
      </c>
      <c r="I42" s="1" t="s">
        <v>83</v>
      </c>
      <c r="J42" s="86" t="s">
        <v>166</v>
      </c>
      <c r="K42" s="1" t="s">
        <v>273</v>
      </c>
      <c r="L42" s="1"/>
      <c r="M42" s="1"/>
      <c r="N42" s="24"/>
      <c r="O42" s="1"/>
      <c r="P42" s="23"/>
      <c r="Q42" s="23"/>
      <c r="R42" s="23"/>
      <c r="S42" s="23"/>
      <c r="T42" s="23"/>
      <c r="U42" s="2" t="s">
        <v>25</v>
      </c>
      <c r="V42" s="2" t="s">
        <v>115</v>
      </c>
      <c r="W42" s="42"/>
      <c r="X42" s="87"/>
    </row>
    <row r="43" spans="1:24" s="88" customFormat="1" ht="36" customHeight="1" x14ac:dyDescent="0.2">
      <c r="A43" s="8">
        <v>9</v>
      </c>
      <c r="B43" s="8" t="s">
        <v>461</v>
      </c>
      <c r="C43" s="15"/>
      <c r="D43" s="15"/>
      <c r="E43" s="15"/>
      <c r="F43" s="15"/>
      <c r="G43" s="15"/>
      <c r="H43" s="15"/>
      <c r="I43" s="15"/>
      <c r="J43" s="15"/>
      <c r="K43" s="15"/>
      <c r="L43" s="15"/>
      <c r="M43" s="15"/>
      <c r="N43" s="15"/>
      <c r="O43" s="15"/>
      <c r="P43" s="15"/>
      <c r="Q43" s="15"/>
      <c r="R43" s="15"/>
      <c r="S43" s="15"/>
      <c r="T43" s="15"/>
      <c r="U43" s="15"/>
      <c r="V43" s="15"/>
      <c r="W43" s="15"/>
      <c r="X43" s="87"/>
    </row>
    <row r="44" spans="1:24" ht="189" customHeight="1" x14ac:dyDescent="0.2">
      <c r="A44" s="168"/>
      <c r="B44" s="35"/>
      <c r="C44" s="39" t="s">
        <v>228</v>
      </c>
      <c r="D44" s="35"/>
      <c r="E44" s="35"/>
      <c r="F44" s="110" t="s">
        <v>325</v>
      </c>
      <c r="G44" s="103"/>
      <c r="H44" s="1" t="s">
        <v>93</v>
      </c>
      <c r="I44" s="1" t="s">
        <v>36</v>
      </c>
      <c r="J44" s="86" t="s">
        <v>177</v>
      </c>
      <c r="K44" s="2" t="s">
        <v>90</v>
      </c>
      <c r="L44" s="2"/>
      <c r="M44" s="2"/>
      <c r="N44" s="23"/>
      <c r="O44" s="2"/>
      <c r="P44" s="23"/>
      <c r="Q44" s="23"/>
      <c r="R44" s="23"/>
      <c r="S44" s="23"/>
      <c r="T44" s="23"/>
      <c r="U44" s="2" t="s">
        <v>16</v>
      </c>
      <c r="V44" s="2" t="s">
        <v>119</v>
      </c>
      <c r="W44" s="42"/>
      <c r="X44" s="87"/>
    </row>
    <row r="45" spans="1:24" ht="148.9" customHeight="1" x14ac:dyDescent="0.2">
      <c r="A45" s="170"/>
      <c r="B45" s="36"/>
      <c r="C45" s="39" t="s">
        <v>229</v>
      </c>
      <c r="D45" s="36"/>
      <c r="E45" s="36"/>
      <c r="F45" s="110" t="s">
        <v>325</v>
      </c>
      <c r="G45" s="36"/>
      <c r="H45" s="1" t="s">
        <v>92</v>
      </c>
      <c r="I45" s="1" t="s">
        <v>45</v>
      </c>
      <c r="J45" s="86" t="s">
        <v>94</v>
      </c>
      <c r="K45" s="2" t="s">
        <v>91</v>
      </c>
      <c r="L45" s="2"/>
      <c r="M45" s="2"/>
      <c r="N45" s="23"/>
      <c r="O45" s="2"/>
      <c r="P45" s="23"/>
      <c r="Q45" s="23"/>
      <c r="R45" s="23"/>
      <c r="S45" s="23"/>
      <c r="T45" s="23"/>
      <c r="U45" s="2" t="s">
        <v>124</v>
      </c>
      <c r="V45" s="2" t="s">
        <v>294</v>
      </c>
      <c r="W45" s="42"/>
      <c r="X45" s="87"/>
    </row>
    <row r="46" spans="1:24" s="88" customFormat="1" ht="58.9" customHeight="1" x14ac:dyDescent="0.2">
      <c r="A46" s="8">
        <v>10</v>
      </c>
      <c r="B46" s="8" t="s">
        <v>185</v>
      </c>
      <c r="C46" s="9"/>
      <c r="D46" s="9"/>
      <c r="E46" s="9"/>
      <c r="F46" s="9"/>
      <c r="G46" s="9"/>
      <c r="H46" s="9"/>
      <c r="I46" s="9"/>
      <c r="J46" s="9"/>
      <c r="K46" s="9"/>
      <c r="L46" s="9"/>
      <c r="M46" s="9"/>
      <c r="N46" s="9"/>
      <c r="O46" s="9"/>
      <c r="P46" s="9"/>
      <c r="Q46" s="9"/>
      <c r="R46" s="9"/>
      <c r="S46" s="9"/>
      <c r="T46" s="9"/>
      <c r="U46" s="9"/>
      <c r="V46" s="9"/>
      <c r="W46" s="9"/>
      <c r="X46" s="87"/>
    </row>
    <row r="47" spans="1:24" ht="140.44999999999999" customHeight="1" x14ac:dyDescent="0.2">
      <c r="A47" s="168"/>
      <c r="B47" s="35"/>
      <c r="C47" s="39" t="s">
        <v>230</v>
      </c>
      <c r="D47" s="35"/>
      <c r="E47" s="35"/>
      <c r="F47" s="110" t="s">
        <v>325</v>
      </c>
      <c r="G47" s="110" t="s">
        <v>325</v>
      </c>
      <c r="H47" s="7" t="s">
        <v>96</v>
      </c>
      <c r="I47" s="1" t="s">
        <v>37</v>
      </c>
      <c r="J47" s="84" t="s">
        <v>178</v>
      </c>
      <c r="K47" s="1" t="s">
        <v>95</v>
      </c>
      <c r="L47" s="1"/>
      <c r="M47" s="1"/>
      <c r="N47" s="23"/>
      <c r="O47" s="1"/>
      <c r="P47" s="23"/>
      <c r="Q47" s="23"/>
      <c r="R47" s="23"/>
      <c r="S47" s="23"/>
      <c r="T47" s="23"/>
      <c r="U47" s="2" t="s">
        <v>0</v>
      </c>
      <c r="V47" s="2" t="s">
        <v>120</v>
      </c>
      <c r="W47" s="42"/>
      <c r="X47" s="87"/>
    </row>
    <row r="48" spans="1:24" ht="158.44999999999999" customHeight="1" x14ac:dyDescent="0.2">
      <c r="A48" s="170"/>
      <c r="B48" s="36"/>
      <c r="C48" s="39" t="s">
        <v>231</v>
      </c>
      <c r="D48" s="36"/>
      <c r="E48" s="36"/>
      <c r="F48" s="110" t="s">
        <v>325</v>
      </c>
      <c r="G48" s="110" t="s">
        <v>325</v>
      </c>
      <c r="H48" s="7" t="s">
        <v>97</v>
      </c>
      <c r="I48" s="1" t="s">
        <v>38</v>
      </c>
      <c r="J48" s="84" t="s">
        <v>179</v>
      </c>
      <c r="K48" s="1" t="s">
        <v>95</v>
      </c>
      <c r="L48" s="1"/>
      <c r="M48" s="1"/>
      <c r="N48" s="23"/>
      <c r="O48" s="1"/>
      <c r="P48" s="23"/>
      <c r="Q48" s="23"/>
      <c r="R48" s="23"/>
      <c r="S48" s="23"/>
      <c r="T48" s="23"/>
      <c r="U48" s="2" t="s">
        <v>0</v>
      </c>
      <c r="V48" s="2" t="s">
        <v>120</v>
      </c>
      <c r="W48" s="42"/>
      <c r="X48" s="87"/>
    </row>
    <row r="49" spans="1:24" s="88" customFormat="1" ht="92.45" customHeight="1" x14ac:dyDescent="0.2">
      <c r="A49" s="8">
        <v>11</v>
      </c>
      <c r="B49" s="8" t="s">
        <v>462</v>
      </c>
      <c r="C49" s="12"/>
      <c r="D49" s="12"/>
      <c r="E49" s="12"/>
      <c r="F49" s="12"/>
      <c r="G49" s="12"/>
      <c r="H49" s="12"/>
      <c r="I49" s="12"/>
      <c r="J49" s="12"/>
      <c r="K49" s="12"/>
      <c r="L49" s="12"/>
      <c r="M49" s="12"/>
      <c r="N49" s="12"/>
      <c r="O49" s="12"/>
      <c r="P49" s="12"/>
      <c r="Q49" s="12"/>
      <c r="R49" s="12"/>
      <c r="S49" s="12"/>
      <c r="T49" s="12"/>
      <c r="U49" s="12"/>
      <c r="V49" s="12"/>
      <c r="W49" s="12"/>
      <c r="X49" s="87"/>
    </row>
    <row r="50" spans="1:24" ht="177.6" customHeight="1" x14ac:dyDescent="0.2">
      <c r="A50" s="168"/>
      <c r="B50" s="35"/>
      <c r="C50" s="39" t="s">
        <v>232</v>
      </c>
      <c r="D50" s="35"/>
      <c r="E50" s="35"/>
      <c r="F50" s="103"/>
      <c r="G50" s="110" t="s">
        <v>325</v>
      </c>
      <c r="H50" s="1" t="s">
        <v>180</v>
      </c>
      <c r="I50" s="1" t="s">
        <v>40</v>
      </c>
      <c r="J50" s="86" t="s">
        <v>182</v>
      </c>
      <c r="K50" s="2" t="s">
        <v>181</v>
      </c>
      <c r="L50" s="2"/>
      <c r="M50" s="2"/>
      <c r="N50" s="23"/>
      <c r="O50" s="2"/>
      <c r="P50" s="23"/>
      <c r="Q50" s="23"/>
      <c r="R50" s="23"/>
      <c r="S50" s="23"/>
      <c r="T50" s="23"/>
      <c r="U50" s="2" t="s">
        <v>17</v>
      </c>
      <c r="V50" s="2" t="s">
        <v>121</v>
      </c>
      <c r="W50" s="42"/>
      <c r="X50" s="87"/>
    </row>
    <row r="51" spans="1:24" ht="198" customHeight="1" x14ac:dyDescent="0.2">
      <c r="A51" s="170"/>
      <c r="B51" s="35"/>
      <c r="C51" s="39" t="s">
        <v>233</v>
      </c>
      <c r="D51" s="35"/>
      <c r="E51" s="35"/>
      <c r="F51" s="103"/>
      <c r="G51" s="110" t="s">
        <v>325</v>
      </c>
      <c r="H51" s="1" t="s">
        <v>192</v>
      </c>
      <c r="I51" s="1" t="s">
        <v>39</v>
      </c>
      <c r="J51" s="86" t="s">
        <v>401</v>
      </c>
      <c r="K51" s="2" t="s">
        <v>98</v>
      </c>
      <c r="L51" s="2"/>
      <c r="M51" s="2"/>
      <c r="N51" s="23"/>
      <c r="O51" s="2"/>
      <c r="P51" s="23"/>
      <c r="Q51" s="23"/>
      <c r="R51" s="23"/>
      <c r="S51" s="23"/>
      <c r="T51" s="23"/>
      <c r="U51" s="2" t="s">
        <v>17</v>
      </c>
      <c r="V51" s="2" t="s">
        <v>121</v>
      </c>
      <c r="W51" s="42"/>
      <c r="X51" s="87"/>
    </row>
    <row r="52" spans="1:24" s="88" customFormat="1" ht="53.45" customHeight="1" x14ac:dyDescent="0.2">
      <c r="A52" s="8">
        <v>12</v>
      </c>
      <c r="B52" s="8" t="s">
        <v>444</v>
      </c>
      <c r="C52" s="14"/>
      <c r="D52" s="14"/>
      <c r="E52" s="14"/>
      <c r="F52" s="14"/>
      <c r="G52" s="14"/>
      <c r="H52" s="14"/>
      <c r="I52" s="14"/>
      <c r="J52" s="14"/>
      <c r="K52" s="14"/>
      <c r="L52" s="14"/>
      <c r="M52" s="14"/>
      <c r="N52" s="14"/>
      <c r="O52" s="14"/>
      <c r="P52" s="14"/>
      <c r="Q52" s="14"/>
      <c r="R52" s="14"/>
      <c r="S52" s="14"/>
      <c r="T52" s="14"/>
      <c r="U52" s="14"/>
      <c r="V52" s="14"/>
      <c r="W52" s="14"/>
      <c r="X52" s="87"/>
    </row>
    <row r="53" spans="1:24" ht="51" customHeight="1" x14ac:dyDescent="0.2">
      <c r="A53" s="37"/>
      <c r="B53" s="101"/>
      <c r="C53" s="101"/>
      <c r="D53" s="101"/>
      <c r="E53" s="101"/>
      <c r="F53" s="101"/>
      <c r="G53" s="101"/>
      <c r="H53" s="1" t="s">
        <v>86</v>
      </c>
      <c r="I53" s="1" t="s">
        <v>87</v>
      </c>
      <c r="J53" s="86" t="s">
        <v>87</v>
      </c>
      <c r="K53" s="101"/>
      <c r="L53" s="101"/>
      <c r="M53" s="101"/>
      <c r="N53" s="102"/>
      <c r="O53" s="101"/>
      <c r="P53" s="102"/>
      <c r="Q53" s="102"/>
      <c r="R53" s="102"/>
      <c r="S53" s="102"/>
      <c r="T53" s="102"/>
      <c r="U53" s="2" t="s">
        <v>8</v>
      </c>
      <c r="V53" s="2" t="s">
        <v>117</v>
      </c>
      <c r="W53" s="42"/>
      <c r="X53" s="87"/>
    </row>
    <row r="54" spans="1:24" ht="20.45" customHeight="1" x14ac:dyDescent="0.2">
      <c r="A54" s="37"/>
      <c r="B54" s="8"/>
      <c r="C54" s="37"/>
      <c r="D54" s="8"/>
      <c r="E54" s="8"/>
      <c r="F54" s="8"/>
      <c r="G54" s="8"/>
      <c r="H54" s="8"/>
      <c r="I54" s="8"/>
      <c r="J54" s="8"/>
      <c r="K54" s="8"/>
      <c r="L54" s="8"/>
      <c r="M54" s="8"/>
      <c r="N54" s="8"/>
      <c r="O54" s="8"/>
      <c r="P54" s="8"/>
      <c r="Q54" s="8"/>
      <c r="R54" s="8"/>
      <c r="S54" s="8"/>
      <c r="T54" s="8"/>
      <c r="U54" s="8"/>
      <c r="V54" s="19"/>
      <c r="W54" s="8"/>
      <c r="X54" s="87"/>
    </row>
  </sheetData>
  <autoFilter ref="A2:V53"/>
  <mergeCells count="11">
    <mergeCell ref="A35:A36"/>
    <mergeCell ref="A38:A42"/>
    <mergeCell ref="A44:A45"/>
    <mergeCell ref="A47:A48"/>
    <mergeCell ref="A50:A51"/>
    <mergeCell ref="B31:B33"/>
    <mergeCell ref="A31:A33"/>
    <mergeCell ref="A16:A29"/>
    <mergeCell ref="A4:A5"/>
    <mergeCell ref="A9:A10"/>
    <mergeCell ref="A12:A13"/>
  </mergeCells>
  <pageMargins left="0.25" right="0.25" top="0.75" bottom="0.75" header="0.3" footer="0.3"/>
  <pageSetup paperSize="9" scale="19" fitToHeight="0" orientation="landscape" r:id="rId1"/>
  <headerFooter>
    <oddHeader>&amp;CKPMG Oy Ab</oddHeader>
    <oddFooter>&amp;C&amp;7&amp;B&amp;"Arial"Document Classification: KPMG Confidential</oddFooter>
  </headerFooter>
  <ignoredErrors>
    <ignoredError sqref="C16:C29" twoDigitTextYear="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'(Datan validaatio-listat)'!$A$15:$A$20</xm:f>
          </x14:formula1>
          <xm:sqref>N16:N29 N7 N4:N5 N47:N48 N53 N44:N45 N38:N42 N35:N36 N31:N33 N12:N14 N9:N10 N50:N51</xm:sqref>
        </x14:dataValidation>
        <x14:dataValidation type="list" allowBlank="1" showInputMessage="1" showErrorMessage="1">
          <x14:formula1>
            <xm:f>'[1](Datan validaatio-listat)'!#REF!</xm:f>
          </x14:formula1>
          <xm:sqref>L14 S14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showGridLines="0" zoomScale="80" zoomScaleNormal="80" workbookViewId="0">
      <selection activeCell="G18" sqref="G18"/>
    </sheetView>
  </sheetViews>
  <sheetFormatPr defaultColWidth="8.85546875" defaultRowHeight="14.25" x14ac:dyDescent="0.2"/>
  <cols>
    <col min="1" max="1" width="13.7109375" style="43" customWidth="1"/>
    <col min="2" max="2" width="11.42578125" style="44" customWidth="1"/>
    <col min="3" max="3" width="14.5703125" style="43" customWidth="1"/>
    <col min="4" max="4" width="20.28515625" style="43" customWidth="1"/>
    <col min="5" max="5" width="32.7109375" style="43" customWidth="1"/>
    <col min="6" max="6" width="61.42578125" style="76" customWidth="1"/>
    <col min="7" max="7" width="37.7109375" style="45" customWidth="1"/>
    <col min="8" max="8" width="31.7109375" style="45" customWidth="1"/>
    <col min="9" max="9" width="37.7109375" style="45" customWidth="1"/>
    <col min="10" max="10" width="37.7109375" style="46" customWidth="1"/>
    <col min="11" max="11" width="37.7109375" style="45" customWidth="1"/>
    <col min="12" max="12" width="38" style="46" customWidth="1"/>
    <col min="13" max="16" width="38" style="45" customWidth="1"/>
    <col min="17" max="17" width="37.28515625" style="43" customWidth="1"/>
    <col min="18" max="16384" width="8.85546875" style="43"/>
  </cols>
  <sheetData>
    <row r="1" spans="1:17" ht="33.6" customHeight="1" x14ac:dyDescent="0.25">
      <c r="A1" s="116" t="s">
        <v>335</v>
      </c>
      <c r="B1" s="112"/>
      <c r="C1" s="111"/>
      <c r="D1" s="111"/>
    </row>
    <row r="2" spans="1:17" ht="30" x14ac:dyDescent="0.2">
      <c r="A2" s="47">
        <v>12</v>
      </c>
      <c r="B2" s="48" t="s">
        <v>198</v>
      </c>
      <c r="C2" s="47" t="s">
        <v>194</v>
      </c>
      <c r="D2" s="47" t="s">
        <v>195</v>
      </c>
      <c r="E2" s="47" t="s">
        <v>132</v>
      </c>
      <c r="F2" s="47" t="s">
        <v>48</v>
      </c>
      <c r="G2" s="47" t="s">
        <v>197</v>
      </c>
      <c r="H2" s="47" t="s">
        <v>102</v>
      </c>
      <c r="I2" s="47" t="s">
        <v>141</v>
      </c>
      <c r="J2" s="47" t="s">
        <v>142</v>
      </c>
      <c r="K2" s="47" t="s">
        <v>188</v>
      </c>
      <c r="L2" s="47" t="s">
        <v>189</v>
      </c>
      <c r="M2" s="47" t="s">
        <v>146</v>
      </c>
      <c r="N2" s="47" t="s">
        <v>145</v>
      </c>
      <c r="O2" s="47" t="s">
        <v>190</v>
      </c>
      <c r="P2" s="47" t="s">
        <v>191</v>
      </c>
      <c r="Q2" s="49" t="s">
        <v>193</v>
      </c>
    </row>
    <row r="3" spans="1:17" ht="15" x14ac:dyDescent="0.2">
      <c r="A3" s="47"/>
      <c r="B3" s="50"/>
      <c r="C3" s="51"/>
      <c r="D3" s="51"/>
      <c r="E3" s="52"/>
      <c r="F3" s="71"/>
      <c r="G3" s="51"/>
      <c r="H3" s="50"/>
      <c r="I3" s="50"/>
      <c r="J3" s="50"/>
      <c r="K3" s="50"/>
      <c r="L3" s="50"/>
      <c r="M3" s="50"/>
      <c r="N3" s="50"/>
      <c r="O3" s="50"/>
      <c r="P3" s="50"/>
      <c r="Q3" s="53"/>
    </row>
    <row r="4" spans="1:17" ht="77.45" customHeight="1" x14ac:dyDescent="0.2">
      <c r="A4" s="47"/>
      <c r="B4" s="55" t="s">
        <v>235</v>
      </c>
      <c r="C4" s="54"/>
      <c r="D4" s="54"/>
      <c r="E4" s="72" t="s">
        <v>410</v>
      </c>
      <c r="F4" s="73" t="s">
        <v>237</v>
      </c>
      <c r="G4" s="56" t="s">
        <v>236</v>
      </c>
      <c r="H4" s="57"/>
      <c r="I4" s="56"/>
      <c r="J4" s="58"/>
      <c r="K4" s="56"/>
      <c r="L4" s="59"/>
      <c r="M4" s="59"/>
      <c r="N4" s="59"/>
      <c r="O4" s="59"/>
      <c r="P4" s="59"/>
      <c r="Q4" s="54"/>
    </row>
    <row r="5" spans="1:17" ht="75" customHeight="1" x14ac:dyDescent="0.2">
      <c r="A5" s="47"/>
      <c r="B5" s="55" t="s">
        <v>238</v>
      </c>
      <c r="C5" s="54"/>
      <c r="D5" s="54"/>
      <c r="E5" s="72" t="s">
        <v>411</v>
      </c>
      <c r="F5" s="73" t="s">
        <v>299</v>
      </c>
      <c r="G5" s="56" t="s">
        <v>239</v>
      </c>
      <c r="H5" s="57"/>
      <c r="I5" s="56"/>
      <c r="J5" s="58"/>
      <c r="K5" s="56"/>
      <c r="L5" s="59"/>
      <c r="M5" s="59"/>
      <c r="N5" s="59"/>
      <c r="O5" s="59"/>
      <c r="P5" s="59"/>
      <c r="Q5" s="54"/>
    </row>
    <row r="6" spans="1:17" ht="15" x14ac:dyDescent="0.2">
      <c r="A6" s="47"/>
      <c r="B6" s="50"/>
      <c r="C6" s="50"/>
      <c r="D6" s="50"/>
      <c r="E6" s="50"/>
      <c r="F6" s="50"/>
      <c r="G6" s="50"/>
      <c r="H6" s="60"/>
      <c r="I6" s="50"/>
      <c r="J6" s="50"/>
      <c r="K6" s="50"/>
      <c r="L6" s="50"/>
      <c r="M6" s="50"/>
      <c r="N6" s="50"/>
      <c r="O6" s="50"/>
      <c r="P6" s="50"/>
      <c r="Q6" s="77"/>
    </row>
    <row r="7" spans="1:17" ht="67.900000000000006" customHeight="1" x14ac:dyDescent="0.2">
      <c r="A7" s="47"/>
      <c r="B7" s="55" t="s">
        <v>240</v>
      </c>
      <c r="C7" s="54"/>
      <c r="D7" s="54"/>
      <c r="E7" s="74" t="s">
        <v>412</v>
      </c>
      <c r="F7" s="75" t="s">
        <v>26</v>
      </c>
      <c r="G7" s="61" t="s">
        <v>241</v>
      </c>
      <c r="H7" s="62"/>
      <c r="I7" s="61"/>
      <c r="J7" s="59"/>
      <c r="K7" s="61"/>
      <c r="L7" s="59"/>
      <c r="M7" s="59"/>
      <c r="N7" s="59"/>
      <c r="O7" s="59"/>
      <c r="P7" s="59"/>
      <c r="Q7" s="54"/>
    </row>
    <row r="8" spans="1:17" ht="84" customHeight="1" x14ac:dyDescent="0.2">
      <c r="A8" s="47"/>
      <c r="B8" s="55" t="s">
        <v>242</v>
      </c>
      <c r="C8" s="54"/>
      <c r="D8" s="54"/>
      <c r="E8" s="74" t="s">
        <v>413</v>
      </c>
      <c r="F8" s="75" t="s">
        <v>30</v>
      </c>
      <c r="G8" s="61" t="s">
        <v>267</v>
      </c>
      <c r="H8" s="79"/>
      <c r="I8" s="78"/>
      <c r="J8" s="59"/>
      <c r="K8" s="78"/>
      <c r="L8" s="78"/>
      <c r="M8" s="78"/>
      <c r="N8" s="78"/>
      <c r="O8" s="78"/>
      <c r="P8" s="78"/>
      <c r="Q8" s="80"/>
    </row>
    <row r="9" spans="1:17" ht="15" x14ac:dyDescent="0.2">
      <c r="A9" s="47"/>
      <c r="B9" s="50"/>
      <c r="C9" s="50"/>
      <c r="D9" s="50"/>
      <c r="E9" s="50"/>
      <c r="F9" s="50"/>
      <c r="G9" s="50"/>
      <c r="H9" s="60"/>
      <c r="I9" s="50"/>
      <c r="J9" s="50"/>
      <c r="K9" s="50"/>
      <c r="L9" s="50"/>
      <c r="M9" s="50"/>
      <c r="N9" s="50"/>
      <c r="O9" s="50"/>
      <c r="P9" s="50"/>
      <c r="Q9" s="77"/>
    </row>
    <row r="10" spans="1:17" ht="79.150000000000006" customHeight="1" x14ac:dyDescent="0.2">
      <c r="A10" s="47"/>
      <c r="B10" s="55" t="s">
        <v>243</v>
      </c>
      <c r="C10" s="54"/>
      <c r="D10" s="54"/>
      <c r="E10" s="74" t="s">
        <v>414</v>
      </c>
      <c r="F10" s="75" t="s">
        <v>314</v>
      </c>
      <c r="G10" s="63" t="s">
        <v>315</v>
      </c>
      <c r="H10" s="64"/>
      <c r="I10" s="63"/>
      <c r="J10" s="59"/>
      <c r="K10" s="63"/>
      <c r="L10" s="59"/>
      <c r="M10" s="59"/>
      <c r="N10" s="59"/>
      <c r="O10" s="59"/>
      <c r="P10" s="59"/>
      <c r="Q10" s="54"/>
    </row>
    <row r="11" spans="1:17" ht="87" customHeight="1" x14ac:dyDescent="0.2">
      <c r="A11" s="47"/>
      <c r="B11" s="55" t="s">
        <v>245</v>
      </c>
      <c r="C11" s="54"/>
      <c r="D11" s="54"/>
      <c r="E11" s="74" t="s">
        <v>415</v>
      </c>
      <c r="F11" s="75" t="s">
        <v>298</v>
      </c>
      <c r="G11" s="63" t="s">
        <v>244</v>
      </c>
      <c r="H11" s="64"/>
      <c r="I11" s="63"/>
      <c r="J11" s="59"/>
      <c r="K11" s="63"/>
      <c r="L11" s="59"/>
      <c r="M11" s="59"/>
      <c r="N11" s="59"/>
      <c r="O11" s="59"/>
      <c r="P11" s="59"/>
      <c r="Q11" s="54"/>
    </row>
    <row r="12" spans="1:17" ht="15" x14ac:dyDescent="0.2">
      <c r="A12" s="47"/>
      <c r="B12" s="50"/>
      <c r="C12" s="50"/>
      <c r="D12" s="50"/>
      <c r="E12" s="50"/>
      <c r="F12" s="50"/>
      <c r="G12" s="50"/>
      <c r="H12" s="60"/>
      <c r="I12" s="50"/>
      <c r="J12" s="50"/>
      <c r="K12" s="50"/>
      <c r="L12" s="50"/>
      <c r="M12" s="50"/>
      <c r="N12" s="50"/>
      <c r="O12" s="50"/>
      <c r="P12" s="50"/>
      <c r="Q12" s="77"/>
    </row>
    <row r="13" spans="1:17" ht="75" customHeight="1" x14ac:dyDescent="0.2">
      <c r="A13" s="47"/>
      <c r="B13" s="55" t="s">
        <v>246</v>
      </c>
      <c r="C13" s="54"/>
      <c r="D13" s="54"/>
      <c r="E13" s="74" t="s">
        <v>416</v>
      </c>
      <c r="F13" s="75" t="s">
        <v>402</v>
      </c>
      <c r="G13" s="61" t="s">
        <v>287</v>
      </c>
      <c r="H13" s="62"/>
      <c r="I13" s="61"/>
      <c r="J13" s="59"/>
      <c r="K13" s="61"/>
      <c r="L13" s="59"/>
      <c r="M13" s="59"/>
      <c r="N13" s="59"/>
      <c r="O13" s="59"/>
      <c r="P13" s="59"/>
      <c r="Q13" s="54"/>
    </row>
    <row r="14" spans="1:17" ht="70.900000000000006" customHeight="1" x14ac:dyDescent="0.2">
      <c r="A14" s="47"/>
      <c r="B14" s="55" t="s">
        <v>247</v>
      </c>
      <c r="C14" s="54"/>
      <c r="D14" s="54"/>
      <c r="E14" s="74" t="s">
        <v>417</v>
      </c>
      <c r="F14" s="75" t="s">
        <v>403</v>
      </c>
      <c r="G14" s="61" t="s">
        <v>288</v>
      </c>
      <c r="H14" s="62"/>
      <c r="I14" s="61"/>
      <c r="J14" s="59"/>
      <c r="K14" s="61"/>
      <c r="L14" s="59"/>
      <c r="M14" s="59"/>
      <c r="N14" s="59"/>
      <c r="O14" s="59"/>
      <c r="P14" s="59"/>
      <c r="Q14" s="54"/>
    </row>
    <row r="15" spans="1:17" ht="15" x14ac:dyDescent="0.2">
      <c r="A15" s="47"/>
      <c r="B15" s="50"/>
      <c r="C15" s="50"/>
      <c r="D15" s="50"/>
      <c r="E15" s="50"/>
      <c r="F15" s="50"/>
      <c r="G15" s="50"/>
      <c r="H15" s="60"/>
      <c r="I15" s="50"/>
      <c r="J15" s="50"/>
      <c r="K15" s="50"/>
      <c r="L15" s="50"/>
      <c r="M15" s="50"/>
      <c r="N15" s="50"/>
      <c r="O15" s="50"/>
      <c r="P15" s="50"/>
      <c r="Q15" s="77"/>
    </row>
    <row r="16" spans="1:17" ht="78.599999999999994" customHeight="1" x14ac:dyDescent="0.2">
      <c r="A16" s="47"/>
      <c r="B16" s="55" t="s">
        <v>248</v>
      </c>
      <c r="C16" s="55"/>
      <c r="D16" s="55"/>
      <c r="E16" s="122" t="s">
        <v>418</v>
      </c>
      <c r="F16" s="75" t="s">
        <v>422</v>
      </c>
      <c r="G16" s="123" t="s">
        <v>445</v>
      </c>
      <c r="H16" s="55"/>
      <c r="I16" s="55"/>
      <c r="J16" s="59"/>
      <c r="K16" s="55"/>
      <c r="L16" s="55"/>
      <c r="M16" s="55"/>
      <c r="N16" s="55"/>
      <c r="O16" s="55"/>
      <c r="P16" s="55"/>
      <c r="Q16" s="55"/>
    </row>
    <row r="17" spans="1:17" ht="78.599999999999994" customHeight="1" x14ac:dyDescent="0.2">
      <c r="A17" s="47"/>
      <c r="B17" s="55" t="s">
        <v>249</v>
      </c>
      <c r="C17" s="55"/>
      <c r="D17" s="55"/>
      <c r="E17" s="122" t="s">
        <v>419</v>
      </c>
      <c r="F17" s="75" t="s">
        <v>404</v>
      </c>
      <c r="G17" s="123" t="s">
        <v>405</v>
      </c>
      <c r="H17" s="121"/>
      <c r="I17" s="55"/>
      <c r="J17" s="59"/>
      <c r="K17" s="55"/>
      <c r="L17" s="55"/>
      <c r="M17" s="55"/>
      <c r="N17" s="55"/>
      <c r="O17" s="55"/>
      <c r="P17" s="55"/>
      <c r="Q17" s="55"/>
    </row>
    <row r="18" spans="1:17" ht="70.150000000000006" customHeight="1" x14ac:dyDescent="0.2">
      <c r="A18" s="47"/>
      <c r="B18" s="55" t="s">
        <v>250</v>
      </c>
      <c r="C18" s="54"/>
      <c r="D18" s="54"/>
      <c r="E18" s="72" t="s">
        <v>420</v>
      </c>
      <c r="F18" s="75" t="s">
        <v>479</v>
      </c>
      <c r="G18" s="61" t="s">
        <v>297</v>
      </c>
      <c r="H18" s="62"/>
      <c r="I18" s="61"/>
      <c r="J18" s="59"/>
      <c r="K18" s="61"/>
      <c r="L18" s="59"/>
      <c r="M18" s="59"/>
      <c r="N18" s="59"/>
      <c r="O18" s="59"/>
      <c r="P18" s="59"/>
      <c r="Q18" s="54"/>
    </row>
    <row r="19" spans="1:17" ht="70.150000000000006" customHeight="1" x14ac:dyDescent="0.2">
      <c r="A19" s="47"/>
      <c r="B19" s="55" t="s">
        <v>251</v>
      </c>
      <c r="C19" s="54"/>
      <c r="D19" s="54"/>
      <c r="E19" s="72" t="s">
        <v>421</v>
      </c>
      <c r="F19" s="75" t="s">
        <v>316</v>
      </c>
      <c r="G19" s="61" t="s">
        <v>317</v>
      </c>
      <c r="H19" s="62"/>
      <c r="I19" s="61"/>
      <c r="J19" s="59"/>
      <c r="K19" s="61"/>
      <c r="L19" s="59"/>
      <c r="M19" s="59"/>
      <c r="N19" s="59"/>
      <c r="O19" s="59"/>
      <c r="P19" s="59"/>
      <c r="Q19" s="54"/>
    </row>
    <row r="20" spans="1:17" ht="70.150000000000006" customHeight="1" x14ac:dyDescent="0.2">
      <c r="A20" s="47"/>
      <c r="B20" s="55" t="s">
        <v>252</v>
      </c>
      <c r="C20" s="54"/>
      <c r="D20" s="54"/>
      <c r="E20" s="72" t="s">
        <v>423</v>
      </c>
      <c r="F20" s="75" t="s">
        <v>300</v>
      </c>
      <c r="G20" s="61" t="s">
        <v>318</v>
      </c>
      <c r="H20" s="62"/>
      <c r="I20" s="61"/>
      <c r="J20" s="59"/>
      <c r="K20" s="61"/>
      <c r="L20" s="59"/>
      <c r="M20" s="59"/>
      <c r="N20" s="59"/>
      <c r="O20" s="59"/>
      <c r="P20" s="59"/>
      <c r="Q20" s="54"/>
    </row>
    <row r="21" spans="1:17" ht="69.599999999999994" customHeight="1" x14ac:dyDescent="0.2">
      <c r="A21" s="47"/>
      <c r="B21" s="55" t="s">
        <v>253</v>
      </c>
      <c r="C21" s="54"/>
      <c r="D21" s="54"/>
      <c r="E21" s="72" t="s">
        <v>424</v>
      </c>
      <c r="F21" s="75" t="s">
        <v>27</v>
      </c>
      <c r="G21" s="61" t="s">
        <v>263</v>
      </c>
      <c r="H21" s="62"/>
      <c r="I21" s="61"/>
      <c r="J21" s="59"/>
      <c r="K21" s="61"/>
      <c r="L21" s="59"/>
      <c r="M21" s="59"/>
      <c r="N21" s="59"/>
      <c r="O21" s="59"/>
      <c r="P21" s="59"/>
      <c r="Q21" s="54"/>
    </row>
    <row r="22" spans="1:17" ht="69.599999999999994" customHeight="1" x14ac:dyDescent="0.2">
      <c r="A22" s="47"/>
      <c r="B22" s="55" t="s">
        <v>254</v>
      </c>
      <c r="C22" s="54"/>
      <c r="D22" s="54"/>
      <c r="E22" s="72" t="s">
        <v>425</v>
      </c>
      <c r="F22" s="75" t="s">
        <v>323</v>
      </c>
      <c r="G22" s="61" t="s">
        <v>263</v>
      </c>
      <c r="H22" s="62"/>
      <c r="I22" s="61"/>
      <c r="J22" s="59"/>
      <c r="K22" s="61"/>
      <c r="L22" s="59"/>
      <c r="M22" s="59"/>
      <c r="N22" s="59"/>
      <c r="O22" s="59"/>
      <c r="P22" s="59"/>
      <c r="Q22" s="54"/>
    </row>
    <row r="23" spans="1:17" ht="15" x14ac:dyDescent="0.2">
      <c r="A23" s="47"/>
      <c r="B23" s="50"/>
      <c r="C23" s="50"/>
      <c r="D23" s="50"/>
      <c r="E23" s="50"/>
      <c r="F23" s="50"/>
      <c r="G23" s="50"/>
      <c r="H23" s="60"/>
      <c r="I23" s="50"/>
      <c r="J23" s="50"/>
      <c r="K23" s="50"/>
      <c r="L23" s="50"/>
      <c r="M23" s="50"/>
      <c r="N23" s="50"/>
      <c r="O23" s="50"/>
      <c r="P23" s="50"/>
      <c r="Q23" s="77"/>
    </row>
    <row r="24" spans="1:17" s="70" customFormat="1" ht="67.150000000000006" customHeight="1" x14ac:dyDescent="0.2">
      <c r="A24" s="47"/>
      <c r="B24" s="69" t="s">
        <v>255</v>
      </c>
      <c r="C24" s="68"/>
      <c r="D24" s="68"/>
      <c r="E24" s="74" t="s">
        <v>426</v>
      </c>
      <c r="F24" s="75" t="s">
        <v>28</v>
      </c>
      <c r="G24" s="65" t="s">
        <v>264</v>
      </c>
      <c r="H24" s="66"/>
      <c r="I24" s="65"/>
      <c r="J24" s="59"/>
      <c r="K24" s="65"/>
      <c r="L24" s="67"/>
      <c r="M24" s="67"/>
      <c r="N24" s="67"/>
      <c r="O24" s="67"/>
      <c r="P24" s="67"/>
      <c r="Q24" s="80"/>
    </row>
    <row r="25" spans="1:17" ht="72" customHeight="1" x14ac:dyDescent="0.2">
      <c r="A25" s="47"/>
      <c r="B25" s="69" t="s">
        <v>256</v>
      </c>
      <c r="C25" s="54"/>
      <c r="D25" s="54"/>
      <c r="E25" s="74" t="s">
        <v>427</v>
      </c>
      <c r="F25" s="75" t="s">
        <v>29</v>
      </c>
      <c r="G25" s="65" t="s">
        <v>301</v>
      </c>
      <c r="H25" s="66"/>
      <c r="I25" s="65"/>
      <c r="J25" s="59"/>
      <c r="K25" s="65"/>
      <c r="L25" s="67"/>
      <c r="M25" s="67"/>
      <c r="N25" s="67"/>
      <c r="O25" s="67"/>
      <c r="P25" s="67"/>
      <c r="Q25" s="80"/>
    </row>
    <row r="26" spans="1:17" ht="71.45" customHeight="1" x14ac:dyDescent="0.2">
      <c r="A26" s="47"/>
      <c r="B26" s="69" t="s">
        <v>257</v>
      </c>
      <c r="C26" s="54"/>
      <c r="D26" s="54"/>
      <c r="E26" s="74" t="s">
        <v>428</v>
      </c>
      <c r="F26" s="75" t="s">
        <v>303</v>
      </c>
      <c r="G26" s="65" t="s">
        <v>301</v>
      </c>
      <c r="H26" s="66"/>
      <c r="I26" s="65"/>
      <c r="J26" s="59"/>
      <c r="K26" s="65"/>
      <c r="L26" s="67"/>
      <c r="M26" s="67"/>
      <c r="N26" s="67"/>
      <c r="O26" s="67"/>
      <c r="P26" s="67"/>
      <c r="Q26" s="80"/>
    </row>
    <row r="27" spans="1:17" ht="72.599999999999994" customHeight="1" x14ac:dyDescent="0.2">
      <c r="A27" s="47"/>
      <c r="B27" s="69" t="s">
        <v>258</v>
      </c>
      <c r="C27" s="54"/>
      <c r="D27" s="54"/>
      <c r="E27" s="74" t="s">
        <v>429</v>
      </c>
      <c r="F27" s="75" t="s">
        <v>304</v>
      </c>
      <c r="G27" s="65" t="s">
        <v>302</v>
      </c>
      <c r="H27" s="66"/>
      <c r="I27" s="65"/>
      <c r="J27" s="59"/>
      <c r="K27" s="65"/>
      <c r="L27" s="67"/>
      <c r="M27" s="67"/>
      <c r="N27" s="67"/>
      <c r="O27" s="67"/>
      <c r="P27" s="67"/>
      <c r="Q27" s="80"/>
    </row>
    <row r="28" spans="1:17" ht="15" x14ac:dyDescent="0.2">
      <c r="A28" s="47"/>
      <c r="B28" s="50"/>
      <c r="C28" s="50"/>
      <c r="D28" s="50"/>
      <c r="E28" s="50"/>
      <c r="F28" s="50"/>
      <c r="G28" s="50"/>
      <c r="H28" s="60"/>
      <c r="I28" s="50"/>
      <c r="J28" s="50"/>
      <c r="K28" s="50"/>
      <c r="L28" s="50"/>
      <c r="M28" s="50"/>
      <c r="N28" s="50"/>
      <c r="O28" s="50"/>
      <c r="P28" s="50"/>
      <c r="Q28" s="77"/>
    </row>
    <row r="29" spans="1:17" ht="73.150000000000006" customHeight="1" x14ac:dyDescent="0.2">
      <c r="A29" s="47"/>
      <c r="B29" s="55" t="s">
        <v>259</v>
      </c>
      <c r="C29" s="54"/>
      <c r="D29" s="54"/>
      <c r="E29" s="72" t="s">
        <v>430</v>
      </c>
      <c r="F29" s="75" t="s">
        <v>312</v>
      </c>
      <c r="G29" s="61" t="s">
        <v>311</v>
      </c>
      <c r="H29" s="62"/>
      <c r="I29" s="61"/>
      <c r="J29" s="59"/>
      <c r="K29" s="61"/>
      <c r="L29" s="59"/>
      <c r="M29" s="59"/>
      <c r="N29" s="59"/>
      <c r="O29" s="59"/>
      <c r="P29" s="59"/>
      <c r="Q29" s="54"/>
    </row>
    <row r="30" spans="1:17" ht="73.150000000000006" customHeight="1" x14ac:dyDescent="0.2">
      <c r="A30" s="47"/>
      <c r="B30" s="55" t="s">
        <v>260</v>
      </c>
      <c r="C30" s="54"/>
      <c r="D30" s="54"/>
      <c r="E30" s="72" t="s">
        <v>431</v>
      </c>
      <c r="F30" s="75" t="s">
        <v>432</v>
      </c>
      <c r="G30" s="61" t="s">
        <v>266</v>
      </c>
      <c r="H30" s="62"/>
      <c r="I30" s="61"/>
      <c r="J30" s="59"/>
      <c r="K30" s="61"/>
      <c r="L30" s="59"/>
      <c r="M30" s="59"/>
      <c r="N30" s="59"/>
      <c r="O30" s="59"/>
      <c r="P30" s="59"/>
      <c r="Q30" s="54"/>
    </row>
    <row r="31" spans="1:17" ht="73.150000000000006" customHeight="1" x14ac:dyDescent="0.2">
      <c r="A31" s="47"/>
      <c r="B31" s="55" t="s">
        <v>261</v>
      </c>
      <c r="C31" s="54"/>
      <c r="D31" s="54"/>
      <c r="E31" s="72" t="s">
        <v>433</v>
      </c>
      <c r="F31" s="75" t="s">
        <v>406</v>
      </c>
      <c r="G31" s="61" t="s">
        <v>313</v>
      </c>
      <c r="H31" s="62"/>
      <c r="I31" s="61"/>
      <c r="J31" s="59"/>
      <c r="K31" s="61"/>
      <c r="L31" s="59"/>
      <c r="M31" s="59"/>
      <c r="N31" s="59"/>
      <c r="O31" s="59"/>
      <c r="P31" s="59"/>
      <c r="Q31" s="54"/>
    </row>
    <row r="32" spans="1:17" ht="15" x14ac:dyDescent="0.2">
      <c r="A32" s="47"/>
      <c r="B32" s="50"/>
      <c r="C32" s="50"/>
      <c r="D32" s="50"/>
      <c r="E32" s="50"/>
      <c r="F32" s="50"/>
      <c r="G32" s="50"/>
      <c r="H32" s="60"/>
      <c r="I32" s="50"/>
      <c r="J32" s="50"/>
      <c r="K32" s="50"/>
      <c r="L32" s="50"/>
      <c r="M32" s="50"/>
      <c r="N32" s="50"/>
      <c r="O32" s="50"/>
      <c r="P32" s="50"/>
      <c r="Q32" s="77"/>
    </row>
    <row r="33" spans="1:17" ht="88.9" customHeight="1" x14ac:dyDescent="0.2">
      <c r="A33" s="47"/>
      <c r="B33" s="55" t="s">
        <v>262</v>
      </c>
      <c r="C33" s="54"/>
      <c r="D33" s="54"/>
      <c r="E33" s="72" t="s">
        <v>434</v>
      </c>
      <c r="F33" s="75" t="s">
        <v>305</v>
      </c>
      <c r="G33" s="61" t="s">
        <v>309</v>
      </c>
      <c r="H33" s="62"/>
      <c r="I33" s="61"/>
      <c r="J33" s="59"/>
      <c r="K33" s="61"/>
      <c r="L33" s="59"/>
      <c r="M33" s="59"/>
      <c r="N33" s="59"/>
      <c r="O33" s="59"/>
      <c r="P33" s="59"/>
      <c r="Q33" s="54"/>
    </row>
    <row r="34" spans="1:17" ht="88.9" customHeight="1" x14ac:dyDescent="0.2">
      <c r="A34" s="47"/>
      <c r="B34" s="55" t="s">
        <v>327</v>
      </c>
      <c r="C34" s="54"/>
      <c r="D34" s="54"/>
      <c r="E34" s="72" t="s">
        <v>435</v>
      </c>
      <c r="F34" s="75" t="s">
        <v>308</v>
      </c>
      <c r="G34" s="61" t="s">
        <v>309</v>
      </c>
      <c r="H34" s="62"/>
      <c r="I34" s="61"/>
      <c r="J34" s="59"/>
      <c r="K34" s="61"/>
      <c r="L34" s="59"/>
      <c r="M34" s="59"/>
      <c r="N34" s="59"/>
      <c r="O34" s="59"/>
      <c r="P34" s="59"/>
      <c r="Q34" s="54"/>
    </row>
    <row r="35" spans="1:17" ht="88.9" customHeight="1" x14ac:dyDescent="0.2">
      <c r="A35" s="47"/>
      <c r="B35" s="55" t="s">
        <v>328</v>
      </c>
      <c r="C35" s="54"/>
      <c r="D35" s="54"/>
      <c r="E35" s="72" t="s">
        <v>436</v>
      </c>
      <c r="F35" s="75" t="s">
        <v>306</v>
      </c>
      <c r="G35" s="61" t="s">
        <v>307</v>
      </c>
      <c r="H35" s="62"/>
      <c r="I35" s="61"/>
      <c r="J35" s="59"/>
      <c r="K35" s="61"/>
      <c r="L35" s="59"/>
      <c r="M35" s="59"/>
      <c r="N35" s="59"/>
      <c r="O35" s="59"/>
      <c r="P35" s="59"/>
      <c r="Q35" s="54"/>
    </row>
    <row r="36" spans="1:17" ht="15" x14ac:dyDescent="0.2">
      <c r="A36" s="47"/>
      <c r="B36" s="50"/>
      <c r="C36" s="50"/>
      <c r="D36" s="50"/>
      <c r="E36" s="50"/>
      <c r="F36" s="50"/>
      <c r="G36" s="50"/>
      <c r="H36" s="60"/>
      <c r="I36" s="50"/>
      <c r="J36" s="50"/>
      <c r="K36" s="50"/>
      <c r="L36" s="50"/>
      <c r="M36" s="50"/>
      <c r="N36" s="50"/>
      <c r="O36" s="50"/>
      <c r="P36" s="50"/>
      <c r="Q36" s="77"/>
    </row>
    <row r="37" spans="1:17" ht="79.900000000000006" customHeight="1" x14ac:dyDescent="0.2">
      <c r="A37" s="47"/>
      <c r="B37" s="55" t="s">
        <v>329</v>
      </c>
      <c r="C37" s="54"/>
      <c r="D37" s="54"/>
      <c r="E37" s="72" t="s">
        <v>437</v>
      </c>
      <c r="F37" s="75" t="s">
        <v>319</v>
      </c>
      <c r="G37" s="63" t="s">
        <v>310</v>
      </c>
      <c r="H37" s="64"/>
      <c r="I37" s="63"/>
      <c r="J37" s="59"/>
      <c r="K37" s="63"/>
      <c r="L37" s="59"/>
      <c r="M37" s="59"/>
      <c r="N37" s="59"/>
      <c r="O37" s="59"/>
      <c r="P37" s="59"/>
      <c r="Q37" s="54"/>
    </row>
    <row r="38" spans="1:17" ht="79.900000000000006" customHeight="1" x14ac:dyDescent="0.2">
      <c r="A38" s="47"/>
      <c r="B38" s="55" t="s">
        <v>330</v>
      </c>
      <c r="C38" s="54"/>
      <c r="D38" s="54"/>
      <c r="E38" s="72" t="s">
        <v>438</v>
      </c>
      <c r="F38" s="75" t="s">
        <v>320</v>
      </c>
      <c r="G38" s="63" t="s">
        <v>310</v>
      </c>
      <c r="H38" s="64"/>
      <c r="I38" s="63"/>
      <c r="J38" s="59"/>
      <c r="K38" s="63"/>
      <c r="L38" s="59"/>
      <c r="M38" s="59"/>
      <c r="N38" s="59"/>
      <c r="O38" s="59"/>
      <c r="P38" s="59"/>
      <c r="Q38" s="54"/>
    </row>
    <row r="39" spans="1:17" ht="79.900000000000006" customHeight="1" x14ac:dyDescent="0.2">
      <c r="A39" s="47"/>
      <c r="B39" s="55" t="s">
        <v>331</v>
      </c>
      <c r="C39" s="54"/>
      <c r="D39" s="54"/>
      <c r="E39" s="72" t="s">
        <v>439</v>
      </c>
      <c r="F39" s="75" t="s">
        <v>321</v>
      </c>
      <c r="G39" s="63" t="s">
        <v>310</v>
      </c>
      <c r="H39" s="64"/>
      <c r="I39" s="63"/>
      <c r="J39" s="59"/>
      <c r="K39" s="63"/>
      <c r="L39" s="59"/>
      <c r="M39" s="59"/>
      <c r="N39" s="59"/>
      <c r="O39" s="59"/>
      <c r="P39" s="59"/>
      <c r="Q39" s="54"/>
    </row>
    <row r="40" spans="1:17" ht="79.900000000000006" customHeight="1" x14ac:dyDescent="0.2">
      <c r="A40" s="47"/>
      <c r="B40" s="55" t="s">
        <v>332</v>
      </c>
      <c r="C40" s="54"/>
      <c r="D40" s="54"/>
      <c r="E40" s="72" t="s">
        <v>440</v>
      </c>
      <c r="F40" s="75" t="s">
        <v>407</v>
      </c>
      <c r="G40" s="63" t="s">
        <v>408</v>
      </c>
      <c r="H40" s="64"/>
      <c r="I40" s="63"/>
      <c r="J40" s="59"/>
      <c r="K40" s="63"/>
      <c r="L40" s="59"/>
      <c r="M40" s="59"/>
      <c r="N40" s="59"/>
      <c r="O40" s="59"/>
      <c r="P40" s="59"/>
      <c r="Q40" s="54"/>
    </row>
    <row r="41" spans="1:17" ht="15" x14ac:dyDescent="0.2">
      <c r="A41" s="47"/>
      <c r="B41" s="50"/>
      <c r="C41" s="50"/>
      <c r="D41" s="50"/>
      <c r="E41" s="50"/>
      <c r="F41" s="50"/>
      <c r="G41" s="50"/>
      <c r="H41" s="60"/>
      <c r="I41" s="50"/>
      <c r="J41" s="50"/>
      <c r="K41" s="50"/>
      <c r="L41" s="50"/>
      <c r="M41" s="50"/>
      <c r="N41" s="50"/>
      <c r="O41" s="50"/>
      <c r="P41" s="50"/>
      <c r="Q41" s="77"/>
    </row>
    <row r="42" spans="1:17" ht="73.150000000000006" customHeight="1" x14ac:dyDescent="0.2">
      <c r="A42" s="47"/>
      <c r="B42" s="55" t="s">
        <v>333</v>
      </c>
      <c r="C42" s="54"/>
      <c r="D42" s="54"/>
      <c r="E42" s="72" t="s">
        <v>291</v>
      </c>
      <c r="F42" s="75" t="s">
        <v>187</v>
      </c>
      <c r="G42" s="63" t="s">
        <v>291</v>
      </c>
      <c r="H42" s="63"/>
      <c r="I42" s="63"/>
      <c r="J42" s="59"/>
      <c r="K42" s="63"/>
      <c r="L42" s="59"/>
      <c r="M42" s="59"/>
      <c r="N42" s="59"/>
      <c r="O42" s="59"/>
      <c r="P42" s="59"/>
      <c r="Q42" s="54"/>
    </row>
    <row r="43" spans="1:17" ht="73.150000000000006" customHeight="1" x14ac:dyDescent="0.2">
      <c r="A43" s="47"/>
      <c r="B43" s="55" t="s">
        <v>446</v>
      </c>
      <c r="C43" s="54"/>
      <c r="D43" s="54"/>
      <c r="E43" s="72" t="s">
        <v>441</v>
      </c>
      <c r="F43" s="75" t="s">
        <v>290</v>
      </c>
      <c r="G43" s="63" t="s">
        <v>292</v>
      </c>
      <c r="H43" s="63"/>
      <c r="I43" s="63"/>
      <c r="J43" s="59"/>
      <c r="K43" s="63"/>
      <c r="L43" s="59"/>
      <c r="M43" s="59"/>
      <c r="N43" s="59"/>
      <c r="O43" s="59"/>
      <c r="P43" s="59"/>
      <c r="Q43" s="54"/>
    </row>
    <row r="44" spans="1:17" ht="15" x14ac:dyDescent="0.2">
      <c r="A44" s="47"/>
      <c r="B44" s="50"/>
      <c r="C44" s="50"/>
      <c r="D44" s="50"/>
      <c r="E44" s="50"/>
      <c r="F44" s="50"/>
      <c r="G44" s="81"/>
      <c r="H44" s="82"/>
      <c r="I44" s="81"/>
      <c r="J44" s="81"/>
      <c r="K44" s="81"/>
      <c r="L44" s="83"/>
      <c r="M44" s="81"/>
      <c r="N44" s="81"/>
      <c r="O44" s="81"/>
      <c r="P44" s="81"/>
      <c r="Q44" s="100"/>
    </row>
    <row r="45" spans="1:17" ht="70.900000000000006" customHeight="1" x14ac:dyDescent="0.2">
      <c r="A45" s="47"/>
      <c r="B45" s="55" t="s">
        <v>447</v>
      </c>
      <c r="C45" s="54"/>
      <c r="D45" s="54"/>
      <c r="E45" s="72" t="s">
        <v>442</v>
      </c>
      <c r="F45" s="75" t="s">
        <v>322</v>
      </c>
      <c r="G45" s="61" t="s">
        <v>265</v>
      </c>
      <c r="H45" s="62"/>
      <c r="I45" s="61"/>
      <c r="J45" s="59"/>
      <c r="K45" s="61"/>
      <c r="L45" s="59"/>
      <c r="M45" s="59"/>
      <c r="N45" s="59"/>
      <c r="O45" s="59"/>
      <c r="P45" s="59"/>
      <c r="Q45" s="54"/>
    </row>
    <row r="46" spans="1:17" ht="75" customHeight="1" x14ac:dyDescent="0.2">
      <c r="A46" s="47"/>
      <c r="B46" s="55" t="s">
        <v>448</v>
      </c>
      <c r="C46" s="54"/>
      <c r="D46" s="54"/>
      <c r="E46" s="72" t="s">
        <v>443</v>
      </c>
      <c r="F46" s="75" t="s">
        <v>31</v>
      </c>
      <c r="G46" s="65" t="s">
        <v>268</v>
      </c>
      <c r="H46" s="66"/>
      <c r="I46" s="65"/>
      <c r="J46" s="59"/>
      <c r="K46" s="65"/>
      <c r="L46" s="67"/>
      <c r="M46" s="67"/>
      <c r="N46" s="67"/>
      <c r="O46" s="67"/>
      <c r="P46" s="67"/>
      <c r="Q46" s="54"/>
    </row>
    <row r="48" spans="1:17" x14ac:dyDescent="0.2">
      <c r="F48" s="105"/>
    </row>
  </sheetData>
  <pageMargins left="0.7" right="0.7" top="0.75" bottom="0.75" header="0.3" footer="0.3"/>
  <pageSetup paperSize="9" orientation="portrait" verticalDpi="0" r:id="rId1"/>
  <ignoredErrors>
    <ignoredError sqref="B40:B43 B9 B31:B39 B22:B27 B4:B7 B12 B15 B28:B30 B44:B46 B20:B21" twoDigitTextYear="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'(Datan validaatio-listat)'!$A$15:$A$20</xm:f>
          </x14:formula1>
          <xm:sqref>J4:J5 J7:J8 J45:J46 J42:J43 J37:J40 J33:J35 J29:J31 J24:J27 J16:J22 J10:J11 J13:J14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4"/>
  <sheetViews>
    <sheetView showGridLines="0" showZeros="0" zoomScale="80" zoomScaleNormal="80" zoomScalePageLayoutView="60" workbookViewId="0">
      <selection activeCell="L126" sqref="L126:M127"/>
    </sheetView>
  </sheetViews>
  <sheetFormatPr defaultRowHeight="12.75" x14ac:dyDescent="0.2"/>
  <cols>
    <col min="6" max="6" width="10.140625" customWidth="1"/>
    <col min="8" max="8" width="9.85546875" customWidth="1"/>
    <col min="9" max="9" width="9.28515625" customWidth="1"/>
    <col min="10" max="10" width="9.7109375" customWidth="1"/>
    <col min="12" max="12" width="10.28515625" customWidth="1"/>
    <col min="14" max="14" width="10.42578125" customWidth="1"/>
  </cols>
  <sheetData>
    <row r="1" spans="1:16" x14ac:dyDescent="0.2">
      <c r="A1" s="21"/>
      <c r="B1" s="21"/>
      <c r="C1" s="21"/>
      <c r="D1" s="162" t="s">
        <v>134</v>
      </c>
      <c r="E1" s="162"/>
      <c r="F1" s="162"/>
      <c r="G1" s="162"/>
      <c r="H1" s="162"/>
      <c r="I1" s="162"/>
      <c r="J1" s="162"/>
      <c r="K1" s="162"/>
      <c r="L1" s="162"/>
      <c r="M1" s="162"/>
      <c r="N1" s="162"/>
      <c r="O1" s="162"/>
    </row>
    <row r="2" spans="1:16" x14ac:dyDescent="0.2">
      <c r="A2" s="20"/>
      <c r="B2" s="21"/>
      <c r="C2" s="21"/>
      <c r="D2" s="203" t="s">
        <v>135</v>
      </c>
      <c r="E2" s="203"/>
      <c r="F2" s="203"/>
      <c r="G2" s="203"/>
      <c r="H2" s="203"/>
      <c r="I2" s="203"/>
      <c r="J2" s="203"/>
      <c r="K2" s="203"/>
      <c r="L2" s="203"/>
      <c r="M2" s="203"/>
      <c r="N2" s="203"/>
      <c r="O2" s="203"/>
    </row>
    <row r="3" spans="1:16" x14ac:dyDescent="0.2">
      <c r="D3" s="206" t="str">
        <f>'(Datan validaatio-listat)'!A15</f>
        <v>N/A</v>
      </c>
      <c r="E3" s="207"/>
      <c r="F3" s="263" t="str">
        <f>'(Datan validaatio-listat)'!A16</f>
        <v>1 - Ei vaatimustenmukainen</v>
      </c>
      <c r="G3" s="267"/>
      <c r="H3" s="263" t="str">
        <f>'(Datan validaatio-listat)'!A17</f>
        <v>2 - Työ käynnistetty</v>
      </c>
      <c r="I3" s="264"/>
      <c r="J3" s="263" t="str">
        <f>'(Datan validaatio-listat)'!A18</f>
        <v>3 - Osin vaatimustenmukainen</v>
      </c>
      <c r="K3" s="267"/>
      <c r="L3" s="202" t="str">
        <f>'(Datan validaatio-listat)'!A19</f>
        <v>4 - Lähes vaatimustenmukainen</v>
      </c>
      <c r="M3" s="202"/>
      <c r="N3" s="202" t="str">
        <f>'(Datan validaatio-listat)'!A20</f>
        <v>5 - Vaatimustenmukainen</v>
      </c>
      <c r="O3" s="202"/>
    </row>
    <row r="4" spans="1:16" x14ac:dyDescent="0.2">
      <c r="D4" s="208"/>
      <c r="E4" s="209"/>
      <c r="F4" s="268"/>
      <c r="G4" s="269"/>
      <c r="H4" s="265"/>
      <c r="I4" s="266"/>
      <c r="J4" s="268"/>
      <c r="K4" s="269"/>
      <c r="L4" s="202"/>
      <c r="M4" s="202"/>
      <c r="N4" s="202"/>
      <c r="O4" s="202"/>
    </row>
    <row r="5" spans="1:16" x14ac:dyDescent="0.2">
      <c r="A5" s="231" t="s">
        <v>293</v>
      </c>
      <c r="B5" s="231"/>
      <c r="C5" s="231"/>
      <c r="D5" s="171">
        <f>COUNTIF(K47:N118, "N/A")</f>
        <v>0</v>
      </c>
      <c r="E5" s="171"/>
      <c r="F5" s="171">
        <f>COUNTIF(K47:N118,"1 - Ei vaatimustenmukainen")</f>
        <v>0</v>
      </c>
      <c r="G5" s="171"/>
      <c r="H5" s="171">
        <f>COUNTIF(K47:N118, "2 - Työ käynnistetty")</f>
        <v>0</v>
      </c>
      <c r="I5" s="171"/>
      <c r="J5" s="171">
        <f>COUNTIF(K47:N118, "3 - Osin vaatimustenmukainen")</f>
        <v>0</v>
      </c>
      <c r="K5" s="171"/>
      <c r="L5" s="271">
        <f>COUNTIF(K47:N118, "4 - Lähes vaatimustenmukainen")</f>
        <v>0</v>
      </c>
      <c r="M5" s="271"/>
      <c r="N5" s="271">
        <f>COUNTIF(K47:N118, "5 - Vaatimustenmukainen")</f>
        <v>0</v>
      </c>
      <c r="O5" s="271"/>
    </row>
    <row r="6" spans="1:16" x14ac:dyDescent="0.2">
      <c r="A6" s="231" t="s">
        <v>137</v>
      </c>
      <c r="B6" s="231"/>
      <c r="C6" s="231"/>
      <c r="D6" s="232" t="e">
        <f>D5/(COUNTIF(K47:N118,"*"))</f>
        <v>#DIV/0!</v>
      </c>
      <c r="E6" s="232"/>
      <c r="F6" s="232" t="e">
        <f>F5/(COUNTIF(K47:N118,"*"))</f>
        <v>#DIV/0!</v>
      </c>
      <c r="G6" s="232"/>
      <c r="H6" s="232" t="e">
        <f>H5/(COUNTIF(K47:N118,"*"))</f>
        <v>#DIV/0!</v>
      </c>
      <c r="I6" s="232"/>
      <c r="J6" s="232" t="e">
        <f>J5/(COUNTIF(K47:N118,"*"))</f>
        <v>#DIV/0!</v>
      </c>
      <c r="K6" s="232"/>
      <c r="L6" s="270" t="e">
        <f>L5/(COUNTIF(K47:N118,"*"))</f>
        <v>#DIV/0!</v>
      </c>
      <c r="M6" s="270"/>
      <c r="N6" s="270" t="e">
        <f>N5/(COUNTIF(K47:N118,"*"))</f>
        <v>#DIV/0!</v>
      </c>
      <c r="O6" s="270"/>
      <c r="P6" s="117" t="e">
        <f>SUM(D6:O6)</f>
        <v>#DIV/0!</v>
      </c>
    </row>
    <row r="44" spans="1:18" x14ac:dyDescent="0.2">
      <c r="A44" s="210" t="s">
        <v>133</v>
      </c>
      <c r="B44" s="210"/>
      <c r="C44" s="210"/>
      <c r="D44" s="210"/>
      <c r="E44" s="210"/>
      <c r="F44" s="210"/>
      <c r="G44" s="210"/>
      <c r="H44" s="210"/>
      <c r="I44" s="210"/>
      <c r="J44" s="210"/>
      <c r="K44" s="210"/>
      <c r="L44" s="210"/>
      <c r="M44" s="210"/>
      <c r="N44" s="210"/>
      <c r="O44" s="210"/>
      <c r="P44" s="210"/>
      <c r="Q44" s="210"/>
      <c r="R44" s="210"/>
    </row>
    <row r="45" spans="1:18" ht="13.15" customHeight="1" x14ac:dyDescent="0.2">
      <c r="A45" s="189" t="s">
        <v>131</v>
      </c>
      <c r="B45" s="175" t="s">
        <v>47</v>
      </c>
      <c r="C45" s="176"/>
      <c r="D45" s="176"/>
      <c r="E45" s="177"/>
      <c r="F45" s="175" t="s">
        <v>132</v>
      </c>
      <c r="G45" s="176"/>
      <c r="H45" s="176"/>
      <c r="I45" s="176"/>
      <c r="J45" s="177"/>
      <c r="K45" s="175" t="s">
        <v>142</v>
      </c>
      <c r="L45" s="176"/>
      <c r="M45" s="176"/>
      <c r="N45" s="177"/>
      <c r="O45" s="181" t="str">
        <f>Tietosuojakontrollit!P2</f>
        <v>Kehittämiskohteiden lkm</v>
      </c>
      <c r="P45" s="182"/>
      <c r="Q45" s="185" t="str">
        <f>Tietosuojakontrollit!R2</f>
        <v>Riskien lkm</v>
      </c>
      <c r="R45" s="186"/>
    </row>
    <row r="46" spans="1:18" ht="13.15" customHeight="1" x14ac:dyDescent="0.2">
      <c r="A46" s="190"/>
      <c r="B46" s="178"/>
      <c r="C46" s="179"/>
      <c r="D46" s="179"/>
      <c r="E46" s="180"/>
      <c r="F46" s="178"/>
      <c r="G46" s="179"/>
      <c r="H46" s="179"/>
      <c r="I46" s="179"/>
      <c r="J46" s="180"/>
      <c r="K46" s="178"/>
      <c r="L46" s="179"/>
      <c r="M46" s="179"/>
      <c r="N46" s="180"/>
      <c r="O46" s="183"/>
      <c r="P46" s="184"/>
      <c r="Q46" s="187"/>
      <c r="R46" s="188"/>
    </row>
    <row r="47" spans="1:18" x14ac:dyDescent="0.2">
      <c r="A47" s="192">
        <v>1</v>
      </c>
      <c r="B47" s="218" t="str">
        <f>Tietosuojakontrollit!B3</f>
        <v>Tietosuojan hallinta</v>
      </c>
      <c r="C47" s="191"/>
      <c r="D47" s="191"/>
      <c r="E47" s="191"/>
      <c r="F47" s="211" t="str">
        <f>Tietosuojakontrollit!H4</f>
        <v>Tietosuojan hallintamalli</v>
      </c>
      <c r="G47" s="211"/>
      <c r="H47" s="211"/>
      <c r="I47" s="211"/>
      <c r="J47" s="211"/>
      <c r="K47" s="171">
        <f>Tietosuojakontrollit!N4</f>
        <v>0</v>
      </c>
      <c r="L47" s="171"/>
      <c r="M47" s="171"/>
      <c r="N47" s="171"/>
      <c r="O47" s="172">
        <f>Tietosuojakontrollit!P4</f>
        <v>0</v>
      </c>
      <c r="P47" s="172"/>
      <c r="Q47" s="172">
        <f>Tietosuojakontrollit!R4</f>
        <v>0</v>
      </c>
      <c r="R47" s="172"/>
    </row>
    <row r="48" spans="1:18" x14ac:dyDescent="0.2">
      <c r="A48" s="192"/>
      <c r="B48" s="191"/>
      <c r="C48" s="191"/>
      <c r="D48" s="191"/>
      <c r="E48" s="191"/>
      <c r="F48" s="211" t="str">
        <f>Tietosuojakontrollit!H5</f>
        <v>Tietosuojaorganisaatio</v>
      </c>
      <c r="G48" s="211"/>
      <c r="H48" s="211"/>
      <c r="I48" s="211"/>
      <c r="J48" s="211"/>
      <c r="K48" s="171">
        <f>Tietosuojakontrollit!N5</f>
        <v>0</v>
      </c>
      <c r="L48" s="171"/>
      <c r="M48" s="171"/>
      <c r="N48" s="171"/>
      <c r="O48" s="172">
        <f>Tietosuojakontrollit!P5</f>
        <v>0</v>
      </c>
      <c r="P48" s="172"/>
      <c r="Q48" s="172">
        <f>Tietosuojakontrollit!R5</f>
        <v>0</v>
      </c>
      <c r="R48" s="172"/>
    </row>
    <row r="49" spans="1:18" x14ac:dyDescent="0.2">
      <c r="A49" s="22">
        <v>2</v>
      </c>
      <c r="B49" s="191" t="str">
        <f>Tietosuojakontrollit!B6</f>
        <v>Henkilötieto-inventaario</v>
      </c>
      <c r="C49" s="191"/>
      <c r="D49" s="191"/>
      <c r="E49" s="191"/>
      <c r="F49" s="211" t="str">
        <f>Tietosuojakontrollit!H7</f>
        <v xml:space="preserve">Henkilötietoinventaari </v>
      </c>
      <c r="G49" s="211"/>
      <c r="H49" s="211"/>
      <c r="I49" s="211"/>
      <c r="J49" s="211"/>
      <c r="K49" s="171">
        <f>Tietosuojakontrollit!N7</f>
        <v>0</v>
      </c>
      <c r="L49" s="171"/>
      <c r="M49" s="171"/>
      <c r="N49" s="171"/>
      <c r="O49" s="172">
        <f>Tietosuojakontrollit!P7</f>
        <v>0</v>
      </c>
      <c r="P49" s="172"/>
      <c r="Q49" s="172">
        <f>Tietosuojakontrollit!R7</f>
        <v>0</v>
      </c>
      <c r="R49" s="172"/>
    </row>
    <row r="50" spans="1:18" x14ac:dyDescent="0.2">
      <c r="A50" s="192">
        <v>3</v>
      </c>
      <c r="B50" s="191" t="str">
        <f>Tietosuojakontrollit!B8</f>
        <v>Tietosuoja-riskien hallinta</v>
      </c>
      <c r="C50" s="191"/>
      <c r="D50" s="191"/>
      <c r="E50" s="191"/>
      <c r="F50" s="211" t="str">
        <f>Tietosuojakontrollit!H9</f>
        <v>Tietosuojariskien hallinta</v>
      </c>
      <c r="G50" s="211"/>
      <c r="H50" s="211"/>
      <c r="I50" s="211"/>
      <c r="J50" s="211"/>
      <c r="K50" s="171">
        <f>Tietosuojakontrollit!N9</f>
        <v>0</v>
      </c>
      <c r="L50" s="171"/>
      <c r="M50" s="171"/>
      <c r="N50" s="171"/>
      <c r="O50" s="172">
        <f>Tietosuojakontrollit!P9</f>
        <v>0</v>
      </c>
      <c r="P50" s="172"/>
      <c r="Q50" s="172">
        <f>Tietosuojakontrollit!R9</f>
        <v>0</v>
      </c>
      <c r="R50" s="172"/>
    </row>
    <row r="51" spans="1:18" x14ac:dyDescent="0.2">
      <c r="A51" s="192"/>
      <c r="B51" s="191"/>
      <c r="C51" s="191"/>
      <c r="D51" s="191"/>
      <c r="E51" s="191"/>
      <c r="F51" s="211" t="str">
        <f>Tietosuojakontrollit!H10</f>
        <v>Riskienhallintatyökalut</v>
      </c>
      <c r="G51" s="211"/>
      <c r="H51" s="211"/>
      <c r="I51" s="211"/>
      <c r="J51" s="211"/>
      <c r="K51" s="171">
        <f>Tietosuojakontrollit!N10</f>
        <v>0</v>
      </c>
      <c r="L51" s="171"/>
      <c r="M51" s="171"/>
      <c r="N51" s="171"/>
      <c r="O51" s="172">
        <f>Tietosuojakontrollit!P10</f>
        <v>0</v>
      </c>
      <c r="P51" s="172"/>
      <c r="Q51" s="172">
        <f>Tietosuojakontrollit!R10</f>
        <v>0</v>
      </c>
      <c r="R51" s="172"/>
    </row>
    <row r="52" spans="1:18" ht="12.4" customHeight="1" x14ac:dyDescent="0.2">
      <c r="A52" s="217">
        <v>4</v>
      </c>
      <c r="B52" s="219" t="str">
        <f>Tietosuojakontrollit!B11</f>
        <v>Viranomais-yhteistyö</v>
      </c>
      <c r="C52" s="220"/>
      <c r="D52" s="220"/>
      <c r="E52" s="221"/>
      <c r="F52" s="211" t="str">
        <f>Tietosuojakontrollit!H12</f>
        <v>Toimintatavat viranomaisten kanssa</v>
      </c>
      <c r="G52" s="211"/>
      <c r="H52" s="211"/>
      <c r="I52" s="211"/>
      <c r="J52" s="211"/>
      <c r="K52" s="171">
        <f>Tietosuojakontrollit!N12</f>
        <v>0</v>
      </c>
      <c r="L52" s="171"/>
      <c r="M52" s="171"/>
      <c r="N52" s="171"/>
      <c r="O52" s="172">
        <f>Tietosuojakontrollit!P12</f>
        <v>0</v>
      </c>
      <c r="P52" s="172"/>
      <c r="Q52" s="172">
        <f>Tietosuojakontrollit!R12</f>
        <v>0</v>
      </c>
      <c r="R52" s="172"/>
    </row>
    <row r="53" spans="1:18" ht="12.4" customHeight="1" x14ac:dyDescent="0.2">
      <c r="A53" s="169"/>
      <c r="B53" s="222"/>
      <c r="C53" s="223"/>
      <c r="D53" s="223"/>
      <c r="E53" s="224"/>
      <c r="F53" s="211" t="str">
        <f>Tietosuojakontrollit!H13</f>
        <v>Lakisääteiset ilmoitukset tietosuojan valvontaviranomaisille</v>
      </c>
      <c r="G53" s="211"/>
      <c r="H53" s="211"/>
      <c r="I53" s="211"/>
      <c r="J53" s="211"/>
      <c r="K53" s="171">
        <f>Tietosuojakontrollit!N13</f>
        <v>0</v>
      </c>
      <c r="L53" s="171"/>
      <c r="M53" s="171"/>
      <c r="N53" s="171"/>
      <c r="O53" s="172">
        <f>Tietosuojakontrollit!P13</f>
        <v>0</v>
      </c>
      <c r="P53" s="172"/>
      <c r="Q53" s="172">
        <f>Tietosuojakontrollit!R13</f>
        <v>0</v>
      </c>
      <c r="R53" s="172"/>
    </row>
    <row r="54" spans="1:18" x14ac:dyDescent="0.2">
      <c r="A54" s="170"/>
      <c r="B54" s="225"/>
      <c r="C54" s="226"/>
      <c r="D54" s="226"/>
      <c r="E54" s="227"/>
      <c r="F54" s="211" t="str">
        <f>Tietosuojakontrollit!H14</f>
        <v>Tietosuojan valvontaviranomaisen ennakkokuuleminen</v>
      </c>
      <c r="G54" s="211"/>
      <c r="H54" s="211"/>
      <c r="I54" s="211"/>
      <c r="J54" s="211"/>
      <c r="K54" s="171">
        <f>Tietosuojakontrollit!N14</f>
        <v>0</v>
      </c>
      <c r="L54" s="171"/>
      <c r="M54" s="171"/>
      <c r="N54" s="171"/>
      <c r="O54" s="172">
        <f>Tietosuojakontrollit!P14</f>
        <v>0</v>
      </c>
      <c r="P54" s="172"/>
      <c r="Q54" s="172">
        <f>Tietosuojakontrollit!R14</f>
        <v>0</v>
      </c>
      <c r="R54" s="172"/>
    </row>
    <row r="55" spans="1:18" x14ac:dyDescent="0.2">
      <c r="A55" s="217">
        <v>5</v>
      </c>
      <c r="B55" s="219" t="str">
        <f>Tietosuojakontrollit!B15</f>
        <v>Henkilötiedon elinkaaren hallinta ja sisäänraken-nettu tietosuoja</v>
      </c>
      <c r="C55" s="220"/>
      <c r="D55" s="220"/>
      <c r="E55" s="221"/>
      <c r="F55" s="228" t="str">
        <f>Tietosuojakontrollit!H16</f>
        <v>Henkilötiedon käsittelyn lainmukaisuus ja kohtuullisuus</v>
      </c>
      <c r="G55" s="229"/>
      <c r="H55" s="229"/>
      <c r="I55" s="229"/>
      <c r="J55" s="230"/>
      <c r="K55" s="204">
        <f>Tietosuojakontrollit!N16</f>
        <v>0</v>
      </c>
      <c r="L55" s="205"/>
      <c r="M55" s="205"/>
      <c r="N55" s="129"/>
      <c r="O55" s="172">
        <f>Tietosuojakontrollit!P16</f>
        <v>0</v>
      </c>
      <c r="P55" s="172"/>
      <c r="Q55" s="172">
        <f>Tietosuojakontrollit!R16</f>
        <v>0</v>
      </c>
      <c r="R55" s="172"/>
    </row>
    <row r="56" spans="1:18" ht="12.4" customHeight="1" x14ac:dyDescent="0.2">
      <c r="A56" s="169"/>
      <c r="B56" s="222"/>
      <c r="C56" s="223"/>
      <c r="D56" s="223"/>
      <c r="E56" s="224"/>
      <c r="F56" s="228" t="str">
        <f>Tietosuojakontrollit!H17</f>
        <v>Seloste henkilötietojen käsittelytoimista</v>
      </c>
      <c r="G56" s="229"/>
      <c r="H56" s="229"/>
      <c r="I56" s="229"/>
      <c r="J56" s="230"/>
      <c r="K56" s="204">
        <f>Tietosuojakontrollit!N17</f>
        <v>0</v>
      </c>
      <c r="L56" s="205"/>
      <c r="M56" s="205"/>
      <c r="N56" s="129"/>
      <c r="O56" s="172">
        <f>Tietosuojakontrollit!P17</f>
        <v>0</v>
      </c>
      <c r="P56" s="172"/>
      <c r="Q56" s="172">
        <f>Tietosuojakontrollit!R17</f>
        <v>0</v>
      </c>
      <c r="R56" s="172"/>
    </row>
    <row r="57" spans="1:18" x14ac:dyDescent="0.2">
      <c r="A57" s="169"/>
      <c r="B57" s="222"/>
      <c r="C57" s="223"/>
      <c r="D57" s="223"/>
      <c r="E57" s="224"/>
      <c r="F57" s="228" t="str">
        <f>Tietosuojakontrollit!H18</f>
        <v>Henkilötiedon oikeudelliset käsittelyperusteet</v>
      </c>
      <c r="G57" s="229"/>
      <c r="H57" s="229"/>
      <c r="I57" s="229"/>
      <c r="J57" s="230"/>
      <c r="K57" s="204">
        <f>Tietosuojakontrollit!N18</f>
        <v>0</v>
      </c>
      <c r="L57" s="205"/>
      <c r="M57" s="205"/>
      <c r="N57" s="129"/>
      <c r="O57" s="172">
        <f>Tietosuojakontrollit!P18</f>
        <v>0</v>
      </c>
      <c r="P57" s="172"/>
      <c r="Q57" s="172">
        <f>Tietosuojakontrollit!R18</f>
        <v>0</v>
      </c>
      <c r="R57" s="172"/>
    </row>
    <row r="58" spans="1:18" x14ac:dyDescent="0.2">
      <c r="A58" s="169"/>
      <c r="B58" s="222"/>
      <c r="C58" s="223"/>
      <c r="D58" s="223"/>
      <c r="E58" s="224"/>
      <c r="F58" s="228" t="str">
        <f>Tietosuojakontrollit!H19</f>
        <v>Henkilötiedon käsittelyn minimointi</v>
      </c>
      <c r="G58" s="229"/>
      <c r="H58" s="229"/>
      <c r="I58" s="229"/>
      <c r="J58" s="230"/>
      <c r="K58" s="204">
        <f>Tietosuojakontrollit!N19</f>
        <v>0</v>
      </c>
      <c r="L58" s="205"/>
      <c r="M58" s="205"/>
      <c r="N58" s="129"/>
      <c r="O58" s="172">
        <f>Tietosuojakontrollit!P19</f>
        <v>0</v>
      </c>
      <c r="P58" s="172"/>
      <c r="Q58" s="172">
        <f>Tietosuojakontrollit!R19</f>
        <v>0</v>
      </c>
      <c r="R58" s="172"/>
    </row>
    <row r="59" spans="1:18" x14ac:dyDescent="0.2">
      <c r="A59" s="169"/>
      <c r="B59" s="222"/>
      <c r="C59" s="223"/>
      <c r="D59" s="223"/>
      <c r="E59" s="224"/>
      <c r="F59" s="228" t="str">
        <f>Tietosuojakontrollit!H20</f>
        <v>Tietojen täsmällisyys</v>
      </c>
      <c r="G59" s="229"/>
      <c r="H59" s="229"/>
      <c r="I59" s="229"/>
      <c r="J59" s="230"/>
      <c r="K59" s="204">
        <f>Tietosuojakontrollit!N20</f>
        <v>0</v>
      </c>
      <c r="L59" s="205"/>
      <c r="M59" s="205"/>
      <c r="N59" s="129"/>
      <c r="O59" s="172">
        <f>Tietosuojakontrollit!P20</f>
        <v>0</v>
      </c>
      <c r="P59" s="172"/>
      <c r="Q59" s="172">
        <f>Tietosuojakontrollit!R20</f>
        <v>0</v>
      </c>
      <c r="R59" s="172"/>
    </row>
    <row r="60" spans="1:18" x14ac:dyDescent="0.2">
      <c r="A60" s="169"/>
      <c r="B60" s="222"/>
      <c r="C60" s="223"/>
      <c r="D60" s="223"/>
      <c r="E60" s="224"/>
      <c r="F60" s="228" t="str">
        <f>Tietosuojakontrollit!H21</f>
        <v>Säilytyksen rajoittaminen</v>
      </c>
      <c r="G60" s="229"/>
      <c r="H60" s="229"/>
      <c r="I60" s="229"/>
      <c r="J60" s="230"/>
      <c r="K60" s="204">
        <f>Tietosuojakontrollit!N21</f>
        <v>0</v>
      </c>
      <c r="L60" s="205"/>
      <c r="M60" s="205"/>
      <c r="N60" s="129"/>
      <c r="O60" s="172">
        <f>Tietosuojakontrollit!P21</f>
        <v>0</v>
      </c>
      <c r="P60" s="172"/>
      <c r="Q60" s="172">
        <f>Tietosuojakontrollit!R21</f>
        <v>0</v>
      </c>
      <c r="R60" s="172"/>
    </row>
    <row r="61" spans="1:18" x14ac:dyDescent="0.2">
      <c r="A61" s="169"/>
      <c r="B61" s="222"/>
      <c r="C61" s="223"/>
      <c r="D61" s="223"/>
      <c r="E61" s="224"/>
      <c r="F61" s="228" t="str">
        <f>Tietosuojakontrollit!H22</f>
        <v>Arkaluonteisten tietojen käsittely ("erityiset henkilötietoryhmät")</v>
      </c>
      <c r="G61" s="229"/>
      <c r="H61" s="229"/>
      <c r="I61" s="229"/>
      <c r="J61" s="230"/>
      <c r="K61" s="204">
        <f>Tietosuojakontrollit!N22</f>
        <v>0</v>
      </c>
      <c r="L61" s="205"/>
      <c r="M61" s="205"/>
      <c r="N61" s="129"/>
      <c r="O61" s="172">
        <f>Tietosuojakontrollit!P22</f>
        <v>0</v>
      </c>
      <c r="P61" s="172"/>
      <c r="Q61" s="172">
        <f>Tietosuojakontrollit!R22</f>
        <v>0</v>
      </c>
      <c r="R61" s="172"/>
    </row>
    <row r="62" spans="1:18" x14ac:dyDescent="0.2">
      <c r="A62" s="169"/>
      <c r="B62" s="222"/>
      <c r="C62" s="223"/>
      <c r="D62" s="223"/>
      <c r="E62" s="224"/>
      <c r="F62" s="228" t="str">
        <f>Tietosuojakontrollit!H23</f>
        <v>Henkilötietojen vastuuhenkilöiden määrittely</v>
      </c>
      <c r="G62" s="229"/>
      <c r="H62" s="229"/>
      <c r="I62" s="229"/>
      <c r="J62" s="230"/>
      <c r="K62" s="204">
        <f>Tietosuojakontrollit!N23</f>
        <v>0</v>
      </c>
      <c r="L62" s="205"/>
      <c r="M62" s="205"/>
      <c r="N62" s="129"/>
      <c r="O62" s="172">
        <f>Tietosuojakontrollit!P23</f>
        <v>0</v>
      </c>
      <c r="P62" s="172"/>
      <c r="Q62" s="172">
        <f>Tietosuojakontrollit!R23</f>
        <v>0</v>
      </c>
      <c r="R62" s="172"/>
    </row>
    <row r="63" spans="1:18" x14ac:dyDescent="0.2">
      <c r="A63" s="169"/>
      <c r="B63" s="222"/>
      <c r="C63" s="223"/>
      <c r="D63" s="223"/>
      <c r="E63" s="224"/>
      <c r="F63" s="228" t="str">
        <f>Tietosuojakontrollit!H24</f>
        <v>Henkilötietojen luokittelu</v>
      </c>
      <c r="G63" s="229"/>
      <c r="H63" s="229"/>
      <c r="I63" s="229"/>
      <c r="J63" s="230"/>
      <c r="K63" s="204">
        <f>Tietosuojakontrollit!N24</f>
        <v>0</v>
      </c>
      <c r="L63" s="205"/>
      <c r="M63" s="205"/>
      <c r="N63" s="129"/>
      <c r="O63" s="172">
        <f>Tietosuojakontrollit!P24</f>
        <v>0</v>
      </c>
      <c r="P63" s="172"/>
      <c r="Q63" s="172">
        <f>Tietosuojakontrollit!R24</f>
        <v>0</v>
      </c>
      <c r="R63" s="172"/>
    </row>
    <row r="64" spans="1:18" x14ac:dyDescent="0.2">
      <c r="A64" s="169"/>
      <c r="B64" s="222"/>
      <c r="C64" s="223"/>
      <c r="D64" s="223"/>
      <c r="E64" s="224"/>
      <c r="F64" s="228" t="str">
        <f>Tietosuojakontrollit!H25</f>
        <v>Henkilötiedon anonymisointi / pseudonymisointi</v>
      </c>
      <c r="G64" s="229"/>
      <c r="H64" s="229"/>
      <c r="I64" s="229"/>
      <c r="J64" s="230"/>
      <c r="K64" s="204">
        <f>Tietosuojakontrollit!N25</f>
        <v>0</v>
      </c>
      <c r="L64" s="205"/>
      <c r="M64" s="205"/>
      <c r="N64" s="129"/>
      <c r="O64" s="172">
        <f>Tietosuojakontrollit!P25</f>
        <v>0</v>
      </c>
      <c r="P64" s="172"/>
      <c r="Q64" s="172">
        <f>Tietosuojakontrollit!R25</f>
        <v>0</v>
      </c>
      <c r="R64" s="172"/>
    </row>
    <row r="65" spans="1:18" x14ac:dyDescent="0.2">
      <c r="A65" s="169"/>
      <c r="B65" s="222"/>
      <c r="C65" s="223"/>
      <c r="D65" s="223"/>
      <c r="E65" s="224"/>
      <c r="F65" s="228" t="str">
        <f>Tietosuojakontrollit!H26</f>
        <v>Henkilötietoja sisältävien muistivälineiden tuhoaminen</v>
      </c>
      <c r="G65" s="229"/>
      <c r="H65" s="229"/>
      <c r="I65" s="229"/>
      <c r="J65" s="230"/>
      <c r="K65" s="204">
        <f>Tietosuojakontrollit!N26</f>
        <v>0</v>
      </c>
      <c r="L65" s="205"/>
      <c r="M65" s="205"/>
      <c r="N65" s="129"/>
      <c r="O65" s="172">
        <f>Tietosuojakontrollit!P26</f>
        <v>0</v>
      </c>
      <c r="P65" s="172"/>
      <c r="Q65" s="172">
        <f>Tietosuojakontrollit!R26</f>
        <v>0</v>
      </c>
      <c r="R65" s="172"/>
    </row>
    <row r="66" spans="1:18" x14ac:dyDescent="0.2">
      <c r="A66" s="169"/>
      <c r="B66" s="222"/>
      <c r="C66" s="223"/>
      <c r="D66" s="223"/>
      <c r="E66" s="224"/>
      <c r="F66" s="228" t="str">
        <f>Tietosuojakontrollit!H27</f>
        <v>Suostumus henkilötietojen käsittelyyn</v>
      </c>
      <c r="G66" s="229"/>
      <c r="H66" s="229"/>
      <c r="I66" s="229"/>
      <c r="J66" s="230"/>
      <c r="K66" s="204">
        <f>Tietosuojakontrollit!N27</f>
        <v>0</v>
      </c>
      <c r="L66" s="205"/>
      <c r="M66" s="205"/>
      <c r="N66" s="129"/>
      <c r="O66" s="172">
        <f>Tietosuojakontrollit!P27</f>
        <v>0</v>
      </c>
      <c r="P66" s="172"/>
      <c r="Q66" s="172">
        <f>Tietosuojakontrollit!R27</f>
        <v>0</v>
      </c>
      <c r="R66" s="172"/>
    </row>
    <row r="67" spans="1:18" x14ac:dyDescent="0.2">
      <c r="A67" s="169"/>
      <c r="B67" s="222"/>
      <c r="C67" s="223"/>
      <c r="D67" s="223"/>
      <c r="E67" s="224"/>
      <c r="F67" s="228" t="str">
        <f>Tietosuojakontrollit!H28</f>
        <v>Suostumuksen peruutus</v>
      </c>
      <c r="G67" s="229"/>
      <c r="H67" s="229"/>
      <c r="I67" s="229"/>
      <c r="J67" s="230"/>
      <c r="K67" s="204">
        <f>Tietosuojakontrollit!N28</f>
        <v>0</v>
      </c>
      <c r="L67" s="205"/>
      <c r="M67" s="205"/>
      <c r="N67" s="129"/>
      <c r="O67" s="172">
        <f>Tietosuojakontrollit!P28</f>
        <v>0</v>
      </c>
      <c r="P67" s="172"/>
      <c r="Q67" s="172">
        <f>Tietosuojakontrollit!R28</f>
        <v>0</v>
      </c>
      <c r="R67" s="172"/>
    </row>
    <row r="68" spans="1:18" x14ac:dyDescent="0.2">
      <c r="A68" s="170"/>
      <c r="B68" s="225"/>
      <c r="C68" s="226"/>
      <c r="D68" s="226"/>
      <c r="E68" s="227"/>
      <c r="F68" s="228" t="str">
        <f>Tietosuojakontrollit!H29</f>
        <v>Suostumus alle 16-vuotiaan henkilötietojen käsittelyyn</v>
      </c>
      <c r="G68" s="229"/>
      <c r="H68" s="229"/>
      <c r="I68" s="229"/>
      <c r="J68" s="230"/>
      <c r="K68" s="204">
        <f>Tietosuojakontrollit!N29</f>
        <v>0</v>
      </c>
      <c r="L68" s="205"/>
      <c r="M68" s="205"/>
      <c r="N68" s="129"/>
      <c r="O68" s="172">
        <f>Tietosuojakontrollit!P29</f>
        <v>0</v>
      </c>
      <c r="P68" s="172"/>
      <c r="Q68" s="172">
        <f>Tietosuojakontrollit!R29</f>
        <v>0</v>
      </c>
      <c r="R68" s="172"/>
    </row>
    <row r="69" spans="1:18" x14ac:dyDescent="0.2">
      <c r="A69" s="192">
        <v>6</v>
      </c>
      <c r="B69" s="191" t="str">
        <f>Tietosuojakontrollit!B30</f>
        <v>Henkilötietojen käsittelyn politiikat</v>
      </c>
      <c r="C69" s="191"/>
      <c r="D69" s="191"/>
      <c r="E69" s="191"/>
      <c r="F69" s="211" t="str">
        <f>Tietosuojakontrollit!H31</f>
        <v>Tietosuojapolitiikka/-periaatteet</v>
      </c>
      <c r="G69" s="211"/>
      <c r="H69" s="211"/>
      <c r="I69" s="211"/>
      <c r="J69" s="211"/>
      <c r="K69" s="171">
        <f>Tietosuojakontrollit!N31</f>
        <v>0</v>
      </c>
      <c r="L69" s="171"/>
      <c r="M69" s="171"/>
      <c r="N69" s="171"/>
      <c r="O69" s="172">
        <f>Tietosuojakontrollit!P31</f>
        <v>0</v>
      </c>
      <c r="P69" s="172"/>
      <c r="Q69" s="172">
        <f>Tietosuojakontrollit!R31</f>
        <v>0</v>
      </c>
      <c r="R69" s="172"/>
    </row>
    <row r="70" spans="1:18" ht="13.15" customHeight="1" x14ac:dyDescent="0.2">
      <c r="A70" s="192"/>
      <c r="B70" s="191"/>
      <c r="C70" s="191"/>
      <c r="D70" s="191"/>
      <c r="E70" s="191"/>
      <c r="F70" s="211" t="str">
        <f>Tietosuojakontrollit!H32</f>
        <v>Salassapitositoumukset</v>
      </c>
      <c r="G70" s="211"/>
      <c r="H70" s="211"/>
      <c r="I70" s="211"/>
      <c r="J70" s="211"/>
      <c r="K70" s="171">
        <f>Tietosuojakontrollit!N32</f>
        <v>0</v>
      </c>
      <c r="L70" s="171"/>
      <c r="M70" s="171"/>
      <c r="N70" s="171"/>
      <c r="O70" s="172">
        <f>Tietosuojakontrollit!P32</f>
        <v>0</v>
      </c>
      <c r="P70" s="172"/>
      <c r="Q70" s="172">
        <f>Tietosuojakontrollit!R32</f>
        <v>0</v>
      </c>
      <c r="R70" s="172"/>
    </row>
    <row r="71" spans="1:18" ht="13.15" customHeight="1" x14ac:dyDescent="0.2">
      <c r="A71" s="192"/>
      <c r="B71" s="191"/>
      <c r="C71" s="191"/>
      <c r="D71" s="191"/>
      <c r="E71" s="191"/>
      <c r="F71" s="211" t="str">
        <f>Tietosuojakontrollit!H33</f>
        <v>Ulkoiset tiedonannot</v>
      </c>
      <c r="G71" s="211"/>
      <c r="H71" s="211"/>
      <c r="I71" s="211"/>
      <c r="J71" s="211"/>
      <c r="K71" s="171">
        <f>Tietosuojakontrollit!N33</f>
        <v>0</v>
      </c>
      <c r="L71" s="171"/>
      <c r="M71" s="171"/>
      <c r="N71" s="171"/>
      <c r="O71" s="172">
        <f>Tietosuojakontrollit!P33</f>
        <v>0</v>
      </c>
      <c r="P71" s="172"/>
      <c r="Q71" s="172">
        <f>Tietosuojakontrollit!R33</f>
        <v>0</v>
      </c>
      <c r="R71" s="172"/>
    </row>
    <row r="72" spans="1:18" x14ac:dyDescent="0.2">
      <c r="A72" s="192">
        <v>7</v>
      </c>
      <c r="B72" s="191" t="str">
        <f>Tietosuojakontrollit!B34</f>
        <v>Tietosuoja-prosessit</v>
      </c>
      <c r="C72" s="191"/>
      <c r="D72" s="191"/>
      <c r="E72" s="191"/>
      <c r="F72" s="262" t="str">
        <f>Tietosuojakontrollit!H35</f>
        <v>Tietosuojan vaikutustenarvioinnit</v>
      </c>
      <c r="G72" s="211"/>
      <c r="H72" s="211"/>
      <c r="I72" s="211"/>
      <c r="J72" s="211"/>
      <c r="K72" s="171">
        <f>Tietosuojakontrollit!N35</f>
        <v>0</v>
      </c>
      <c r="L72" s="171"/>
      <c r="M72" s="171"/>
      <c r="N72" s="171"/>
      <c r="O72" s="172">
        <f>Tietosuojakontrollit!P35</f>
        <v>0</v>
      </c>
      <c r="P72" s="172"/>
      <c r="Q72" s="172">
        <f>Tietosuojakontrollit!R35</f>
        <v>0</v>
      </c>
      <c r="R72" s="172"/>
    </row>
    <row r="73" spans="1:18" x14ac:dyDescent="0.2">
      <c r="A73" s="192"/>
      <c r="B73" s="191"/>
      <c r="C73" s="191"/>
      <c r="D73" s="191"/>
      <c r="E73" s="191"/>
      <c r="F73" s="262" t="str">
        <f>Tietosuojakontrollit!H36</f>
        <v>Rekisteröityjen oikeuksien toteuttaminen</v>
      </c>
      <c r="G73" s="211"/>
      <c r="H73" s="211"/>
      <c r="I73" s="211"/>
      <c r="J73" s="211"/>
      <c r="K73" s="171">
        <f>Tietosuojakontrollit!N36</f>
        <v>0</v>
      </c>
      <c r="L73" s="171"/>
      <c r="M73" s="171"/>
      <c r="N73" s="171"/>
      <c r="O73" s="172">
        <f>Tietosuojakontrollit!P36</f>
        <v>0</v>
      </c>
      <c r="P73" s="172"/>
      <c r="Q73" s="172">
        <f>Tietosuojakontrollit!R36</f>
        <v>0</v>
      </c>
      <c r="R73" s="172"/>
    </row>
    <row r="74" spans="1:18" ht="12.4" customHeight="1" x14ac:dyDescent="0.2">
      <c r="A74" s="217">
        <v>8</v>
      </c>
      <c r="B74" s="219" t="str">
        <f>Tietosuojakontrollit!B37</f>
        <v>Sopimusten ja ulkoistusten hallinta</v>
      </c>
      <c r="C74" s="220"/>
      <c r="D74" s="220"/>
      <c r="E74" s="221"/>
      <c r="F74" s="262" t="str">
        <f>Tietosuojakontrollit!H38</f>
        <v>Henkilötietojen käsittelijöiden arviointi</v>
      </c>
      <c r="G74" s="211"/>
      <c r="H74" s="211"/>
      <c r="I74" s="211"/>
      <c r="J74" s="211"/>
      <c r="K74" s="171">
        <f>Tietosuojakontrollit!N38</f>
        <v>0</v>
      </c>
      <c r="L74" s="171"/>
      <c r="M74" s="171"/>
      <c r="N74" s="171"/>
      <c r="O74" s="172">
        <f>Tietosuojakontrollit!P38</f>
        <v>0</v>
      </c>
      <c r="P74" s="172"/>
      <c r="Q74" s="172">
        <f>Tietosuojakontrollit!R38</f>
        <v>0</v>
      </c>
      <c r="R74" s="172"/>
    </row>
    <row r="75" spans="1:18" x14ac:dyDescent="0.2">
      <c r="A75" s="169"/>
      <c r="B75" s="222"/>
      <c r="C75" s="223"/>
      <c r="D75" s="223"/>
      <c r="E75" s="224"/>
      <c r="F75" s="262" t="str">
        <f>Tietosuojakontrollit!H39</f>
        <v>Henkilötietojen siirtoja koskevat sopimusvaatimukset</v>
      </c>
      <c r="G75" s="211"/>
      <c r="H75" s="211"/>
      <c r="I75" s="211"/>
      <c r="J75" s="211"/>
      <c r="K75" s="171">
        <f>Tietosuojakontrollit!N39</f>
        <v>0</v>
      </c>
      <c r="L75" s="171"/>
      <c r="M75" s="171"/>
      <c r="N75" s="171"/>
      <c r="O75" s="172">
        <f>Tietosuojakontrollit!P39</f>
        <v>0</v>
      </c>
      <c r="P75" s="172"/>
      <c r="Q75" s="172">
        <f>Tietosuojakontrollit!R39</f>
        <v>0</v>
      </c>
      <c r="R75" s="172"/>
    </row>
    <row r="76" spans="1:18" x14ac:dyDescent="0.2">
      <c r="A76" s="169"/>
      <c r="B76" s="222"/>
      <c r="C76" s="223"/>
      <c r="D76" s="223"/>
      <c r="E76" s="224"/>
      <c r="F76" s="262" t="str">
        <f>Tietosuojakontrollit!H40</f>
        <v>Ohjeistus henkilötietojen käsittelystä henkilötietojen käsittelijälle</v>
      </c>
      <c r="G76" s="211"/>
      <c r="H76" s="211"/>
      <c r="I76" s="211"/>
      <c r="J76" s="211"/>
      <c r="K76" s="171">
        <f>Tietosuojakontrollit!N40</f>
        <v>0</v>
      </c>
      <c r="L76" s="171"/>
      <c r="M76" s="171"/>
      <c r="N76" s="171"/>
      <c r="O76" s="172">
        <f>Tietosuojakontrollit!P40</f>
        <v>0</v>
      </c>
      <c r="P76" s="172"/>
      <c r="Q76" s="172">
        <f>Tietosuojakontrollit!R40</f>
        <v>0</v>
      </c>
      <c r="R76" s="172"/>
    </row>
    <row r="77" spans="1:18" x14ac:dyDescent="0.2">
      <c r="A77" s="169"/>
      <c r="B77" s="222"/>
      <c r="C77" s="223"/>
      <c r="D77" s="223"/>
      <c r="E77" s="224"/>
      <c r="F77" s="262" t="str">
        <f>Tietosuojakontrollit!H41</f>
        <v>Henkilötietojen käsittelijöiden toiminnan arviointi</v>
      </c>
      <c r="G77" s="211"/>
      <c r="H77" s="211"/>
      <c r="I77" s="211"/>
      <c r="J77" s="211"/>
      <c r="K77" s="171">
        <f>Tietosuojakontrollit!N41</f>
        <v>0</v>
      </c>
      <c r="L77" s="171"/>
      <c r="M77" s="171"/>
      <c r="N77" s="171"/>
      <c r="O77" s="172">
        <f>Tietosuojakontrollit!P41</f>
        <v>0</v>
      </c>
      <c r="P77" s="172"/>
      <c r="Q77" s="172">
        <f>Tietosuojakontrollit!R41</f>
        <v>0</v>
      </c>
      <c r="R77" s="172"/>
    </row>
    <row r="78" spans="1:18" x14ac:dyDescent="0.2">
      <c r="A78" s="169"/>
      <c r="B78" s="222"/>
      <c r="C78" s="223"/>
      <c r="D78" s="223"/>
      <c r="E78" s="224"/>
      <c r="F78" s="272" t="str">
        <f>Tietosuojakontrollit!H42</f>
        <v>Henkilötietojen siirrot EU:n/Euroopan talousalueen ulkopuolelle</v>
      </c>
      <c r="G78" s="273"/>
      <c r="H78" s="273"/>
      <c r="I78" s="273"/>
      <c r="J78" s="274"/>
      <c r="K78" s="212">
        <f>Tietosuojakontrollit!N42</f>
        <v>0</v>
      </c>
      <c r="L78" s="213"/>
      <c r="M78" s="213"/>
      <c r="N78" s="139"/>
      <c r="O78" s="199">
        <f>Tietosuojakontrollit!P42</f>
        <v>0</v>
      </c>
      <c r="P78" s="200"/>
      <c r="Q78" s="199">
        <f>Tietosuojakontrollit!R42</f>
        <v>0</v>
      </c>
      <c r="R78" s="200"/>
    </row>
    <row r="79" spans="1:18" x14ac:dyDescent="0.2">
      <c r="A79" s="170"/>
      <c r="B79" s="225"/>
      <c r="C79" s="226"/>
      <c r="D79" s="226"/>
      <c r="E79" s="227"/>
      <c r="F79" s="275"/>
      <c r="G79" s="276"/>
      <c r="H79" s="276"/>
      <c r="I79" s="276"/>
      <c r="J79" s="277"/>
      <c r="K79" s="214"/>
      <c r="L79" s="215"/>
      <c r="M79" s="215"/>
      <c r="N79" s="216"/>
      <c r="O79" s="201"/>
      <c r="P79" s="145"/>
      <c r="Q79" s="201"/>
      <c r="R79" s="145"/>
    </row>
    <row r="80" spans="1:18" x14ac:dyDescent="0.2">
      <c r="A80" s="192">
        <v>9</v>
      </c>
      <c r="B80" s="191" t="str">
        <f>Tietosuojakontrollit!B43</f>
        <v>Tietosuojakoulu-tus ja -tietoisuus</v>
      </c>
      <c r="C80" s="191"/>
      <c r="D80" s="191"/>
      <c r="E80" s="191"/>
      <c r="F80" s="211" t="str">
        <f>Tietosuojakontrollit!H44</f>
        <v>Tietosuojakoulutus</v>
      </c>
      <c r="G80" s="211"/>
      <c r="H80" s="211"/>
      <c r="I80" s="211"/>
      <c r="J80" s="211"/>
      <c r="K80" s="171">
        <f>Tietosuojakontrollit!N44</f>
        <v>0</v>
      </c>
      <c r="L80" s="171"/>
      <c r="M80" s="171"/>
      <c r="N80" s="171"/>
      <c r="O80" s="173">
        <f>Tietosuojakontrollit!P44</f>
        <v>0</v>
      </c>
      <c r="P80" s="174"/>
      <c r="Q80" s="173">
        <f>Tietosuojakontrollit!R44</f>
        <v>0</v>
      </c>
      <c r="R80" s="174"/>
    </row>
    <row r="81" spans="1:18" ht="13.15" customHeight="1" x14ac:dyDescent="0.2">
      <c r="A81" s="192"/>
      <c r="B81" s="191"/>
      <c r="C81" s="191"/>
      <c r="D81" s="191"/>
      <c r="E81" s="191"/>
      <c r="F81" s="211" t="str">
        <f>Tietosuojakontrollit!H45</f>
        <v>Tietosuojatietoisuuden nostaminen ja ylläpito</v>
      </c>
      <c r="G81" s="211"/>
      <c r="H81" s="211"/>
      <c r="I81" s="211"/>
      <c r="J81" s="211"/>
      <c r="K81" s="171">
        <f>Tietosuojakontrollit!N45</f>
        <v>0</v>
      </c>
      <c r="L81" s="171"/>
      <c r="M81" s="171"/>
      <c r="N81" s="171"/>
      <c r="O81" s="173">
        <f>Tietosuojakontrollit!P45</f>
        <v>0</v>
      </c>
      <c r="P81" s="174"/>
      <c r="Q81" s="173">
        <f>Tietosuojakontrollit!R45</f>
        <v>0</v>
      </c>
      <c r="R81" s="174"/>
    </row>
    <row r="82" spans="1:18" x14ac:dyDescent="0.2">
      <c r="A82" s="192">
        <v>10</v>
      </c>
      <c r="B82" s="191" t="str">
        <f>Tietosuojakontrollit!B46</f>
        <v>Tietosuojan ja tietoturvan valvonta</v>
      </c>
      <c r="C82" s="191"/>
      <c r="D82" s="191"/>
      <c r="E82" s="191"/>
      <c r="F82" s="262" t="str">
        <f>Tietosuojakontrollit!H47</f>
        <v>Tietosuojan kontrollien arviointi</v>
      </c>
      <c r="G82" s="211"/>
      <c r="H82" s="211"/>
      <c r="I82" s="211"/>
      <c r="J82" s="211"/>
      <c r="K82" s="171">
        <f>Tietosuojakontrollit!N47</f>
        <v>0</v>
      </c>
      <c r="L82" s="171"/>
      <c r="M82" s="171"/>
      <c r="N82" s="171"/>
      <c r="O82" s="172">
        <f>Tietosuojakontrollit!P47</f>
        <v>0</v>
      </c>
      <c r="P82" s="172"/>
      <c r="Q82" s="172">
        <f>Tietosuojakontrollit!R47</f>
        <v>0</v>
      </c>
      <c r="R82" s="172"/>
    </row>
    <row r="83" spans="1:18" x14ac:dyDescent="0.2">
      <c r="A83" s="192"/>
      <c r="B83" s="191"/>
      <c r="C83" s="191"/>
      <c r="D83" s="191"/>
      <c r="E83" s="191"/>
      <c r="F83" s="262" t="str">
        <f>Tietosuojakontrollit!H48</f>
        <v>Tietoturvakontrollien valvonta</v>
      </c>
      <c r="G83" s="211"/>
      <c r="H83" s="211"/>
      <c r="I83" s="211"/>
      <c r="J83" s="211"/>
      <c r="K83" s="171">
        <f>Tietosuojakontrollit!N48</f>
        <v>0</v>
      </c>
      <c r="L83" s="171"/>
      <c r="M83" s="171"/>
      <c r="N83" s="171"/>
      <c r="O83" s="172">
        <f>Tietosuojakontrollit!P48</f>
        <v>0</v>
      </c>
      <c r="P83" s="172"/>
      <c r="Q83" s="172">
        <f>Tietosuojakontrollit!R48</f>
        <v>0</v>
      </c>
      <c r="R83" s="172"/>
    </row>
    <row r="84" spans="1:18" x14ac:dyDescent="0.2">
      <c r="A84" s="192">
        <v>11</v>
      </c>
      <c r="B84" s="191" t="str">
        <f>Tietosuojakontrollit!B49</f>
        <v>Henkilötietoihin kohdistuvien tietoturva-loukkausten hallinta</v>
      </c>
      <c r="C84" s="191"/>
      <c r="D84" s="191"/>
      <c r="E84" s="191"/>
      <c r="F84" s="260" t="str">
        <f>Tietosuojakontrollit!H50</f>
        <v>Tietoturvapoikkeamien hallintaprosessi</v>
      </c>
      <c r="G84" s="211"/>
      <c r="H84" s="211"/>
      <c r="I84" s="211"/>
      <c r="J84" s="211"/>
      <c r="K84" s="171">
        <f>Tietosuojakontrollit!N50</f>
        <v>0</v>
      </c>
      <c r="L84" s="171"/>
      <c r="M84" s="171"/>
      <c r="N84" s="171"/>
      <c r="O84" s="172">
        <f>Tietosuojakontrollit!P50</f>
        <v>0</v>
      </c>
      <c r="P84" s="172"/>
      <c r="Q84" s="172">
        <f>Tietosuojakontrollit!R50</f>
        <v>0</v>
      </c>
      <c r="R84" s="172"/>
    </row>
    <row r="85" spans="1:18" x14ac:dyDescent="0.2">
      <c r="A85" s="192"/>
      <c r="B85" s="191"/>
      <c r="C85" s="191"/>
      <c r="D85" s="191"/>
      <c r="E85" s="191"/>
      <c r="F85" s="260" t="str">
        <f>Tietosuojakontrollit!H51</f>
        <v>Henkilötietojen tietoturvaloukkauksen ilmoitusprosessi</v>
      </c>
      <c r="G85" s="211"/>
      <c r="H85" s="211"/>
      <c r="I85" s="211"/>
      <c r="J85" s="211"/>
      <c r="K85" s="171">
        <f>Tietosuojakontrollit!N51</f>
        <v>0</v>
      </c>
      <c r="L85" s="171"/>
      <c r="M85" s="171"/>
      <c r="N85" s="171"/>
      <c r="O85" s="172">
        <f>Tietosuojakontrollit!P51</f>
        <v>0</v>
      </c>
      <c r="P85" s="172"/>
      <c r="Q85" s="172">
        <f>Tietosuojakontrollit!R51</f>
        <v>0</v>
      </c>
      <c r="R85" s="172"/>
    </row>
    <row r="86" spans="1:18" ht="12.4" customHeight="1" x14ac:dyDescent="0.2">
      <c r="A86" s="192">
        <v>12</v>
      </c>
      <c r="B86" s="191" t="str">
        <f>Tietosuojakontrollit!B52</f>
        <v>Järjestelmien hallinta ja tietoturva</v>
      </c>
      <c r="C86" s="191"/>
      <c r="D86" s="191"/>
      <c r="E86" s="191"/>
      <c r="F86" s="132" t="str">
        <f>'Järj.hallinta ja tietoturva'!E4</f>
        <v>Järjestelmän vastuuhenkilö</v>
      </c>
      <c r="G86" s="132"/>
      <c r="H86" s="132"/>
      <c r="I86" s="132"/>
      <c r="J86" s="132"/>
      <c r="K86" s="171">
        <f>'Järj.hallinta ja tietoturva'!J4</f>
        <v>0</v>
      </c>
      <c r="L86" s="171"/>
      <c r="M86" s="171"/>
      <c r="N86" s="171"/>
      <c r="O86" s="172">
        <f>'Järj.hallinta ja tietoturva'!L4</f>
        <v>0</v>
      </c>
      <c r="P86" s="172"/>
      <c r="Q86" s="172">
        <f>'Järj.hallinta ja tietoturva'!N4</f>
        <v>0</v>
      </c>
      <c r="R86" s="172"/>
    </row>
    <row r="87" spans="1:18" x14ac:dyDescent="0.2">
      <c r="A87" s="192"/>
      <c r="B87" s="191"/>
      <c r="C87" s="191"/>
      <c r="D87" s="191"/>
      <c r="E87" s="191"/>
      <c r="F87" s="132" t="str">
        <f>'Järj.hallinta ja tietoturva'!E5</f>
        <v>Järjestelmän muut vastuut</v>
      </c>
      <c r="G87" s="132"/>
      <c r="H87" s="132"/>
      <c r="I87" s="132"/>
      <c r="J87" s="132"/>
      <c r="K87" s="171">
        <f>'Järj.hallinta ja tietoturva'!J5</f>
        <v>0</v>
      </c>
      <c r="L87" s="171"/>
      <c r="M87" s="171"/>
      <c r="N87" s="171"/>
      <c r="O87" s="172">
        <f>'Järj.hallinta ja tietoturva'!L5</f>
        <v>0</v>
      </c>
      <c r="P87" s="172"/>
      <c r="Q87" s="172">
        <f>'Järj.hallinta ja tietoturva'!N5</f>
        <v>0</v>
      </c>
      <c r="R87" s="172"/>
    </row>
    <row r="88" spans="1:18" x14ac:dyDescent="0.2">
      <c r="A88" s="192"/>
      <c r="B88" s="191"/>
      <c r="C88" s="191"/>
      <c r="D88" s="191"/>
      <c r="E88" s="191"/>
      <c r="F88" s="132" t="str">
        <f>'Järj.hallinta ja tietoturva'!E7</f>
        <v>Tietoturvauhkien analysointi</v>
      </c>
      <c r="G88" s="132"/>
      <c r="H88" s="132"/>
      <c r="I88" s="132"/>
      <c r="J88" s="132"/>
      <c r="K88" s="171">
        <f>'Järj.hallinta ja tietoturva'!J7</f>
        <v>0</v>
      </c>
      <c r="L88" s="171"/>
      <c r="M88" s="171"/>
      <c r="N88" s="171"/>
      <c r="O88" s="172">
        <f>'Järj.hallinta ja tietoturva'!L7</f>
        <v>0</v>
      </c>
      <c r="P88" s="172"/>
      <c r="Q88" s="173">
        <f>'Järj.hallinta ja tietoturva'!N7</f>
        <v>0</v>
      </c>
      <c r="R88" s="174"/>
    </row>
    <row r="89" spans="1:18" x14ac:dyDescent="0.2">
      <c r="A89" s="192"/>
      <c r="B89" s="191"/>
      <c r="C89" s="191"/>
      <c r="D89" s="191"/>
      <c r="E89" s="191"/>
      <c r="F89" s="132" t="str">
        <f>'Järj.hallinta ja tietoturva'!E8</f>
        <v>Säännöllinen testaus</v>
      </c>
      <c r="G89" s="132"/>
      <c r="H89" s="132"/>
      <c r="I89" s="132"/>
      <c r="J89" s="132"/>
      <c r="K89" s="171">
        <f>'Järj.hallinta ja tietoturva'!J8</f>
        <v>0</v>
      </c>
      <c r="L89" s="171"/>
      <c r="M89" s="171"/>
      <c r="N89" s="171"/>
      <c r="O89" s="172">
        <f>'Järj.hallinta ja tietoturva'!L8</f>
        <v>0</v>
      </c>
      <c r="P89" s="172"/>
      <c r="Q89" s="173">
        <f>'Järj.hallinta ja tietoturva'!N8</f>
        <v>0</v>
      </c>
      <c r="R89" s="174"/>
    </row>
    <row r="90" spans="1:18" x14ac:dyDescent="0.2">
      <c r="A90" s="192"/>
      <c r="B90" s="191"/>
      <c r="C90" s="191"/>
      <c r="D90" s="191"/>
      <c r="E90" s="191"/>
      <c r="F90" s="132" t="str">
        <f>'Järj.hallinta ja tietoturva'!E10</f>
        <v>Tietosisällön dokumentointi</v>
      </c>
      <c r="G90" s="132"/>
      <c r="H90" s="132"/>
      <c r="I90" s="132"/>
      <c r="J90" s="132"/>
      <c r="K90" s="171">
        <f>'Järj.hallinta ja tietoturva'!J10</f>
        <v>0</v>
      </c>
      <c r="L90" s="171"/>
      <c r="M90" s="171"/>
      <c r="N90" s="171"/>
      <c r="O90" s="172">
        <f>'Järj.hallinta ja tietoturva'!L10</f>
        <v>0</v>
      </c>
      <c r="P90" s="172"/>
      <c r="Q90" s="173">
        <f>'Järj.hallinta ja tietoturva'!N10</f>
        <v>0</v>
      </c>
      <c r="R90" s="174"/>
    </row>
    <row r="91" spans="1:18" x14ac:dyDescent="0.2">
      <c r="A91" s="192"/>
      <c r="B91" s="191"/>
      <c r="C91" s="191"/>
      <c r="D91" s="191"/>
      <c r="E91" s="191"/>
      <c r="F91" s="132" t="str">
        <f>'Järj.hallinta ja tietoturva'!E11</f>
        <v>Erityiset tietoryhmät ja alle 16-vuotiaiden tiedot</v>
      </c>
      <c r="G91" s="132"/>
      <c r="H91" s="132"/>
      <c r="I91" s="132"/>
      <c r="J91" s="132"/>
      <c r="K91" s="171">
        <f>'Järj.hallinta ja tietoturva'!J11</f>
        <v>0</v>
      </c>
      <c r="L91" s="171"/>
      <c r="M91" s="171"/>
      <c r="N91" s="171"/>
      <c r="O91" s="172">
        <f>'Järj.hallinta ja tietoturva'!L11</f>
        <v>0</v>
      </c>
      <c r="P91" s="172"/>
      <c r="Q91" s="173">
        <f>'Järj.hallinta ja tietoturva'!N11</f>
        <v>0</v>
      </c>
      <c r="R91" s="174"/>
    </row>
    <row r="92" spans="1:18" x14ac:dyDescent="0.2">
      <c r="A92" s="192"/>
      <c r="B92" s="191"/>
      <c r="C92" s="191"/>
      <c r="D92" s="191"/>
      <c r="E92" s="191"/>
      <c r="F92" s="132" t="str">
        <f>'Järj.hallinta ja tietoturva'!E13</f>
        <v>Tiedon kerääminen rekisteröidyn oikeuksien toteuttamiseksi</v>
      </c>
      <c r="G92" s="132"/>
      <c r="H92" s="132"/>
      <c r="I92" s="132"/>
      <c r="J92" s="132"/>
      <c r="K92" s="171">
        <f>'Järj.hallinta ja tietoturva'!J13</f>
        <v>0</v>
      </c>
      <c r="L92" s="171"/>
      <c r="M92" s="171"/>
      <c r="N92" s="171"/>
      <c r="O92" s="172">
        <f>'Järj.hallinta ja tietoturva'!L13</f>
        <v>0</v>
      </c>
      <c r="P92" s="172"/>
      <c r="Q92" s="173">
        <f>'Järj.hallinta ja tietoturva'!N13</f>
        <v>0</v>
      </c>
      <c r="R92" s="174"/>
    </row>
    <row r="93" spans="1:18" x14ac:dyDescent="0.2">
      <c r="A93" s="192"/>
      <c r="B93" s="191"/>
      <c r="C93" s="191"/>
      <c r="D93" s="191"/>
      <c r="E93" s="191"/>
      <c r="F93" s="132" t="str">
        <f>'Järj.hallinta ja tietoturva'!E14</f>
        <v>Suostumusten ja kieltojen hallinta</v>
      </c>
      <c r="G93" s="132"/>
      <c r="H93" s="132"/>
      <c r="I93" s="132"/>
      <c r="J93" s="132"/>
      <c r="K93" s="171">
        <f>'Järj.hallinta ja tietoturva'!J14</f>
        <v>0</v>
      </c>
      <c r="L93" s="171"/>
      <c r="M93" s="171"/>
      <c r="N93" s="171"/>
      <c r="O93" s="172">
        <f>'Järj.hallinta ja tietoturva'!L14</f>
        <v>0</v>
      </c>
      <c r="P93" s="172"/>
      <c r="Q93" s="173">
        <f>'Järj.hallinta ja tietoturva'!N14</f>
        <v>0</v>
      </c>
      <c r="R93" s="174"/>
    </row>
    <row r="94" spans="1:18" x14ac:dyDescent="0.2">
      <c r="A94" s="192"/>
      <c r="B94" s="191"/>
      <c r="C94" s="191"/>
      <c r="D94" s="191"/>
      <c r="E94" s="191"/>
      <c r="F94" s="284" t="str">
        <f>'Järj.hallinta ja tietoturva'!E16</f>
        <v>Henkilötietojen käsittelyn minimointi</v>
      </c>
      <c r="G94" s="132"/>
      <c r="H94" s="132"/>
      <c r="I94" s="132"/>
      <c r="J94" s="132"/>
      <c r="K94" s="285">
        <f>'Järj.hallinta ja tietoturva'!J16</f>
        <v>0</v>
      </c>
      <c r="L94" s="171"/>
      <c r="M94" s="171"/>
      <c r="N94" s="171"/>
      <c r="O94" s="282">
        <f>'Järj.hallinta ja tietoturva'!L16</f>
        <v>0</v>
      </c>
      <c r="P94" s="172"/>
      <c r="Q94" s="283">
        <f>'Järj.hallinta ja tietoturva'!N16</f>
        <v>0</v>
      </c>
      <c r="R94" s="174"/>
    </row>
    <row r="95" spans="1:18" x14ac:dyDescent="0.2">
      <c r="A95" s="192"/>
      <c r="B95" s="191"/>
      <c r="C95" s="191"/>
      <c r="D95" s="191"/>
      <c r="E95" s="191"/>
      <c r="F95" s="284" t="str">
        <f>'Järj.hallinta ja tietoturva'!E17</f>
        <v>Henkilötietodon anonymisointi</v>
      </c>
      <c r="G95" s="132"/>
      <c r="H95" s="132"/>
      <c r="I95" s="132"/>
      <c r="J95" s="132"/>
      <c r="K95" s="285">
        <f>'Järj.hallinta ja tietoturva'!J17</f>
        <v>0</v>
      </c>
      <c r="L95" s="171"/>
      <c r="M95" s="171"/>
      <c r="N95" s="171"/>
      <c r="O95" s="282">
        <f>'Järj.hallinta ja tietoturva'!L17</f>
        <v>0</v>
      </c>
      <c r="P95" s="172"/>
      <c r="Q95" s="283">
        <f>'Järj.hallinta ja tietoturva'!N17</f>
        <v>0</v>
      </c>
      <c r="R95" s="174"/>
    </row>
    <row r="96" spans="1:18" x14ac:dyDescent="0.2">
      <c r="A96" s="192"/>
      <c r="B96" s="191"/>
      <c r="C96" s="191"/>
      <c r="D96" s="191"/>
      <c r="E96" s="191"/>
      <c r="F96" s="132" t="str">
        <f>'Järj.hallinta ja tietoturva'!E18</f>
        <v>Salakirjoitus ja pseudonymisointi</v>
      </c>
      <c r="G96" s="132"/>
      <c r="H96" s="132"/>
      <c r="I96" s="132"/>
      <c r="J96" s="132"/>
      <c r="K96" s="171">
        <f>'Järj.hallinta ja tietoturva'!J18</f>
        <v>0</v>
      </c>
      <c r="L96" s="171"/>
      <c r="M96" s="171"/>
      <c r="N96" s="171"/>
      <c r="O96" s="172">
        <f>'Järj.hallinta ja tietoturva'!L18</f>
        <v>0</v>
      </c>
      <c r="P96" s="172"/>
      <c r="Q96" s="173">
        <f>'Järj.hallinta ja tietoturva'!N18</f>
        <v>0</v>
      </c>
      <c r="R96" s="174"/>
    </row>
    <row r="97" spans="1:18" x14ac:dyDescent="0.2">
      <c r="A97" s="192"/>
      <c r="B97" s="191"/>
      <c r="C97" s="191"/>
      <c r="D97" s="191"/>
      <c r="E97" s="191"/>
      <c r="F97" s="132" t="str">
        <f>'Järj.hallinta ja tietoturva'!E19</f>
        <v>Turvalliset tiedonsiirrot</v>
      </c>
      <c r="G97" s="132"/>
      <c r="H97" s="132"/>
      <c r="I97" s="132"/>
      <c r="J97" s="132"/>
      <c r="K97" s="171">
        <f>'Järj.hallinta ja tietoturva'!J19</f>
        <v>0</v>
      </c>
      <c r="L97" s="171"/>
      <c r="M97" s="171"/>
      <c r="N97" s="171"/>
      <c r="O97" s="172">
        <f>'Järj.hallinta ja tietoturva'!L19</f>
        <v>0</v>
      </c>
      <c r="P97" s="172"/>
      <c r="Q97" s="173">
        <f>'Järj.hallinta ja tietoturva'!N19</f>
        <v>0</v>
      </c>
      <c r="R97" s="174"/>
    </row>
    <row r="98" spans="1:18" x14ac:dyDescent="0.2">
      <c r="A98" s="192"/>
      <c r="B98" s="191"/>
      <c r="C98" s="191"/>
      <c r="D98" s="191"/>
      <c r="E98" s="191"/>
      <c r="F98" s="132" t="str">
        <f>'Järj.hallinta ja tietoturva'!E20</f>
        <v>Oletusarvoinen tietosuoja</v>
      </c>
      <c r="G98" s="132"/>
      <c r="H98" s="132"/>
      <c r="I98" s="132"/>
      <c r="J98" s="132"/>
      <c r="K98" s="171">
        <f>'Järj.hallinta ja tietoturva'!J20</f>
        <v>0</v>
      </c>
      <c r="L98" s="171"/>
      <c r="M98" s="171"/>
      <c r="N98" s="171"/>
      <c r="O98" s="172">
        <f>'Järj.hallinta ja tietoturva'!L20</f>
        <v>0</v>
      </c>
      <c r="P98" s="172"/>
      <c r="Q98" s="173">
        <f>'Järj.hallinta ja tietoturva'!N20</f>
        <v>0</v>
      </c>
      <c r="R98" s="174"/>
    </row>
    <row r="99" spans="1:18" x14ac:dyDescent="0.2">
      <c r="A99" s="192"/>
      <c r="B99" s="191"/>
      <c r="C99" s="191"/>
      <c r="D99" s="191"/>
      <c r="E99" s="191"/>
      <c r="F99" s="132" t="str">
        <f>'Järj.hallinta ja tietoturva'!E21</f>
        <v>Sovelluskehityksen tietosuojavaatimukset</v>
      </c>
      <c r="G99" s="132"/>
      <c r="H99" s="132"/>
      <c r="I99" s="132"/>
      <c r="J99" s="132"/>
      <c r="K99" s="171">
        <f>'Järj.hallinta ja tietoturva'!J21</f>
        <v>0</v>
      </c>
      <c r="L99" s="171"/>
      <c r="M99" s="171"/>
      <c r="N99" s="171"/>
      <c r="O99" s="172">
        <f>'Järj.hallinta ja tietoturva'!L21</f>
        <v>0</v>
      </c>
      <c r="P99" s="172"/>
      <c r="Q99" s="173">
        <f>'Järj.hallinta ja tietoturva'!N21</f>
        <v>0</v>
      </c>
      <c r="R99" s="174"/>
    </row>
    <row r="100" spans="1:18" x14ac:dyDescent="0.2">
      <c r="A100" s="192"/>
      <c r="B100" s="191"/>
      <c r="C100" s="191"/>
      <c r="D100" s="191"/>
      <c r="E100" s="191"/>
      <c r="F100" s="132" t="str">
        <f>'Järj.hallinta ja tietoturva'!E22</f>
        <v>Testausdata</v>
      </c>
      <c r="G100" s="132"/>
      <c r="H100" s="132"/>
      <c r="I100" s="132"/>
      <c r="J100" s="132"/>
      <c r="K100" s="171">
        <f>'Järj.hallinta ja tietoturva'!J22</f>
        <v>0</v>
      </c>
      <c r="L100" s="171"/>
      <c r="M100" s="171"/>
      <c r="N100" s="171"/>
      <c r="O100" s="172">
        <f>'Järj.hallinta ja tietoturva'!L22</f>
        <v>0</v>
      </c>
      <c r="P100" s="172"/>
      <c r="Q100" s="173">
        <f>'Järj.hallinta ja tietoturva'!N22</f>
        <v>0</v>
      </c>
      <c r="R100" s="174"/>
    </row>
    <row r="101" spans="1:18" x14ac:dyDescent="0.2">
      <c r="A101" s="192"/>
      <c r="B101" s="191"/>
      <c r="C101" s="191"/>
      <c r="D101" s="191"/>
      <c r="E101" s="191"/>
      <c r="F101" s="132" t="str">
        <f>'Järj.hallinta ja tietoturva'!E24</f>
        <v>Käyttäjien dokumentointi</v>
      </c>
      <c r="G101" s="132"/>
      <c r="H101" s="132"/>
      <c r="I101" s="132"/>
      <c r="J101" s="132"/>
      <c r="K101" s="171">
        <f>'Järj.hallinta ja tietoturva'!J24</f>
        <v>0</v>
      </c>
      <c r="L101" s="171"/>
      <c r="M101" s="171"/>
      <c r="N101" s="171"/>
      <c r="O101" s="172">
        <f>'Järj.hallinta ja tietoturva'!L24</f>
        <v>0</v>
      </c>
      <c r="P101" s="172"/>
      <c r="Q101" s="173">
        <f>'Järj.hallinta ja tietoturva'!N24</f>
        <v>0</v>
      </c>
      <c r="R101" s="174"/>
    </row>
    <row r="102" spans="1:18" x14ac:dyDescent="0.2">
      <c r="A102" s="192"/>
      <c r="B102" s="191"/>
      <c r="C102" s="191"/>
      <c r="D102" s="191"/>
      <c r="E102" s="191"/>
      <c r="F102" s="132" t="str">
        <f>'Järj.hallinta ja tietoturva'!E25</f>
        <v>Henkilökohtaiset käyttäjätunnukset</v>
      </c>
      <c r="G102" s="132"/>
      <c r="H102" s="132"/>
      <c r="I102" s="132"/>
      <c r="J102" s="132"/>
      <c r="K102" s="171">
        <f>'Järj.hallinta ja tietoturva'!J25</f>
        <v>0</v>
      </c>
      <c r="L102" s="171"/>
      <c r="M102" s="171"/>
      <c r="N102" s="171"/>
      <c r="O102" s="172">
        <f>'Järj.hallinta ja tietoturva'!L25</f>
        <v>0</v>
      </c>
      <c r="P102" s="172"/>
      <c r="Q102" s="173">
        <f>'Järj.hallinta ja tietoturva'!N25</f>
        <v>0</v>
      </c>
      <c r="R102" s="174"/>
    </row>
    <row r="103" spans="1:18" x14ac:dyDescent="0.2">
      <c r="A103" s="192"/>
      <c r="B103" s="191"/>
      <c r="C103" s="191"/>
      <c r="D103" s="191"/>
      <c r="E103" s="191"/>
      <c r="F103" s="132" t="str">
        <f>'Järj.hallinta ja tietoturva'!E26</f>
        <v>Käyttövaltuushallinnan periaatteet</v>
      </c>
      <c r="G103" s="132"/>
      <c r="H103" s="132"/>
      <c r="I103" s="132"/>
      <c r="J103" s="132"/>
      <c r="K103" s="171">
        <f>'Järj.hallinta ja tietoturva'!J26</f>
        <v>0</v>
      </c>
      <c r="L103" s="171"/>
      <c r="M103" s="171"/>
      <c r="N103" s="171"/>
      <c r="O103" s="172">
        <f>'Järj.hallinta ja tietoturva'!L26</f>
        <v>0</v>
      </c>
      <c r="P103" s="172"/>
      <c r="Q103" s="173">
        <f>'Järj.hallinta ja tietoturva'!N26</f>
        <v>0</v>
      </c>
      <c r="R103" s="174"/>
    </row>
    <row r="104" spans="1:18" x14ac:dyDescent="0.2">
      <c r="A104" s="192"/>
      <c r="B104" s="191"/>
      <c r="C104" s="191"/>
      <c r="D104" s="191"/>
      <c r="E104" s="191"/>
      <c r="F104" s="132" t="str">
        <f>'Järj.hallinta ja tietoturva'!E27</f>
        <v>Käyttöoikeuksien katselmointi</v>
      </c>
      <c r="G104" s="132"/>
      <c r="H104" s="132"/>
      <c r="I104" s="132"/>
      <c r="J104" s="132"/>
      <c r="K104" s="171">
        <f>'Järj.hallinta ja tietoturva'!J27</f>
        <v>0</v>
      </c>
      <c r="L104" s="171"/>
      <c r="M104" s="171"/>
      <c r="N104" s="171"/>
      <c r="O104" s="172">
        <f>'Järj.hallinta ja tietoturva'!L27</f>
        <v>0</v>
      </c>
      <c r="P104" s="172"/>
      <c r="Q104" s="173">
        <f>'Järj.hallinta ja tietoturva'!N27</f>
        <v>0</v>
      </c>
      <c r="R104" s="174"/>
    </row>
    <row r="105" spans="1:18" x14ac:dyDescent="0.2">
      <c r="A105" s="192"/>
      <c r="B105" s="191"/>
      <c r="C105" s="191"/>
      <c r="D105" s="191"/>
      <c r="E105" s="191"/>
      <c r="F105" s="132" t="str">
        <f>'Järj.hallinta ja tietoturva'!E29</f>
        <v>Pääsynvalvontaperiaatteet</v>
      </c>
      <c r="G105" s="132"/>
      <c r="H105" s="132"/>
      <c r="I105" s="132"/>
      <c r="J105" s="132"/>
      <c r="K105" s="171">
        <f>'Järj.hallinta ja tietoturva'!J29</f>
        <v>0</v>
      </c>
      <c r="L105" s="171"/>
      <c r="M105" s="171"/>
      <c r="N105" s="171"/>
      <c r="O105" s="172">
        <f>'Järj.hallinta ja tietoturva'!L29</f>
        <v>0</v>
      </c>
      <c r="P105" s="172"/>
      <c r="Q105" s="173">
        <f>'Järj.hallinta ja tietoturva'!N29</f>
        <v>0</v>
      </c>
      <c r="R105" s="174"/>
    </row>
    <row r="106" spans="1:18" x14ac:dyDescent="0.2">
      <c r="A106" s="192"/>
      <c r="B106" s="191"/>
      <c r="C106" s="191"/>
      <c r="D106" s="191"/>
      <c r="E106" s="191"/>
      <c r="F106" s="132" t="str">
        <f>'Järj.hallinta ja tietoturva'!E30</f>
        <v>Salasanapolitiikka</v>
      </c>
      <c r="G106" s="132"/>
      <c r="H106" s="132"/>
      <c r="I106" s="132"/>
      <c r="J106" s="132"/>
      <c r="K106" s="171">
        <f>'Järj.hallinta ja tietoturva'!J30</f>
        <v>0</v>
      </c>
      <c r="L106" s="171"/>
      <c r="M106" s="171"/>
      <c r="N106" s="171"/>
      <c r="O106" s="172">
        <f>'Järj.hallinta ja tietoturva'!L30</f>
        <v>0</v>
      </c>
      <c r="P106" s="172"/>
      <c r="Q106" s="173">
        <f>'Järj.hallinta ja tietoturva'!N30</f>
        <v>0</v>
      </c>
      <c r="R106" s="174"/>
    </row>
    <row r="107" spans="1:18" x14ac:dyDescent="0.2">
      <c r="A107" s="192"/>
      <c r="B107" s="191"/>
      <c r="C107" s="191"/>
      <c r="D107" s="191"/>
      <c r="E107" s="191"/>
      <c r="F107" s="132" t="str">
        <f>'Järj.hallinta ja tietoturva'!E31</f>
        <v>Kirjautumisloki</v>
      </c>
      <c r="G107" s="132"/>
      <c r="H107" s="132"/>
      <c r="I107" s="132"/>
      <c r="J107" s="132"/>
      <c r="K107" s="171">
        <f>'Järj.hallinta ja tietoturva'!J31</f>
        <v>0</v>
      </c>
      <c r="L107" s="171"/>
      <c r="M107" s="171"/>
      <c r="N107" s="171"/>
      <c r="O107" s="172">
        <f>'Järj.hallinta ja tietoturva'!L31</f>
        <v>0</v>
      </c>
      <c r="P107" s="172"/>
      <c r="Q107" s="173">
        <f>'Järj.hallinta ja tietoturva'!N31</f>
        <v>0</v>
      </c>
      <c r="R107" s="174"/>
    </row>
    <row r="108" spans="1:18" x14ac:dyDescent="0.2">
      <c r="A108" s="192"/>
      <c r="B108" s="191"/>
      <c r="C108" s="191"/>
      <c r="D108" s="191"/>
      <c r="E108" s="191"/>
      <c r="F108" s="132" t="str">
        <f>'Järj.hallinta ja tietoturva'!E33</f>
        <v>Varmuuskopiontisuunnitelma</v>
      </c>
      <c r="G108" s="132"/>
      <c r="H108" s="132"/>
      <c r="I108" s="132"/>
      <c r="J108" s="132"/>
      <c r="K108" s="171">
        <f>'Järj.hallinta ja tietoturva'!J33</f>
        <v>0</v>
      </c>
      <c r="L108" s="171"/>
      <c r="M108" s="171"/>
      <c r="N108" s="171"/>
      <c r="O108" s="172">
        <f>'Järj.hallinta ja tietoturva'!L33</f>
        <v>0</v>
      </c>
      <c r="P108" s="172"/>
      <c r="Q108" s="173">
        <f>'Järj.hallinta ja tietoturva'!N33</f>
        <v>0</v>
      </c>
      <c r="R108" s="174"/>
    </row>
    <row r="109" spans="1:18" x14ac:dyDescent="0.2">
      <c r="A109" s="192"/>
      <c r="B109" s="191"/>
      <c r="C109" s="191"/>
      <c r="D109" s="191"/>
      <c r="E109" s="191"/>
      <c r="F109" s="132" t="str">
        <f>'Järj.hallinta ja tietoturva'!E34</f>
        <v>Varmuuskopioiden suojaus</v>
      </c>
      <c r="G109" s="132"/>
      <c r="H109" s="132"/>
      <c r="I109" s="132"/>
      <c r="J109" s="132"/>
      <c r="K109" s="171">
        <f>'Järj.hallinta ja tietoturva'!J34</f>
        <v>0</v>
      </c>
      <c r="L109" s="171"/>
      <c r="M109" s="171"/>
      <c r="N109" s="171"/>
      <c r="O109" s="172">
        <f>'Järj.hallinta ja tietoturva'!L34</f>
        <v>0</v>
      </c>
      <c r="P109" s="172"/>
      <c r="Q109" s="173">
        <f>'Järj.hallinta ja tietoturva'!N34</f>
        <v>0</v>
      </c>
      <c r="R109" s="174"/>
    </row>
    <row r="110" spans="1:18" x14ac:dyDescent="0.2">
      <c r="A110" s="192"/>
      <c r="B110" s="191"/>
      <c r="C110" s="191"/>
      <c r="D110" s="191"/>
      <c r="E110" s="191"/>
      <c r="F110" s="132" t="str">
        <f>'Järj.hallinta ja tietoturva'!E35</f>
        <v>Varmuuskopioiden palauttaminen</v>
      </c>
      <c r="G110" s="132"/>
      <c r="H110" s="132"/>
      <c r="I110" s="132"/>
      <c r="J110" s="132"/>
      <c r="K110" s="171">
        <f>'Järj.hallinta ja tietoturva'!J35</f>
        <v>0</v>
      </c>
      <c r="L110" s="171"/>
      <c r="M110" s="171"/>
      <c r="N110" s="171"/>
      <c r="O110" s="172">
        <f>'Järj.hallinta ja tietoturva'!L35</f>
        <v>0</v>
      </c>
      <c r="P110" s="172"/>
      <c r="Q110" s="173">
        <f>'Järj.hallinta ja tietoturva'!N35</f>
        <v>0</v>
      </c>
      <c r="R110" s="174"/>
    </row>
    <row r="111" spans="1:18" x14ac:dyDescent="0.2">
      <c r="A111" s="192"/>
      <c r="B111" s="191"/>
      <c r="C111" s="191"/>
      <c r="D111" s="191"/>
      <c r="E111" s="191"/>
      <c r="F111" s="132" t="str">
        <f>'Järj.hallinta ja tietoturva'!E37</f>
        <v>Henkilötietojen käsittelyn lokitus</v>
      </c>
      <c r="G111" s="132"/>
      <c r="H111" s="132"/>
      <c r="I111" s="132"/>
      <c r="J111" s="132"/>
      <c r="K111" s="171">
        <f>'Järj.hallinta ja tietoturva'!J37</f>
        <v>0</v>
      </c>
      <c r="L111" s="171"/>
      <c r="M111" s="171"/>
      <c r="N111" s="171"/>
      <c r="O111" s="172">
        <f>'Järj.hallinta ja tietoturva'!L37</f>
        <v>0</v>
      </c>
      <c r="P111" s="172"/>
      <c r="Q111" s="173">
        <f>'Järj.hallinta ja tietoturva'!N37</f>
        <v>0</v>
      </c>
      <c r="R111" s="174"/>
    </row>
    <row r="112" spans="1:18" x14ac:dyDescent="0.2">
      <c r="A112" s="192"/>
      <c r="B112" s="191"/>
      <c r="C112" s="191"/>
      <c r="D112" s="191"/>
      <c r="E112" s="191"/>
      <c r="F112" s="132" t="str">
        <f>'Järj.hallinta ja tietoturva'!E38</f>
        <v>Admin-käyttäjien lokitus</v>
      </c>
      <c r="G112" s="132"/>
      <c r="H112" s="132"/>
      <c r="I112" s="132"/>
      <c r="J112" s="132"/>
      <c r="K112" s="171">
        <f>'Järj.hallinta ja tietoturva'!J38</f>
        <v>0</v>
      </c>
      <c r="L112" s="171"/>
      <c r="M112" s="171"/>
      <c r="N112" s="171"/>
      <c r="O112" s="172">
        <f>'Järj.hallinta ja tietoturva'!L38</f>
        <v>0</v>
      </c>
      <c r="P112" s="172"/>
      <c r="Q112" s="173">
        <f>'Järj.hallinta ja tietoturva'!N38</f>
        <v>0</v>
      </c>
      <c r="R112" s="174"/>
    </row>
    <row r="113" spans="1:18" x14ac:dyDescent="0.2">
      <c r="A113" s="192"/>
      <c r="B113" s="191"/>
      <c r="C113" s="191"/>
      <c r="D113" s="191"/>
      <c r="E113" s="191"/>
      <c r="F113" s="132" t="str">
        <f>'Järj.hallinta ja tietoturva'!E39</f>
        <v>Lokien suojaus</v>
      </c>
      <c r="G113" s="132"/>
      <c r="H113" s="132"/>
      <c r="I113" s="132"/>
      <c r="J113" s="132"/>
      <c r="K113" s="171">
        <f>'Järj.hallinta ja tietoturva'!J39</f>
        <v>0</v>
      </c>
      <c r="L113" s="171"/>
      <c r="M113" s="171"/>
      <c r="N113" s="171"/>
      <c r="O113" s="172">
        <f>'Järj.hallinta ja tietoturva'!L39</f>
        <v>0</v>
      </c>
      <c r="P113" s="172"/>
      <c r="Q113" s="173">
        <f>'Järj.hallinta ja tietoturva'!N39</f>
        <v>0</v>
      </c>
      <c r="R113" s="174"/>
    </row>
    <row r="114" spans="1:18" x14ac:dyDescent="0.2">
      <c r="A114" s="192"/>
      <c r="B114" s="191"/>
      <c r="C114" s="191"/>
      <c r="D114" s="191"/>
      <c r="E114" s="191"/>
      <c r="F114" s="132" t="str">
        <f>'Järj.hallinta ja tietoturva'!E40</f>
        <v>Lokien käyttökelpoisuus</v>
      </c>
      <c r="G114" s="132"/>
      <c r="H114" s="132"/>
      <c r="I114" s="132"/>
      <c r="J114" s="132"/>
      <c r="K114" s="171">
        <f>'Järj.hallinta ja tietoturva'!J40</f>
        <v>0</v>
      </c>
      <c r="L114" s="171"/>
      <c r="M114" s="171"/>
      <c r="N114" s="171"/>
      <c r="O114" s="172">
        <f>'Järj.hallinta ja tietoturva'!L40</f>
        <v>0</v>
      </c>
      <c r="P114" s="172"/>
      <c r="Q114" s="173">
        <f>'Järj.hallinta ja tietoturva'!N40</f>
        <v>0</v>
      </c>
      <c r="R114" s="174"/>
    </row>
    <row r="115" spans="1:18" x14ac:dyDescent="0.2">
      <c r="A115" s="192"/>
      <c r="B115" s="191"/>
      <c r="C115" s="191"/>
      <c r="D115" s="191"/>
      <c r="E115" s="191"/>
      <c r="F115" s="132" t="str">
        <f>'Järj.hallinta ja tietoturva'!E42</f>
        <v>Toipumissuunnitelma</v>
      </c>
      <c r="G115" s="132"/>
      <c r="H115" s="132"/>
      <c r="I115" s="132"/>
      <c r="J115" s="132"/>
      <c r="K115" s="171">
        <f>'Järj.hallinta ja tietoturva'!J42</f>
        <v>0</v>
      </c>
      <c r="L115" s="171"/>
      <c r="M115" s="171"/>
      <c r="N115" s="171"/>
      <c r="O115" s="172">
        <f>'Järj.hallinta ja tietoturva'!L42</f>
        <v>0</v>
      </c>
      <c r="P115" s="172"/>
      <c r="Q115" s="173">
        <f>'Järj.hallinta ja tietoturva'!N42</f>
        <v>0</v>
      </c>
      <c r="R115" s="174"/>
    </row>
    <row r="116" spans="1:18" x14ac:dyDescent="0.2">
      <c r="A116" s="192"/>
      <c r="B116" s="191"/>
      <c r="C116" s="191"/>
      <c r="D116" s="191"/>
      <c r="E116" s="191"/>
      <c r="F116" s="132" t="str">
        <f>'Järj.hallinta ja tietoturva'!E43</f>
        <v>Tietoturvapäivitykset</v>
      </c>
      <c r="G116" s="132"/>
      <c r="H116" s="132"/>
      <c r="I116" s="132"/>
      <c r="J116" s="132"/>
      <c r="K116" s="171">
        <f>'Järj.hallinta ja tietoturva'!J43</f>
        <v>0</v>
      </c>
      <c r="L116" s="171"/>
      <c r="M116" s="171"/>
      <c r="N116" s="171"/>
      <c r="O116" s="172">
        <f>'Järj.hallinta ja tietoturva'!L43</f>
        <v>0</v>
      </c>
      <c r="P116" s="172"/>
      <c r="Q116" s="173">
        <f>'Järj.hallinta ja tietoturva'!N43</f>
        <v>0</v>
      </c>
      <c r="R116" s="174"/>
    </row>
    <row r="117" spans="1:18" x14ac:dyDescent="0.2">
      <c r="A117" s="192"/>
      <c r="B117" s="191"/>
      <c r="C117" s="191"/>
      <c r="D117" s="191"/>
      <c r="E117" s="191"/>
      <c r="F117" s="132" t="str">
        <f>'Järj.hallinta ja tietoturva'!E45</f>
        <v>Järjestelmän tietoturvakuvaus</v>
      </c>
      <c r="G117" s="132"/>
      <c r="H117" s="132"/>
      <c r="I117" s="132"/>
      <c r="J117" s="132"/>
      <c r="K117" s="171">
        <f>'Järj.hallinta ja tietoturva'!J45</f>
        <v>0</v>
      </c>
      <c r="L117" s="171"/>
      <c r="M117" s="171"/>
      <c r="N117" s="171"/>
      <c r="O117" s="172">
        <f>'Järj.hallinta ja tietoturva'!L45</f>
        <v>0</v>
      </c>
      <c r="P117" s="172"/>
      <c r="Q117" s="173">
        <f>'Järj.hallinta ja tietoturva'!N45</f>
        <v>0</v>
      </c>
      <c r="R117" s="174"/>
    </row>
    <row r="118" spans="1:18" x14ac:dyDescent="0.2">
      <c r="A118" s="192"/>
      <c r="B118" s="191"/>
      <c r="C118" s="191"/>
      <c r="D118" s="191"/>
      <c r="E118" s="191"/>
      <c r="F118" s="132" t="str">
        <f>'Järj.hallinta ja tietoturva'!E46</f>
        <v>Järjestelmän muu dokumentaatio</v>
      </c>
      <c r="G118" s="132"/>
      <c r="H118" s="132"/>
      <c r="I118" s="132"/>
      <c r="J118" s="132"/>
      <c r="K118" s="193">
        <f>'Järj.hallinta ja tietoturva'!J46</f>
        <v>0</v>
      </c>
      <c r="L118" s="194"/>
      <c r="M118" s="194"/>
      <c r="N118" s="195"/>
      <c r="O118" s="172">
        <f>'Järj.hallinta ja tietoturva'!L46</f>
        <v>0</v>
      </c>
      <c r="P118" s="172"/>
      <c r="Q118" s="173">
        <f>'Järj.hallinta ja tietoturva'!N46</f>
        <v>0</v>
      </c>
      <c r="R118" s="174"/>
    </row>
    <row r="119" spans="1:18" x14ac:dyDescent="0.2">
      <c r="B119" s="21"/>
      <c r="C119" s="21"/>
      <c r="D119" s="21"/>
      <c r="E119" s="21"/>
      <c r="F119" s="21"/>
      <c r="G119" s="21"/>
      <c r="H119" s="21"/>
      <c r="I119" s="21"/>
      <c r="J119" s="21"/>
    </row>
    <row r="120" spans="1:18" x14ac:dyDescent="0.2">
      <c r="A120" s="25" t="s">
        <v>131</v>
      </c>
      <c r="B120" s="241" t="s">
        <v>47</v>
      </c>
      <c r="C120" s="241"/>
      <c r="D120" s="241"/>
      <c r="E120" s="241"/>
      <c r="F120" s="248" t="s">
        <v>138</v>
      </c>
      <c r="G120" s="249"/>
      <c r="H120" s="249"/>
      <c r="I120" s="249"/>
      <c r="J120" s="249"/>
      <c r="K120" s="249"/>
      <c r="L120" s="249"/>
      <c r="M120" s="249"/>
      <c r="N120" s="28"/>
      <c r="O120" s="28"/>
      <c r="P120" s="28"/>
      <c r="Q120" s="28"/>
    </row>
    <row r="121" spans="1:18" x14ac:dyDescent="0.2">
      <c r="A121" s="30"/>
      <c r="B121" s="30"/>
      <c r="C121" s="30"/>
      <c r="D121" s="30"/>
      <c r="E121" s="30"/>
      <c r="F121" s="243" t="str">
        <f>'(Datan validaatio-listat)'!A15</f>
        <v>N/A</v>
      </c>
      <c r="G121" s="243"/>
      <c r="H121" s="244" t="str">
        <f>'(Datan validaatio-listat)'!A16</f>
        <v>1 - Ei vaatimustenmukainen</v>
      </c>
      <c r="I121" s="244"/>
      <c r="J121" s="244" t="str">
        <f>'(Datan validaatio-listat)'!A17</f>
        <v>2 - Työ käynnistetty</v>
      </c>
      <c r="K121" s="245"/>
      <c r="L121" s="244" t="str">
        <f>'(Datan validaatio-listat)'!A18</f>
        <v>3 - Osin vaatimustenmukainen</v>
      </c>
      <c r="M121" s="245"/>
      <c r="N121" s="261" t="str">
        <f>'(Datan validaatio-listat)'!A19</f>
        <v>4 - Lähes vaatimustenmukainen</v>
      </c>
      <c r="O121" s="261"/>
      <c r="P121" s="261" t="str">
        <f>'(Datan validaatio-listat)'!A20</f>
        <v>5 - Vaatimustenmukainen</v>
      </c>
      <c r="Q121" s="261"/>
    </row>
    <row r="122" spans="1:18" x14ac:dyDescent="0.2">
      <c r="F122" s="243"/>
      <c r="G122" s="243"/>
      <c r="H122" s="244"/>
      <c r="I122" s="244"/>
      <c r="J122" s="245"/>
      <c r="K122" s="245"/>
      <c r="L122" s="245"/>
      <c r="M122" s="245"/>
      <c r="N122" s="261"/>
      <c r="O122" s="261"/>
      <c r="P122" s="261"/>
      <c r="Q122" s="261"/>
    </row>
    <row r="123" spans="1:18" x14ac:dyDescent="0.2">
      <c r="A123" s="26">
        <v>1</v>
      </c>
      <c r="B123" s="239" t="str">
        <f>B47</f>
        <v>Tietosuojan hallinta</v>
      </c>
      <c r="C123" s="233"/>
      <c r="D123" s="233"/>
      <c r="E123" s="233"/>
      <c r="F123" s="242">
        <f>COUNTIF(K47:L48, "N/A")/2</f>
        <v>0</v>
      </c>
      <c r="G123" s="242"/>
      <c r="H123" s="242">
        <f>COUNTIF(K47:L48, "1 - Ei vaatimustenmukainen")/2</f>
        <v>0</v>
      </c>
      <c r="I123" s="242"/>
      <c r="J123" s="242">
        <f>COUNTIF(K47:L48, "2 - Työ käynnistetty")/2</f>
        <v>0</v>
      </c>
      <c r="K123" s="242"/>
      <c r="L123" s="242">
        <f>COUNTIF(K47:L48, "3 - Osin vaatimustenmukainen")/2</f>
        <v>0</v>
      </c>
      <c r="M123" s="242"/>
      <c r="N123" s="240">
        <f>COUNTIF(K47:L48, "4 - Lähes vaatimustenmukainen")/2</f>
        <v>0</v>
      </c>
      <c r="O123" s="240"/>
      <c r="P123" s="240">
        <f>COUNTIF(K47:L48, "5 - Vaatimustenmukainen")/2</f>
        <v>0</v>
      </c>
      <c r="Q123" s="240"/>
    </row>
    <row r="124" spans="1:18" x14ac:dyDescent="0.2">
      <c r="A124" s="26">
        <v>2</v>
      </c>
      <c r="B124" s="233" t="str">
        <f>B49</f>
        <v>Henkilötieto-inventaario</v>
      </c>
      <c r="C124" s="233"/>
      <c r="D124" s="233"/>
      <c r="E124" s="233"/>
      <c r="F124" s="242">
        <f>COUNTIF(K49, "N/A")/1</f>
        <v>0</v>
      </c>
      <c r="G124" s="242"/>
      <c r="H124" s="242">
        <f>COUNTIF(K49, "1 - Ei vaatimustenmukainen")/1</f>
        <v>0</v>
      </c>
      <c r="I124" s="242"/>
      <c r="J124" s="242">
        <f>COUNTIF(K49, "2 - Työ käynnistetty")/1</f>
        <v>0</v>
      </c>
      <c r="K124" s="242"/>
      <c r="L124" s="242">
        <f>COUNTIF(K49, "3 - Osin vaatimustenmukainen")/1</f>
        <v>0</v>
      </c>
      <c r="M124" s="242"/>
      <c r="N124" s="240">
        <f>COUNTIF(K49, "4 - Lähes vaatimustenmukainen")/1</f>
        <v>0</v>
      </c>
      <c r="O124" s="240"/>
      <c r="P124" s="240">
        <f>COUNTIF(K49, "5 - Vaatimustenmukainen")/1</f>
        <v>0</v>
      </c>
      <c r="Q124" s="240"/>
    </row>
    <row r="125" spans="1:18" x14ac:dyDescent="0.2">
      <c r="A125" s="26">
        <v>3</v>
      </c>
      <c r="B125" s="233" t="str">
        <f>B50</f>
        <v>Tietosuoja-riskien hallinta</v>
      </c>
      <c r="C125" s="233"/>
      <c r="D125" s="233"/>
      <c r="E125" s="233"/>
      <c r="F125" s="242">
        <f>COUNTIF(K50:L51, "N/A")/2</f>
        <v>0</v>
      </c>
      <c r="G125" s="242"/>
      <c r="H125" s="242">
        <f>COUNTIF(K50:L51, "1 - Ei vaatimustenmukainena")/2</f>
        <v>0</v>
      </c>
      <c r="I125" s="242"/>
      <c r="J125" s="242">
        <f>COUNTIF(K50:L51, "2 - Työ käynnistetty")/2</f>
        <v>0</v>
      </c>
      <c r="K125" s="242"/>
      <c r="L125" s="242">
        <f>COUNTIF(K50:L51, "3 - Osin vaatimustenmukainen")/2</f>
        <v>0</v>
      </c>
      <c r="M125" s="242"/>
      <c r="N125" s="240">
        <f>COUNTIF(K50:L51, "4 - Lähes vaatimustenmukainen")/2</f>
        <v>0</v>
      </c>
      <c r="O125" s="240"/>
      <c r="P125" s="240">
        <f>COUNTIF(K50:L51, "5 - Vaatimustenmukainen")/2</f>
        <v>0</v>
      </c>
      <c r="Q125" s="240"/>
    </row>
    <row r="126" spans="1:18" x14ac:dyDescent="0.2">
      <c r="A126" s="128">
        <v>4</v>
      </c>
      <c r="B126" s="233" t="str">
        <f>B52</f>
        <v>Viranomais-yhteistyö</v>
      </c>
      <c r="C126" s="233"/>
      <c r="D126" s="233"/>
      <c r="E126" s="233"/>
      <c r="F126" s="242">
        <f>COUNTIF(K52:L54, "N/A")/2</f>
        <v>0</v>
      </c>
      <c r="G126" s="242"/>
      <c r="H126" s="242">
        <f>COUNTIF(K52:L54, "1 - Ei vaatimustenmukainen")/2</f>
        <v>0</v>
      </c>
      <c r="I126" s="242"/>
      <c r="J126" s="242">
        <f>COUNTIF(K52:L54, "2 - Työ käynnistetty")/2</f>
        <v>0</v>
      </c>
      <c r="K126" s="242"/>
      <c r="L126" s="242">
        <f>COUNTIF(K52:L54, "3 - Osin vaatimustenmukainen")/2</f>
        <v>0</v>
      </c>
      <c r="M126" s="242"/>
      <c r="N126" s="240">
        <f>COUNTIF(K52:L54, "4 - Lähes vaatimustenmukainen")/2</f>
        <v>0</v>
      </c>
      <c r="O126" s="240"/>
      <c r="P126" s="240">
        <f>COUNTIF(K52:L54, "5 - Vaatimustenmukainen")/2</f>
        <v>0</v>
      </c>
      <c r="Q126" s="240"/>
    </row>
    <row r="127" spans="1:18" x14ac:dyDescent="0.2">
      <c r="A127" s="128"/>
      <c r="B127" s="233"/>
      <c r="C127" s="233"/>
      <c r="D127" s="233"/>
      <c r="E127" s="233"/>
      <c r="F127" s="242"/>
      <c r="G127" s="242"/>
      <c r="H127" s="242"/>
      <c r="I127" s="242"/>
      <c r="J127" s="242"/>
      <c r="K127" s="242"/>
      <c r="L127" s="242"/>
      <c r="M127" s="242"/>
      <c r="N127" s="240"/>
      <c r="O127" s="240"/>
      <c r="P127" s="240"/>
      <c r="Q127" s="240"/>
    </row>
    <row r="128" spans="1:18" ht="12.4" customHeight="1" x14ac:dyDescent="0.2">
      <c r="A128" s="140">
        <v>5</v>
      </c>
      <c r="B128" s="250" t="str">
        <f>B55</f>
        <v>Henkilötiedon elinkaaren hallinta ja sisäänraken-nettu tietosuoja</v>
      </c>
      <c r="C128" s="251"/>
      <c r="D128" s="251"/>
      <c r="E128" s="252"/>
      <c r="F128" s="242">
        <f>COUNTIF(K55:L68, "N/A")/14</f>
        <v>0</v>
      </c>
      <c r="G128" s="242"/>
      <c r="H128" s="242">
        <f>COUNTIF(K55:N68, "1 - Ei vaatimustenmukainen")/14</f>
        <v>0</v>
      </c>
      <c r="I128" s="242"/>
      <c r="J128" s="242">
        <f>COUNTIF(K55:L68, "2 - Työ käynnistetty")/14</f>
        <v>0</v>
      </c>
      <c r="K128" s="242"/>
      <c r="L128" s="242">
        <f>COUNTIF(K55:L68, "3 - Osin vaatimustenmukainen")/14</f>
        <v>0</v>
      </c>
      <c r="M128" s="242"/>
      <c r="N128" s="256">
        <f>COUNTIF(K55:L68, "4 - Lähes vaatimustenmukainen")/14</f>
        <v>0</v>
      </c>
      <c r="O128" s="257"/>
      <c r="P128" s="256">
        <f>COUNTIF(K55:L68, "5 - Vaatimustenmukainen")/14</f>
        <v>0</v>
      </c>
      <c r="Q128" s="257"/>
    </row>
    <row r="129" spans="1:17" x14ac:dyDescent="0.2">
      <c r="A129" s="146"/>
      <c r="B129" s="253"/>
      <c r="C129" s="254"/>
      <c r="D129" s="254"/>
      <c r="E129" s="255"/>
      <c r="F129" s="242"/>
      <c r="G129" s="242"/>
      <c r="H129" s="242"/>
      <c r="I129" s="242"/>
      <c r="J129" s="242"/>
      <c r="K129" s="242"/>
      <c r="L129" s="242"/>
      <c r="M129" s="242"/>
      <c r="N129" s="258"/>
      <c r="O129" s="259"/>
      <c r="P129" s="258"/>
      <c r="Q129" s="259"/>
    </row>
    <row r="130" spans="1:17" x14ac:dyDescent="0.2">
      <c r="A130" s="26">
        <v>6</v>
      </c>
      <c r="B130" s="233" t="str">
        <f>B69</f>
        <v>Henkilötietojen käsittelyn politiikat</v>
      </c>
      <c r="C130" s="233"/>
      <c r="D130" s="233"/>
      <c r="E130" s="233"/>
      <c r="F130" s="242">
        <f>COUNTIF(K69:L71, "N/A")/4</f>
        <v>0</v>
      </c>
      <c r="G130" s="242"/>
      <c r="H130" s="242">
        <f>COUNTIF(K69:L71, "1 - Ei vaatimustenmukainen")/4</f>
        <v>0</v>
      </c>
      <c r="I130" s="242"/>
      <c r="J130" s="242">
        <f>COUNTIF(K69:L71, "2 - Työ käynnistetty")/4</f>
        <v>0</v>
      </c>
      <c r="K130" s="242"/>
      <c r="L130" s="242">
        <f>COUNTIF(K69:L71, "3 - Osin vaatimustenmukainen")/4</f>
        <v>0</v>
      </c>
      <c r="M130" s="242"/>
      <c r="N130" s="240">
        <f>COUNTIF(K69:L71, "4 - Lähes vaatimustenmukainen")/4</f>
        <v>0</v>
      </c>
      <c r="O130" s="240"/>
      <c r="P130" s="240">
        <f>COUNTIF(K69:L71, "5 - Vaatimustenmukainen")/4</f>
        <v>0</v>
      </c>
      <c r="Q130" s="240"/>
    </row>
    <row r="131" spans="1:17" x14ac:dyDescent="0.2">
      <c r="A131" s="26">
        <v>7</v>
      </c>
      <c r="B131" s="233" t="str">
        <f>B72</f>
        <v>Tietosuoja-prosessit</v>
      </c>
      <c r="C131" s="233"/>
      <c r="D131" s="233"/>
      <c r="E131" s="233"/>
      <c r="F131" s="242">
        <f>COUNTIF(K72:L73, "N/A")/2</f>
        <v>0</v>
      </c>
      <c r="G131" s="242"/>
      <c r="H131" s="242">
        <f>COUNTIF(K72:L73, "1 - Ei vaatimustenmukainen")/2</f>
        <v>0</v>
      </c>
      <c r="I131" s="242"/>
      <c r="J131" s="242">
        <f>COUNTIF(K72:L73, "2 - Työ käynnistetty")/2</f>
        <v>0</v>
      </c>
      <c r="K131" s="242"/>
      <c r="L131" s="242">
        <f>COUNTIF(K72:L73, "3 - Osin vaatimustenmukainen")/2</f>
        <v>0</v>
      </c>
      <c r="M131" s="242"/>
      <c r="N131" s="240">
        <f>COUNTIF(K72:L73, "4 - Lähes vaatimustenmukainen")/2</f>
        <v>0</v>
      </c>
      <c r="O131" s="240"/>
      <c r="P131" s="240">
        <f>COUNTIF(K72:L73, "5 - Vaatimustenmukainen")/2</f>
        <v>0</v>
      </c>
      <c r="Q131" s="240"/>
    </row>
    <row r="132" spans="1:17" x14ac:dyDescent="0.2">
      <c r="A132" s="128">
        <v>8</v>
      </c>
      <c r="B132" s="233" t="str">
        <f>B74</f>
        <v>Sopimusten ja ulkoistusten hallinta</v>
      </c>
      <c r="C132" s="233"/>
      <c r="D132" s="233"/>
      <c r="E132" s="233"/>
      <c r="F132" s="242">
        <f>COUNTIF(K74:L78, "N/A")/5</f>
        <v>0</v>
      </c>
      <c r="G132" s="242"/>
      <c r="H132" s="242">
        <f>COUNTIF(K74:L78, "1 - Ei vaatimustenmukainen")/5</f>
        <v>0</v>
      </c>
      <c r="I132" s="242"/>
      <c r="J132" s="242">
        <f>COUNTIF(K74:L78, "2 - Työ käynnistetty")/5</f>
        <v>0</v>
      </c>
      <c r="K132" s="242"/>
      <c r="L132" s="242">
        <f>COUNTIF(K74:L78, "3 - Osin vaatimustenmukainen")/5</f>
        <v>0</v>
      </c>
      <c r="M132" s="242"/>
      <c r="N132" s="240">
        <f>COUNTIF(K74:L78, "4 - Lähes vaatimustenmukainen")/5</f>
        <v>0</v>
      </c>
      <c r="O132" s="240"/>
      <c r="P132" s="240">
        <f>COUNTIF(K74:L78, "5 - Vaatimustenmukainen")/5</f>
        <v>0</v>
      </c>
      <c r="Q132" s="240"/>
    </row>
    <row r="133" spans="1:17" x14ac:dyDescent="0.2">
      <c r="A133" s="128"/>
      <c r="B133" s="233"/>
      <c r="C133" s="233"/>
      <c r="D133" s="233"/>
      <c r="E133" s="233"/>
      <c r="F133" s="242"/>
      <c r="G133" s="242"/>
      <c r="H133" s="242"/>
      <c r="I133" s="242"/>
      <c r="J133" s="242"/>
      <c r="K133" s="242"/>
      <c r="L133" s="242"/>
      <c r="M133" s="242"/>
      <c r="N133" s="240"/>
      <c r="O133" s="240"/>
      <c r="P133" s="240"/>
      <c r="Q133" s="240"/>
    </row>
    <row r="134" spans="1:17" x14ac:dyDescent="0.2">
      <c r="A134" s="26">
        <v>9</v>
      </c>
      <c r="B134" s="233" t="str">
        <f>B80</f>
        <v>Tietosuojakoulu-tus ja -tietoisuus</v>
      </c>
      <c r="C134" s="233"/>
      <c r="D134" s="233"/>
      <c r="E134" s="233"/>
      <c r="F134" s="242">
        <f>COUNTIF(K80:L81, "N/A")/2</f>
        <v>0</v>
      </c>
      <c r="G134" s="242"/>
      <c r="H134" s="242">
        <f>COUNTIF(K80:L81, "1 - Ei vaatimustenmukainen")/2</f>
        <v>0</v>
      </c>
      <c r="I134" s="242"/>
      <c r="J134" s="242">
        <f>COUNTIF(K80:L81, "2 - Työ käynnistetty")/2</f>
        <v>0</v>
      </c>
      <c r="K134" s="242"/>
      <c r="L134" s="242">
        <f>COUNTIF(K80:L81, "3 - Osin vaatimustenmukainen")/2</f>
        <v>0</v>
      </c>
      <c r="M134" s="242"/>
      <c r="N134" s="240">
        <f>COUNTIF(K80:L81, "4 - Lähes vaatimustenmukainen")/2</f>
        <v>0</v>
      </c>
      <c r="O134" s="240"/>
      <c r="P134" s="240">
        <f>COUNTIF(K80:L81, "5 - Vaatimustenmukainen")/2</f>
        <v>0</v>
      </c>
      <c r="Q134" s="240"/>
    </row>
    <row r="135" spans="1:17" x14ac:dyDescent="0.2">
      <c r="A135" s="26">
        <v>10</v>
      </c>
      <c r="B135" s="233" t="str">
        <f>B82</f>
        <v>Tietosuojan ja tietoturvan valvonta</v>
      </c>
      <c r="C135" s="233"/>
      <c r="D135" s="233"/>
      <c r="E135" s="233"/>
      <c r="F135" s="242">
        <f>COUNTIF(K82:L83, "N/A")/2</f>
        <v>0</v>
      </c>
      <c r="G135" s="242"/>
      <c r="H135" s="242">
        <f>COUNTIF(K82:L83, "1 - Ei vaatimustenmukainen")/2</f>
        <v>0</v>
      </c>
      <c r="I135" s="242"/>
      <c r="J135" s="242">
        <f>COUNTIF(K82:L83, "2 - Työ käynnistetty")/2</f>
        <v>0</v>
      </c>
      <c r="K135" s="242"/>
      <c r="L135" s="242">
        <f>COUNTIF(K82:L83, "3 - Osin vaatimustenmukainen")/2</f>
        <v>0</v>
      </c>
      <c r="M135" s="242"/>
      <c r="N135" s="240">
        <f>COUNTIF(K82:L83, "4 - Lähes vaatimustenmukainen")/2</f>
        <v>0</v>
      </c>
      <c r="O135" s="240"/>
      <c r="P135" s="240">
        <f>COUNTIF(K82:L83, "5 - Vaatimustenmukainen")/2</f>
        <v>0</v>
      </c>
      <c r="Q135" s="240"/>
    </row>
    <row r="136" spans="1:17" x14ac:dyDescent="0.2">
      <c r="A136" s="128">
        <v>11</v>
      </c>
      <c r="B136" s="233" t="str">
        <f>B84</f>
        <v>Henkilötietoihin kohdistuvien tietoturva-loukkausten hallinta</v>
      </c>
      <c r="C136" s="233"/>
      <c r="D136" s="233"/>
      <c r="E136" s="233"/>
      <c r="F136" s="242">
        <f>COUNTIF(K84:L85, "N/A")/2</f>
        <v>0</v>
      </c>
      <c r="G136" s="242"/>
      <c r="H136" s="242">
        <f>COUNTIF(K84:L85, "1 - Ei vaatimustenmukainen")/2</f>
        <v>0</v>
      </c>
      <c r="I136" s="242"/>
      <c r="J136" s="242">
        <f>COUNTIF(K84:L85, "2 - Työ käynnistetty")/2</f>
        <v>0</v>
      </c>
      <c r="K136" s="242"/>
      <c r="L136" s="242">
        <f>COUNTIF(K84:L85, "3 - Osin vaatimustenmukainen")/2</f>
        <v>0</v>
      </c>
      <c r="M136" s="242"/>
      <c r="N136" s="240">
        <f>COUNTIF(K84:L85, "4 - Lähes vaatimustenmukainen")/2</f>
        <v>0</v>
      </c>
      <c r="O136" s="240"/>
      <c r="P136" s="240">
        <f>COUNTIF(K84:L85, "5 - Vaatimustenmukainen")/2</f>
        <v>0</v>
      </c>
      <c r="Q136" s="240"/>
    </row>
    <row r="137" spans="1:17" x14ac:dyDescent="0.2">
      <c r="A137" s="128"/>
      <c r="B137" s="233"/>
      <c r="C137" s="233"/>
      <c r="D137" s="233"/>
      <c r="E137" s="233"/>
      <c r="F137" s="242"/>
      <c r="G137" s="242"/>
      <c r="H137" s="242"/>
      <c r="I137" s="242"/>
      <c r="J137" s="242"/>
      <c r="K137" s="242"/>
      <c r="L137" s="242"/>
      <c r="M137" s="242"/>
      <c r="N137" s="240"/>
      <c r="O137" s="240"/>
      <c r="P137" s="240"/>
      <c r="Q137" s="240"/>
    </row>
    <row r="138" spans="1:17" x14ac:dyDescent="0.2">
      <c r="A138" s="98">
        <v>12</v>
      </c>
      <c r="B138" s="233" t="str">
        <f>B86</f>
        <v>Järjestelmien hallinta ja tietoturva</v>
      </c>
      <c r="C138" s="233"/>
      <c r="D138" s="233"/>
      <c r="E138" s="233"/>
      <c r="F138" s="242">
        <f>COUNTIF(K86:N118, "N/A")/23</f>
        <v>0</v>
      </c>
      <c r="G138" s="242"/>
      <c r="H138" s="242">
        <f>COUNTIF(K86:N118, "1 - Ei vaatimustenmukainen")/23</f>
        <v>0</v>
      </c>
      <c r="I138" s="242"/>
      <c r="J138" s="242">
        <f>COUNTIF(K86:N118, "2 - Työ käynnistetty")/23</f>
        <v>0</v>
      </c>
      <c r="K138" s="242"/>
      <c r="L138" s="242">
        <f>COUNTIF(K86:N118, "3 - Osin vaatimustenmukainen")/23</f>
        <v>0</v>
      </c>
      <c r="M138" s="242"/>
      <c r="N138" s="246">
        <f>COUNTIF(K86:N118, "4 - Lähes vaatimustenmukainen")/23</f>
        <v>0</v>
      </c>
      <c r="O138" s="247"/>
      <c r="P138" s="246">
        <f>COUNTIF(K86:N118, "5 - Vaatimustenmukainen")/23</f>
        <v>0</v>
      </c>
      <c r="Q138" s="247"/>
    </row>
    <row r="141" spans="1:17" x14ac:dyDescent="0.2">
      <c r="A141" s="25" t="s">
        <v>131</v>
      </c>
      <c r="B141" s="241" t="s">
        <v>47</v>
      </c>
      <c r="C141" s="241"/>
      <c r="D141" s="241"/>
      <c r="E141" s="241"/>
      <c r="F141" s="248" t="s">
        <v>139</v>
      </c>
      <c r="G141" s="249"/>
      <c r="H141" s="249"/>
      <c r="I141" s="249"/>
      <c r="J141" s="249"/>
      <c r="K141" s="249"/>
      <c r="L141" s="249"/>
      <c r="M141" s="249"/>
      <c r="N141" s="249"/>
      <c r="O141" s="249"/>
      <c r="P141" s="249"/>
      <c r="Q141" s="249"/>
    </row>
    <row r="142" spans="1:17" x14ac:dyDescent="0.2">
      <c r="F142" s="243" t="str">
        <f>'(Datan validaatio-listat)'!A15</f>
        <v>N/A</v>
      </c>
      <c r="G142" s="243"/>
      <c r="H142" s="244" t="str">
        <f>'(Datan validaatio-listat)'!A16</f>
        <v>1 - Ei vaatimustenmukainen</v>
      </c>
      <c r="I142" s="244"/>
      <c r="J142" s="244" t="str">
        <f>'(Datan validaatio-listat)'!A17</f>
        <v>2 - Työ käynnistetty</v>
      </c>
      <c r="K142" s="245"/>
      <c r="L142" s="244" t="str">
        <f>'(Datan validaatio-listat)'!A18</f>
        <v>3 - Osin vaatimustenmukainen</v>
      </c>
      <c r="M142" s="245"/>
      <c r="N142" s="202" t="str">
        <f>'(Datan validaatio-listat)'!A19</f>
        <v>4 - Lähes vaatimustenmukainen</v>
      </c>
      <c r="O142" s="202"/>
      <c r="P142" s="202" t="str">
        <f>'(Datan validaatio-listat)'!A20</f>
        <v>5 - Vaatimustenmukainen</v>
      </c>
      <c r="Q142" s="202"/>
    </row>
    <row r="143" spans="1:17" x14ac:dyDescent="0.2">
      <c r="F143" s="243"/>
      <c r="G143" s="243"/>
      <c r="H143" s="244"/>
      <c r="I143" s="244"/>
      <c r="J143" s="245"/>
      <c r="K143" s="245"/>
      <c r="L143" s="245"/>
      <c r="M143" s="245"/>
      <c r="N143" s="202"/>
      <c r="O143" s="202"/>
      <c r="P143" s="202"/>
      <c r="Q143" s="202"/>
    </row>
    <row r="144" spans="1:17" x14ac:dyDescent="0.2">
      <c r="A144" s="26">
        <v>1</v>
      </c>
      <c r="B144" s="239" t="str">
        <f>B47</f>
        <v>Tietosuojan hallinta</v>
      </c>
      <c r="C144" s="233"/>
      <c r="D144" s="233"/>
      <c r="E144" s="233"/>
      <c r="F144" s="234">
        <f>COUNTIF(K47:L48, "N/A")</f>
        <v>0</v>
      </c>
      <c r="G144" s="234"/>
      <c r="H144" s="234">
        <f>COUNTIF(K47:L48, "1 - Ei vaatimustenmukainen")</f>
        <v>0</v>
      </c>
      <c r="I144" s="234"/>
      <c r="J144" s="234">
        <f>COUNTIF(K47:L48, "2 - Työ käynnistetty")</f>
        <v>0</v>
      </c>
      <c r="K144" s="234"/>
      <c r="L144" s="234">
        <f>COUNTIF(K47:L48, "3 - Osin vaatimustenmukainen")</f>
        <v>0</v>
      </c>
      <c r="M144" s="234"/>
      <c r="N144" s="198">
        <f>COUNTIF(K47:L48, "4 - Lähes vaatimustenmukainen")</f>
        <v>0</v>
      </c>
      <c r="O144" s="198"/>
      <c r="P144" s="198">
        <f>COUNTIF(K47:L48, "5 - Vaatimustenmukainen")</f>
        <v>0</v>
      </c>
      <c r="Q144" s="198"/>
    </row>
    <row r="145" spans="1:17" x14ac:dyDescent="0.2">
      <c r="A145" s="26">
        <v>2</v>
      </c>
      <c r="B145" s="233" t="str">
        <f>B49</f>
        <v>Henkilötieto-inventaario</v>
      </c>
      <c r="C145" s="233"/>
      <c r="D145" s="233"/>
      <c r="E145" s="233"/>
      <c r="F145" s="234">
        <f>COUNTIF(K49, "N/A")</f>
        <v>0</v>
      </c>
      <c r="G145" s="234"/>
      <c r="H145" s="234">
        <f>COUNTIF(K49, "1 - Ei vaatimustenmukainen")</f>
        <v>0</v>
      </c>
      <c r="I145" s="234"/>
      <c r="J145" s="234">
        <f>COUNTIF(K49, "2 - Työ käynnistetty")</f>
        <v>0</v>
      </c>
      <c r="K145" s="234"/>
      <c r="L145" s="234">
        <f>COUNTIF(K49, "3 - Osin vaatimustenmukainen")</f>
        <v>0</v>
      </c>
      <c r="M145" s="234"/>
      <c r="N145" s="198">
        <f>COUNTIF(K49, "4 - Lähes vaatimustenmukainen")</f>
        <v>0</v>
      </c>
      <c r="O145" s="198"/>
      <c r="P145" s="198">
        <f>COUNTIF(K49, "5 - Vaatimustenmukainen")</f>
        <v>0</v>
      </c>
      <c r="Q145" s="198"/>
    </row>
    <row r="146" spans="1:17" x14ac:dyDescent="0.2">
      <c r="A146" s="26">
        <v>3</v>
      </c>
      <c r="B146" s="233" t="str">
        <f>B50</f>
        <v>Tietosuoja-riskien hallinta</v>
      </c>
      <c r="C146" s="233"/>
      <c r="D146" s="233"/>
      <c r="E146" s="233"/>
      <c r="F146" s="234">
        <f>COUNTIF(K50:L51, "N/A")</f>
        <v>0</v>
      </c>
      <c r="G146" s="234"/>
      <c r="H146" s="234">
        <f>COUNTIF(K50:L51, "1 - Ei vaatimustenmukainen")</f>
        <v>0</v>
      </c>
      <c r="I146" s="234"/>
      <c r="J146" s="234">
        <f>COUNTIF(K50:L51, "2 - Työ käynnistetty")</f>
        <v>0</v>
      </c>
      <c r="K146" s="234"/>
      <c r="L146" s="234">
        <f>COUNTIF(K50:L51, "3 - Osin vaatimustenmukainen")</f>
        <v>0</v>
      </c>
      <c r="M146" s="234"/>
      <c r="N146" s="198">
        <f>COUNTIF(K50:L51, "4 - Lähes vaatimustenmukainen")</f>
        <v>0</v>
      </c>
      <c r="O146" s="198"/>
      <c r="P146" s="198">
        <f>COUNTIF(K50:L51, "5 - Vaatimustenmukainen")</f>
        <v>0</v>
      </c>
      <c r="Q146" s="198"/>
    </row>
    <row r="147" spans="1:17" x14ac:dyDescent="0.2">
      <c r="A147" s="128">
        <v>4</v>
      </c>
      <c r="B147" s="233" t="str">
        <f>B52</f>
        <v>Viranomais-yhteistyö</v>
      </c>
      <c r="C147" s="233"/>
      <c r="D147" s="233"/>
      <c r="E147" s="233"/>
      <c r="F147" s="234">
        <f>COUNTIF(K52:L54, "N/A")</f>
        <v>0</v>
      </c>
      <c r="G147" s="234"/>
      <c r="H147" s="234">
        <f>COUNTIF(K52:L54, "1 - Ei vaatimustenmukainen")</f>
        <v>0</v>
      </c>
      <c r="I147" s="234"/>
      <c r="J147" s="234">
        <f>COUNTIF(K52:L54, "2 - Työ käynnistetty")</f>
        <v>0</v>
      </c>
      <c r="K147" s="234"/>
      <c r="L147" s="234">
        <f>COUNTIF(K52:L54, "3 - Osin vaatimustenmukainen")</f>
        <v>0</v>
      </c>
      <c r="M147" s="234"/>
      <c r="N147" s="198">
        <f>COUNTIF(K52:L54, "4 - Lähes vaatimustenmukainen")</f>
        <v>0</v>
      </c>
      <c r="O147" s="198"/>
      <c r="P147" s="198">
        <f>COUNTIF(K52:L54, "5 - Vaatimustenmukainen")</f>
        <v>0</v>
      </c>
      <c r="Q147" s="198"/>
    </row>
    <row r="148" spans="1:17" x14ac:dyDescent="0.2">
      <c r="A148" s="128"/>
      <c r="B148" s="233"/>
      <c r="C148" s="233"/>
      <c r="D148" s="233"/>
      <c r="E148" s="233"/>
      <c r="F148" s="234"/>
      <c r="G148" s="234"/>
      <c r="H148" s="234"/>
      <c r="I148" s="234"/>
      <c r="J148" s="234"/>
      <c r="K148" s="234"/>
      <c r="L148" s="234"/>
      <c r="M148" s="234"/>
      <c r="N148" s="198"/>
      <c r="O148" s="198"/>
      <c r="P148" s="198"/>
      <c r="Q148" s="198"/>
    </row>
    <row r="149" spans="1:17" ht="12.4" customHeight="1" x14ac:dyDescent="0.2">
      <c r="A149" s="140">
        <v>5</v>
      </c>
      <c r="B149" s="250" t="str">
        <f>B55</f>
        <v>Henkilötiedon elinkaaren hallinta ja sisäänraken-nettu tietosuoja</v>
      </c>
      <c r="C149" s="251"/>
      <c r="D149" s="251"/>
      <c r="E149" s="252"/>
      <c r="F149" s="278">
        <f>COUNTIF(K56:L68, "N/A")</f>
        <v>0</v>
      </c>
      <c r="G149" s="279"/>
      <c r="H149" s="278">
        <f>COUNTIF(K56:L68, "1 - Ei vaatimustenmukainen")</f>
        <v>0</v>
      </c>
      <c r="I149" s="279"/>
      <c r="J149" s="278">
        <f>COUNTIF(K56:L68, "2 - Työ käynnistetty")</f>
        <v>0</v>
      </c>
      <c r="K149" s="279"/>
      <c r="L149" s="278">
        <f>COUNTIF(K56:L68, "3 - Osin vaatimustenmukainen")</f>
        <v>0</v>
      </c>
      <c r="M149" s="279"/>
      <c r="N149" s="212">
        <f>COUNTIF(K56:L68, "4 - Lähes vaatimustenmukainen")</f>
        <v>0</v>
      </c>
      <c r="O149" s="139"/>
      <c r="P149" s="235">
        <f>COUNTIF(K56:L68, "5 - Vaatimustenmukainen")</f>
        <v>0</v>
      </c>
      <c r="Q149" s="236"/>
    </row>
    <row r="150" spans="1:17" x14ac:dyDescent="0.2">
      <c r="A150" s="146"/>
      <c r="B150" s="253"/>
      <c r="C150" s="254"/>
      <c r="D150" s="254"/>
      <c r="E150" s="255"/>
      <c r="F150" s="280"/>
      <c r="G150" s="281"/>
      <c r="H150" s="280"/>
      <c r="I150" s="281"/>
      <c r="J150" s="280"/>
      <c r="K150" s="281"/>
      <c r="L150" s="280"/>
      <c r="M150" s="281"/>
      <c r="N150" s="214"/>
      <c r="O150" s="216"/>
      <c r="P150" s="237"/>
      <c r="Q150" s="238"/>
    </row>
    <row r="151" spans="1:17" x14ac:dyDescent="0.2">
      <c r="A151" s="26">
        <v>6</v>
      </c>
      <c r="B151" s="233" t="str">
        <f>B69</f>
        <v>Henkilötietojen käsittelyn politiikat</v>
      </c>
      <c r="C151" s="233"/>
      <c r="D151" s="233"/>
      <c r="E151" s="233"/>
      <c r="F151" s="234">
        <f>COUNTIF(K56:L68, "N/A")</f>
        <v>0</v>
      </c>
      <c r="G151" s="234"/>
      <c r="H151" s="234">
        <f>COUNTIF(K69:L71, "1 - Ei vaatimustenmukainen")</f>
        <v>0</v>
      </c>
      <c r="I151" s="234"/>
      <c r="J151" s="234">
        <f>COUNTIF(K69:L71, "2 - Työ käynnistetty")</f>
        <v>0</v>
      </c>
      <c r="K151" s="234"/>
      <c r="L151" s="234">
        <f>COUNTIF(K69:L71, "3 - Osin vaatimustenmukainen")</f>
        <v>0</v>
      </c>
      <c r="M151" s="234"/>
      <c r="N151" s="198">
        <f>COUNTIF(K69:L71, "4 - Lähes vaatimustenmukainen")</f>
        <v>0</v>
      </c>
      <c r="O151" s="198"/>
      <c r="P151" s="198">
        <f>COUNTIF(K69:L71, "5 - Vaatimustenmukainen")</f>
        <v>0</v>
      </c>
      <c r="Q151" s="198"/>
    </row>
    <row r="152" spans="1:17" x14ac:dyDescent="0.2">
      <c r="A152" s="26">
        <v>7</v>
      </c>
      <c r="B152" s="233" t="str">
        <f>B72</f>
        <v>Tietosuoja-prosessit</v>
      </c>
      <c r="C152" s="233"/>
      <c r="D152" s="233"/>
      <c r="E152" s="233"/>
      <c r="F152" s="234">
        <f>COUNTIF(K72:L73, "N/A")</f>
        <v>0</v>
      </c>
      <c r="G152" s="234"/>
      <c r="H152" s="234">
        <f>COUNTIF(K72:L73, "1 - Ei vaatimustenmukainen")</f>
        <v>0</v>
      </c>
      <c r="I152" s="234"/>
      <c r="J152" s="234">
        <f>COUNTIF(K72:L73, "2 - Työ käynnistetty")</f>
        <v>0</v>
      </c>
      <c r="K152" s="234"/>
      <c r="L152" s="234">
        <f>COUNTIF(K72:L73, "3 - Osin vaatimustenmukainen")</f>
        <v>0</v>
      </c>
      <c r="M152" s="234"/>
      <c r="N152" s="198">
        <f>COUNTIF(K72:L73, "4 - Lähes vaatimustenmukainen")</f>
        <v>0</v>
      </c>
      <c r="O152" s="198"/>
      <c r="P152" s="198">
        <f>COUNTIF(K72:L73, "5 - Vaatimustenmukainen")</f>
        <v>0</v>
      </c>
      <c r="Q152" s="198"/>
    </row>
    <row r="153" spans="1:17" x14ac:dyDescent="0.2">
      <c r="A153" s="128">
        <v>8</v>
      </c>
      <c r="B153" s="233" t="str">
        <f>B74</f>
        <v>Sopimusten ja ulkoistusten hallinta</v>
      </c>
      <c r="C153" s="233"/>
      <c r="D153" s="233"/>
      <c r="E153" s="233"/>
      <c r="F153" s="234">
        <f>COUNTIF(K74:L78, "N/A")</f>
        <v>0</v>
      </c>
      <c r="G153" s="234"/>
      <c r="H153" s="234">
        <f>COUNTIF(K74:L78, "1 - Ei vaatimustenmukainen")</f>
        <v>0</v>
      </c>
      <c r="I153" s="234"/>
      <c r="J153" s="234">
        <f>COUNTIF(K74:L78, "2 - Työ käynnistetty")</f>
        <v>0</v>
      </c>
      <c r="K153" s="234"/>
      <c r="L153" s="234">
        <f>COUNTIF(K74:L78, "3 - Osin vaatimustenmukainen")</f>
        <v>0</v>
      </c>
      <c r="M153" s="234"/>
      <c r="N153" s="198">
        <f>COUNTIF(K74:L78, "4 - Lähes vaatimustenmukainen")</f>
        <v>0</v>
      </c>
      <c r="O153" s="198"/>
      <c r="P153" s="198">
        <f>COUNTIF(K74:L78, "5 - Vaatimustenmukainen")</f>
        <v>0</v>
      </c>
      <c r="Q153" s="198"/>
    </row>
    <row r="154" spans="1:17" x14ac:dyDescent="0.2">
      <c r="A154" s="128"/>
      <c r="B154" s="233"/>
      <c r="C154" s="233"/>
      <c r="D154" s="233"/>
      <c r="E154" s="233"/>
      <c r="F154" s="234"/>
      <c r="G154" s="234"/>
      <c r="H154" s="234"/>
      <c r="I154" s="234"/>
      <c r="J154" s="234"/>
      <c r="K154" s="234"/>
      <c r="L154" s="234"/>
      <c r="M154" s="234"/>
      <c r="N154" s="198"/>
      <c r="O154" s="198"/>
      <c r="P154" s="198"/>
      <c r="Q154" s="198"/>
    </row>
    <row r="155" spans="1:17" x14ac:dyDescent="0.2">
      <c r="A155" s="26">
        <v>9</v>
      </c>
      <c r="B155" s="233" t="str">
        <f>B80</f>
        <v>Tietosuojakoulu-tus ja -tietoisuus</v>
      </c>
      <c r="C155" s="233"/>
      <c r="D155" s="233"/>
      <c r="E155" s="233"/>
      <c r="F155" s="234">
        <f>COUNTIF(K80:L81, "N/A")</f>
        <v>0</v>
      </c>
      <c r="G155" s="234"/>
      <c r="H155" s="234">
        <f>COUNTIF(K80:L81, "1 - Ei vaatimustenmukainen")</f>
        <v>0</v>
      </c>
      <c r="I155" s="234"/>
      <c r="J155" s="234">
        <f>COUNTIF(K80:L81, "2 - Työ käynnistetty")</f>
        <v>0</v>
      </c>
      <c r="K155" s="234"/>
      <c r="L155" s="234">
        <f>COUNTIF(K80:L81, "3 - Osin vaatimustenmukainen")</f>
        <v>0</v>
      </c>
      <c r="M155" s="234"/>
      <c r="N155" s="198">
        <f>COUNTIF(K80:L81, "4 - Lähes vaatimustenmukainen")</f>
        <v>0</v>
      </c>
      <c r="O155" s="198"/>
      <c r="P155" s="198">
        <f>COUNTIF(K80:L81, "5 - Vaatimustenmukainen")</f>
        <v>0</v>
      </c>
      <c r="Q155" s="198"/>
    </row>
    <row r="156" spans="1:17" x14ac:dyDescent="0.2">
      <c r="A156" s="26">
        <v>10</v>
      </c>
      <c r="B156" s="233" t="str">
        <f>B82</f>
        <v>Tietosuojan ja tietoturvan valvonta</v>
      </c>
      <c r="C156" s="233"/>
      <c r="D156" s="233"/>
      <c r="E156" s="233"/>
      <c r="F156" s="234">
        <f>COUNTIF(K82:L83, "N/A")</f>
        <v>0</v>
      </c>
      <c r="G156" s="234"/>
      <c r="H156" s="234">
        <f>COUNTIF(K82:L83, "1 - Ei vaatimustenmukainen")</f>
        <v>0</v>
      </c>
      <c r="I156" s="234"/>
      <c r="J156" s="234">
        <f>COUNTIF(K82:L83, "2 - Työ käynnistetty")</f>
        <v>0</v>
      </c>
      <c r="K156" s="234"/>
      <c r="L156" s="234">
        <f>COUNTIF(K82:L83, "3 - Osin vaatimustenmukainen")</f>
        <v>0</v>
      </c>
      <c r="M156" s="234"/>
      <c r="N156" s="198">
        <f>COUNTIF(K82:L83, "4 - Lähes vaatimustenmukainen")</f>
        <v>0</v>
      </c>
      <c r="O156" s="198"/>
      <c r="P156" s="198">
        <f>COUNTIF(K82:L83, "5 - Vaatimustenmukainen")</f>
        <v>0</v>
      </c>
      <c r="Q156" s="198"/>
    </row>
    <row r="157" spans="1:17" x14ac:dyDescent="0.2">
      <c r="A157" s="128">
        <v>11</v>
      </c>
      <c r="B157" s="233" t="str">
        <f>B84</f>
        <v>Henkilötietoihin kohdistuvien tietoturva-loukkausten hallinta</v>
      </c>
      <c r="C157" s="233"/>
      <c r="D157" s="233"/>
      <c r="E157" s="233"/>
      <c r="F157" s="234">
        <f>COUNTIF(K84:L85, "N/A")</f>
        <v>0</v>
      </c>
      <c r="G157" s="234"/>
      <c r="H157" s="234">
        <f>COUNTIF(K84:L85, "1 - Ei vaatimustenmukainen")</f>
        <v>0</v>
      </c>
      <c r="I157" s="234"/>
      <c r="J157" s="234">
        <f>COUNTIF(K84:L85, "2 - Työ käynnistetty")</f>
        <v>0</v>
      </c>
      <c r="K157" s="234"/>
      <c r="L157" s="234">
        <f>COUNTIF(K84:L85, "3 - Osin vaatimustenmukainen")</f>
        <v>0</v>
      </c>
      <c r="M157" s="234"/>
      <c r="N157" s="198">
        <f>COUNTIF(K84:L85, "4 - Lähes vaatimustenmukainen")</f>
        <v>0</v>
      </c>
      <c r="O157" s="198"/>
      <c r="P157" s="198">
        <f>COUNTIF(K84:L85, "5 - Vaatimustenmukainen")</f>
        <v>0</v>
      </c>
      <c r="Q157" s="198"/>
    </row>
    <row r="158" spans="1:17" x14ac:dyDescent="0.2">
      <c r="A158" s="128"/>
      <c r="B158" s="233"/>
      <c r="C158" s="233"/>
      <c r="D158" s="233"/>
      <c r="E158" s="233"/>
      <c r="F158" s="234"/>
      <c r="G158" s="234"/>
      <c r="H158" s="234"/>
      <c r="I158" s="234"/>
      <c r="J158" s="234"/>
      <c r="K158" s="234"/>
      <c r="L158" s="234"/>
      <c r="M158" s="234"/>
      <c r="N158" s="198"/>
      <c r="O158" s="198"/>
      <c r="P158" s="198"/>
      <c r="Q158" s="198"/>
    </row>
    <row r="159" spans="1:17" x14ac:dyDescent="0.2">
      <c r="A159" s="98">
        <v>12</v>
      </c>
      <c r="B159" s="233" t="str">
        <f>B86</f>
        <v>Järjestelmien hallinta ja tietoturva</v>
      </c>
      <c r="C159" s="233"/>
      <c r="D159" s="233"/>
      <c r="E159" s="233"/>
      <c r="F159" s="234">
        <f>COUNTIF(K86:N118, "N/A")</f>
        <v>0</v>
      </c>
      <c r="G159" s="234"/>
      <c r="H159" s="234">
        <f>COUNTIF(K86:N118, "1 - Ei vaatimustenmukainen")</f>
        <v>0</v>
      </c>
      <c r="I159" s="234"/>
      <c r="J159" s="234">
        <f>COUNTIF(K86:N118, "2 - Työ käynnistetty")</f>
        <v>0</v>
      </c>
      <c r="K159" s="234"/>
      <c r="L159" s="234">
        <f>COUNTIF(K86:N118, "3 - Osin vaatimustenmukainen")</f>
        <v>0</v>
      </c>
      <c r="M159" s="234"/>
      <c r="N159" s="196">
        <f>COUNTIF(K86:N118, "4 - Lähes vaatimustenmukainen")</f>
        <v>0</v>
      </c>
      <c r="O159" s="197"/>
      <c r="P159" s="196">
        <f>COUNTIF(K86:N118, "5 - Vaatimustenmukainen")</f>
        <v>0</v>
      </c>
      <c r="Q159" s="197"/>
    </row>
    <row r="164" spans="7:7" x14ac:dyDescent="0.2">
      <c r="G164" s="99"/>
    </row>
  </sheetData>
  <mergeCells count="528">
    <mergeCell ref="Q53:R53"/>
    <mergeCell ref="O94:P94"/>
    <mergeCell ref="O95:P95"/>
    <mergeCell ref="Q94:R94"/>
    <mergeCell ref="Q95:R95"/>
    <mergeCell ref="O114:P114"/>
    <mergeCell ref="Q114:R114"/>
    <mergeCell ref="F94:J94"/>
    <mergeCell ref="F95:J95"/>
    <mergeCell ref="F114:J114"/>
    <mergeCell ref="K94:N94"/>
    <mergeCell ref="K95:N95"/>
    <mergeCell ref="K114:N114"/>
    <mergeCell ref="F53:J53"/>
    <mergeCell ref="K53:N53"/>
    <mergeCell ref="O53:P53"/>
    <mergeCell ref="F59:J59"/>
    <mergeCell ref="F60:J60"/>
    <mergeCell ref="Q85:R85"/>
    <mergeCell ref="O83:P83"/>
    <mergeCell ref="O84:P84"/>
    <mergeCell ref="O85:P85"/>
    <mergeCell ref="Q83:R83"/>
    <mergeCell ref="Q84:R84"/>
    <mergeCell ref="B159:E159"/>
    <mergeCell ref="F159:G159"/>
    <mergeCell ref="H159:I159"/>
    <mergeCell ref="J159:K159"/>
    <mergeCell ref="L159:M159"/>
    <mergeCell ref="B149:E150"/>
    <mergeCell ref="A149:A150"/>
    <mergeCell ref="F149:G150"/>
    <mergeCell ref="H149:I150"/>
    <mergeCell ref="J149:K150"/>
    <mergeCell ref="L149:M150"/>
    <mergeCell ref="L155:M155"/>
    <mergeCell ref="B151:E151"/>
    <mergeCell ref="F151:G151"/>
    <mergeCell ref="H151:I151"/>
    <mergeCell ref="J151:K151"/>
    <mergeCell ref="L151:M151"/>
    <mergeCell ref="A157:A158"/>
    <mergeCell ref="B157:E158"/>
    <mergeCell ref="F157:G158"/>
    <mergeCell ref="H157:I158"/>
    <mergeCell ref="J157:K158"/>
    <mergeCell ref="L157:M158"/>
    <mergeCell ref="L128:M129"/>
    <mergeCell ref="B138:E138"/>
    <mergeCell ref="F138:G138"/>
    <mergeCell ref="H138:I138"/>
    <mergeCell ref="J138:K138"/>
    <mergeCell ref="L138:M138"/>
    <mergeCell ref="B130:E130"/>
    <mergeCell ref="F130:G130"/>
    <mergeCell ref="H130:I130"/>
    <mergeCell ref="J130:K130"/>
    <mergeCell ref="L130:M130"/>
    <mergeCell ref="B74:E79"/>
    <mergeCell ref="A74:A79"/>
    <mergeCell ref="F74:J74"/>
    <mergeCell ref="F75:J75"/>
    <mergeCell ref="F65:J65"/>
    <mergeCell ref="F66:J66"/>
    <mergeCell ref="F73:J73"/>
    <mergeCell ref="A72:A73"/>
    <mergeCell ref="B72:E73"/>
    <mergeCell ref="F71:J71"/>
    <mergeCell ref="F72:J72"/>
    <mergeCell ref="A69:A71"/>
    <mergeCell ref="B69:E71"/>
    <mergeCell ref="F70:J70"/>
    <mergeCell ref="F67:J67"/>
    <mergeCell ref="F69:J69"/>
    <mergeCell ref="F68:J68"/>
    <mergeCell ref="F76:J76"/>
    <mergeCell ref="F77:J77"/>
    <mergeCell ref="F78:J79"/>
    <mergeCell ref="H3:I4"/>
    <mergeCell ref="J3:K4"/>
    <mergeCell ref="F6:G6"/>
    <mergeCell ref="H6:I6"/>
    <mergeCell ref="J6:K6"/>
    <mergeCell ref="L6:M6"/>
    <mergeCell ref="N6:O6"/>
    <mergeCell ref="F3:G4"/>
    <mergeCell ref="J5:K5"/>
    <mergeCell ref="L5:M5"/>
    <mergeCell ref="N5:O5"/>
    <mergeCell ref="A82:A83"/>
    <mergeCell ref="B82:E83"/>
    <mergeCell ref="F82:J82"/>
    <mergeCell ref="F83:J83"/>
    <mergeCell ref="A80:A81"/>
    <mergeCell ref="B80:E81"/>
    <mergeCell ref="F80:J80"/>
    <mergeCell ref="F81:J81"/>
    <mergeCell ref="K81:N81"/>
    <mergeCell ref="K80:N80"/>
    <mergeCell ref="F86:J86"/>
    <mergeCell ref="K86:N86"/>
    <mergeCell ref="O86:P86"/>
    <mergeCell ref="Q86:R86"/>
    <mergeCell ref="J121:K122"/>
    <mergeCell ref="L121:M122"/>
    <mergeCell ref="N121:O122"/>
    <mergeCell ref="P121:Q122"/>
    <mergeCell ref="F88:J88"/>
    <mergeCell ref="F90:J90"/>
    <mergeCell ref="K115:N115"/>
    <mergeCell ref="K92:N92"/>
    <mergeCell ref="K93:N93"/>
    <mergeCell ref="K96:N96"/>
    <mergeCell ref="K97:N97"/>
    <mergeCell ref="K98:N98"/>
    <mergeCell ref="K99:N99"/>
    <mergeCell ref="K116:N116"/>
    <mergeCell ref="K117:N117"/>
    <mergeCell ref="O92:P92"/>
    <mergeCell ref="O93:P93"/>
    <mergeCell ref="O96:P96"/>
    <mergeCell ref="O97:P97"/>
    <mergeCell ref="O98:P98"/>
    <mergeCell ref="F91:J91"/>
    <mergeCell ref="O101:P101"/>
    <mergeCell ref="O102:P102"/>
    <mergeCell ref="O103:P103"/>
    <mergeCell ref="B120:E120"/>
    <mergeCell ref="F120:M120"/>
    <mergeCell ref="H121:I122"/>
    <mergeCell ref="A84:A85"/>
    <mergeCell ref="B84:E85"/>
    <mergeCell ref="F84:J84"/>
    <mergeCell ref="F85:J85"/>
    <mergeCell ref="K84:N84"/>
    <mergeCell ref="K85:N85"/>
    <mergeCell ref="F121:G122"/>
    <mergeCell ref="F102:J102"/>
    <mergeCell ref="F103:J103"/>
    <mergeCell ref="F104:J104"/>
    <mergeCell ref="F105:J105"/>
    <mergeCell ref="F108:J108"/>
    <mergeCell ref="F111:J111"/>
    <mergeCell ref="F115:J115"/>
    <mergeCell ref="F116:J116"/>
    <mergeCell ref="F117:J117"/>
    <mergeCell ref="K103:N103"/>
    <mergeCell ref="K104:N104"/>
    <mergeCell ref="K105:N105"/>
    <mergeCell ref="K108:N108"/>
    <mergeCell ref="K111:N111"/>
    <mergeCell ref="P123:Q123"/>
    <mergeCell ref="B124:E124"/>
    <mergeCell ref="F124:G124"/>
    <mergeCell ref="H124:I124"/>
    <mergeCell ref="J124:K124"/>
    <mergeCell ref="L124:M124"/>
    <mergeCell ref="N124:O124"/>
    <mergeCell ref="P124:Q124"/>
    <mergeCell ref="B123:E123"/>
    <mergeCell ref="F123:G123"/>
    <mergeCell ref="H123:I123"/>
    <mergeCell ref="J123:K123"/>
    <mergeCell ref="L123:M123"/>
    <mergeCell ref="N123:O123"/>
    <mergeCell ref="Q117:R117"/>
    <mergeCell ref="Q118:R118"/>
    <mergeCell ref="O106:P106"/>
    <mergeCell ref="O107:P107"/>
    <mergeCell ref="F109:J109"/>
    <mergeCell ref="F110:J110"/>
    <mergeCell ref="P125:Q125"/>
    <mergeCell ref="A126:A127"/>
    <mergeCell ref="B126:E127"/>
    <mergeCell ref="F126:G127"/>
    <mergeCell ref="H126:I127"/>
    <mergeCell ref="J126:K127"/>
    <mergeCell ref="L126:M127"/>
    <mergeCell ref="N126:O127"/>
    <mergeCell ref="P126:Q127"/>
    <mergeCell ref="B125:E125"/>
    <mergeCell ref="F125:G125"/>
    <mergeCell ref="H125:I125"/>
    <mergeCell ref="J125:K125"/>
    <mergeCell ref="L125:M125"/>
    <mergeCell ref="N125:O125"/>
    <mergeCell ref="N130:O130"/>
    <mergeCell ref="P130:Q130"/>
    <mergeCell ref="B128:E129"/>
    <mergeCell ref="N128:O129"/>
    <mergeCell ref="P128:Q129"/>
    <mergeCell ref="P131:Q131"/>
    <mergeCell ref="A132:A133"/>
    <mergeCell ref="B132:E133"/>
    <mergeCell ref="F132:G133"/>
    <mergeCell ref="H132:I133"/>
    <mergeCell ref="J132:K133"/>
    <mergeCell ref="L132:M133"/>
    <mergeCell ref="N132:O133"/>
    <mergeCell ref="P132:Q133"/>
    <mergeCell ref="B131:E131"/>
    <mergeCell ref="F131:G131"/>
    <mergeCell ref="H131:I131"/>
    <mergeCell ref="J131:K131"/>
    <mergeCell ref="L131:M131"/>
    <mergeCell ref="N131:O131"/>
    <mergeCell ref="A128:A129"/>
    <mergeCell ref="F128:G129"/>
    <mergeCell ref="H128:I129"/>
    <mergeCell ref="J128:K129"/>
    <mergeCell ref="P134:Q134"/>
    <mergeCell ref="B135:E135"/>
    <mergeCell ref="F135:G135"/>
    <mergeCell ref="H135:I135"/>
    <mergeCell ref="J135:K135"/>
    <mergeCell ref="L135:M135"/>
    <mergeCell ref="N135:O135"/>
    <mergeCell ref="P135:Q135"/>
    <mergeCell ref="B134:E134"/>
    <mergeCell ref="F134:G134"/>
    <mergeCell ref="H134:I134"/>
    <mergeCell ref="J134:K134"/>
    <mergeCell ref="L134:M134"/>
    <mergeCell ref="N134:O134"/>
    <mergeCell ref="P136:Q137"/>
    <mergeCell ref="B141:E141"/>
    <mergeCell ref="A136:A137"/>
    <mergeCell ref="B136:E137"/>
    <mergeCell ref="F136:G137"/>
    <mergeCell ref="H136:I137"/>
    <mergeCell ref="J136:K137"/>
    <mergeCell ref="L136:M137"/>
    <mergeCell ref="F142:G143"/>
    <mergeCell ref="H142:I143"/>
    <mergeCell ref="J142:K143"/>
    <mergeCell ref="L142:M143"/>
    <mergeCell ref="N136:O137"/>
    <mergeCell ref="N138:O138"/>
    <mergeCell ref="P138:Q138"/>
    <mergeCell ref="N142:O143"/>
    <mergeCell ref="P142:Q143"/>
    <mergeCell ref="F141:Q141"/>
    <mergeCell ref="P144:Q144"/>
    <mergeCell ref="B145:E145"/>
    <mergeCell ref="F145:G145"/>
    <mergeCell ref="H145:I145"/>
    <mergeCell ref="J145:K145"/>
    <mergeCell ref="L145:M145"/>
    <mergeCell ref="N145:O145"/>
    <mergeCell ref="P145:Q145"/>
    <mergeCell ref="B144:E144"/>
    <mergeCell ref="F144:G144"/>
    <mergeCell ref="H144:I144"/>
    <mergeCell ref="J144:K144"/>
    <mergeCell ref="L144:M144"/>
    <mergeCell ref="N144:O144"/>
    <mergeCell ref="P146:Q146"/>
    <mergeCell ref="A147:A148"/>
    <mergeCell ref="B147:E148"/>
    <mergeCell ref="F147:G148"/>
    <mergeCell ref="H147:I148"/>
    <mergeCell ref="J147:K148"/>
    <mergeCell ref="L147:M148"/>
    <mergeCell ref="N147:O148"/>
    <mergeCell ref="P147:Q148"/>
    <mergeCell ref="B146:E146"/>
    <mergeCell ref="F146:G146"/>
    <mergeCell ref="H146:I146"/>
    <mergeCell ref="J146:K146"/>
    <mergeCell ref="L146:M146"/>
    <mergeCell ref="N146:O146"/>
    <mergeCell ref="N149:O150"/>
    <mergeCell ref="P149:Q150"/>
    <mergeCell ref="P152:Q152"/>
    <mergeCell ref="A153:A154"/>
    <mergeCell ref="B153:E154"/>
    <mergeCell ref="F153:G154"/>
    <mergeCell ref="H153:I154"/>
    <mergeCell ref="J153:K154"/>
    <mergeCell ref="L153:M154"/>
    <mergeCell ref="N153:O154"/>
    <mergeCell ref="P153:Q154"/>
    <mergeCell ref="B152:E152"/>
    <mergeCell ref="F152:G152"/>
    <mergeCell ref="H152:I152"/>
    <mergeCell ref="J152:K152"/>
    <mergeCell ref="L152:M152"/>
    <mergeCell ref="N152:O152"/>
    <mergeCell ref="P155:Q155"/>
    <mergeCell ref="B156:E156"/>
    <mergeCell ref="F156:G156"/>
    <mergeCell ref="H156:I156"/>
    <mergeCell ref="J156:K156"/>
    <mergeCell ref="L156:M156"/>
    <mergeCell ref="N156:O156"/>
    <mergeCell ref="P156:Q156"/>
    <mergeCell ref="B155:E155"/>
    <mergeCell ref="F155:G155"/>
    <mergeCell ref="H155:I155"/>
    <mergeCell ref="J155:K155"/>
    <mergeCell ref="N155:O155"/>
    <mergeCell ref="D5:E5"/>
    <mergeCell ref="F5:G5"/>
    <mergeCell ref="H5:I5"/>
    <mergeCell ref="K54:N54"/>
    <mergeCell ref="K56:N56"/>
    <mergeCell ref="F55:J55"/>
    <mergeCell ref="B55:E68"/>
    <mergeCell ref="A6:C6"/>
    <mergeCell ref="D6:E6"/>
    <mergeCell ref="A5:C5"/>
    <mergeCell ref="F61:J61"/>
    <mergeCell ref="K64:N64"/>
    <mergeCell ref="K65:N65"/>
    <mergeCell ref="K66:N66"/>
    <mergeCell ref="K67:N67"/>
    <mergeCell ref="A55:A68"/>
    <mergeCell ref="F54:J54"/>
    <mergeCell ref="F56:J56"/>
    <mergeCell ref="F57:J57"/>
    <mergeCell ref="K57:N57"/>
    <mergeCell ref="F62:J62"/>
    <mergeCell ref="F63:J63"/>
    <mergeCell ref="F64:J64"/>
    <mergeCell ref="F58:J58"/>
    <mergeCell ref="K50:N50"/>
    <mergeCell ref="A52:A54"/>
    <mergeCell ref="O50:P50"/>
    <mergeCell ref="K48:N48"/>
    <mergeCell ref="K49:N49"/>
    <mergeCell ref="Q47:R47"/>
    <mergeCell ref="Q48:R48"/>
    <mergeCell ref="Q49:R49"/>
    <mergeCell ref="Q50:R50"/>
    <mergeCell ref="Q51:R51"/>
    <mergeCell ref="K47:N47"/>
    <mergeCell ref="A47:A48"/>
    <mergeCell ref="A50:A51"/>
    <mergeCell ref="B47:E48"/>
    <mergeCell ref="B49:E49"/>
    <mergeCell ref="B50:E51"/>
    <mergeCell ref="F51:J51"/>
    <mergeCell ref="F52:J52"/>
    <mergeCell ref="F48:J48"/>
    <mergeCell ref="F49:J49"/>
    <mergeCell ref="F50:J50"/>
    <mergeCell ref="B52:E54"/>
    <mergeCell ref="O51:P51"/>
    <mergeCell ref="O52:P52"/>
    <mergeCell ref="O57:P57"/>
    <mergeCell ref="O58:P58"/>
    <mergeCell ref="O59:P59"/>
    <mergeCell ref="O60:P60"/>
    <mergeCell ref="O61:P61"/>
    <mergeCell ref="K78:N79"/>
    <mergeCell ref="K58:N58"/>
    <mergeCell ref="K59:N59"/>
    <mergeCell ref="K60:N60"/>
    <mergeCell ref="K61:N61"/>
    <mergeCell ref="K62:N62"/>
    <mergeCell ref="K63:N63"/>
    <mergeCell ref="K68:N68"/>
    <mergeCell ref="K69:N69"/>
    <mergeCell ref="K70:N70"/>
    <mergeCell ref="K71:N71"/>
    <mergeCell ref="K72:N72"/>
    <mergeCell ref="K74:N74"/>
    <mergeCell ref="K75:N75"/>
    <mergeCell ref="K76:N76"/>
    <mergeCell ref="K77:N77"/>
    <mergeCell ref="O78:P79"/>
    <mergeCell ref="Q59:R59"/>
    <mergeCell ref="Q60:R60"/>
    <mergeCell ref="Q52:R52"/>
    <mergeCell ref="Q54:R54"/>
    <mergeCell ref="Q56:R56"/>
    <mergeCell ref="O80:P80"/>
    <mergeCell ref="O81:P81"/>
    <mergeCell ref="O82:P82"/>
    <mergeCell ref="O55:P55"/>
    <mergeCell ref="Q82:R82"/>
    <mergeCell ref="Q65:R65"/>
    <mergeCell ref="Q66:R66"/>
    <mergeCell ref="Q67:R67"/>
    <mergeCell ref="Q68:R68"/>
    <mergeCell ref="Q55:R55"/>
    <mergeCell ref="Q61:R61"/>
    <mergeCell ref="Q62:R62"/>
    <mergeCell ref="Q63:R63"/>
    <mergeCell ref="Q64:R64"/>
    <mergeCell ref="Q69:R69"/>
    <mergeCell ref="Q70:R70"/>
    <mergeCell ref="Q71:R71"/>
    <mergeCell ref="Q72:R72"/>
    <mergeCell ref="O54:P54"/>
    <mergeCell ref="O56:P56"/>
    <mergeCell ref="L3:M4"/>
    <mergeCell ref="N3:O4"/>
    <mergeCell ref="D1:O1"/>
    <mergeCell ref="D2:O2"/>
    <mergeCell ref="O70:P70"/>
    <mergeCell ref="K55:N55"/>
    <mergeCell ref="O63:P63"/>
    <mergeCell ref="O64:P64"/>
    <mergeCell ref="O65:P65"/>
    <mergeCell ref="O66:P66"/>
    <mergeCell ref="O67:P67"/>
    <mergeCell ref="O68:P68"/>
    <mergeCell ref="D3:E4"/>
    <mergeCell ref="A44:R44"/>
    <mergeCell ref="O47:P47"/>
    <mergeCell ref="O48:P48"/>
    <mergeCell ref="O49:P49"/>
    <mergeCell ref="F47:J47"/>
    <mergeCell ref="K51:N51"/>
    <mergeCell ref="K52:N52"/>
    <mergeCell ref="Q57:R57"/>
    <mergeCell ref="Q58:R58"/>
    <mergeCell ref="F45:J46"/>
    <mergeCell ref="Q78:R79"/>
    <mergeCell ref="O76:P76"/>
    <mergeCell ref="Q76:R76"/>
    <mergeCell ref="O77:P77"/>
    <mergeCell ref="Q77:R77"/>
    <mergeCell ref="K90:N90"/>
    <mergeCell ref="K91:N91"/>
    <mergeCell ref="O87:P87"/>
    <mergeCell ref="O88:P88"/>
    <mergeCell ref="O90:P90"/>
    <mergeCell ref="O91:P91"/>
    <mergeCell ref="F89:J89"/>
    <mergeCell ref="N159:O159"/>
    <mergeCell ref="P159:Q159"/>
    <mergeCell ref="F87:J87"/>
    <mergeCell ref="F92:J92"/>
    <mergeCell ref="F93:J93"/>
    <mergeCell ref="F96:J96"/>
    <mergeCell ref="F97:J97"/>
    <mergeCell ref="F98:J98"/>
    <mergeCell ref="F99:J99"/>
    <mergeCell ref="F100:J100"/>
    <mergeCell ref="F101:J101"/>
    <mergeCell ref="K101:N101"/>
    <mergeCell ref="K102:N102"/>
    <mergeCell ref="N157:O158"/>
    <mergeCell ref="P157:Q158"/>
    <mergeCell ref="N151:O151"/>
    <mergeCell ref="P151:Q151"/>
    <mergeCell ref="O104:P104"/>
    <mergeCell ref="O105:P105"/>
    <mergeCell ref="O108:P108"/>
    <mergeCell ref="O111:P111"/>
    <mergeCell ref="O117:P117"/>
    <mergeCell ref="O116:P116"/>
    <mergeCell ref="Q73:R73"/>
    <mergeCell ref="O62:P62"/>
    <mergeCell ref="O71:P71"/>
    <mergeCell ref="O72:P72"/>
    <mergeCell ref="O73:P73"/>
    <mergeCell ref="K73:N73"/>
    <mergeCell ref="O99:P99"/>
    <mergeCell ref="O100:P100"/>
    <mergeCell ref="Q100:R100"/>
    <mergeCell ref="K89:N89"/>
    <mergeCell ref="O89:P89"/>
    <mergeCell ref="Q89:R89"/>
    <mergeCell ref="Q74:R74"/>
    <mergeCell ref="Q75:R75"/>
    <mergeCell ref="Q80:R80"/>
    <mergeCell ref="Q81:R81"/>
    <mergeCell ref="O74:P74"/>
    <mergeCell ref="O75:P75"/>
    <mergeCell ref="O69:P69"/>
    <mergeCell ref="K82:N82"/>
    <mergeCell ref="K83:N83"/>
    <mergeCell ref="K87:N87"/>
    <mergeCell ref="K88:N88"/>
    <mergeCell ref="K100:N100"/>
    <mergeCell ref="Q101:R101"/>
    <mergeCell ref="Q102:R102"/>
    <mergeCell ref="Q103:R103"/>
    <mergeCell ref="Q104:R104"/>
    <mergeCell ref="Q105:R105"/>
    <mergeCell ref="Q108:R108"/>
    <mergeCell ref="Q111:R111"/>
    <mergeCell ref="Q115:R115"/>
    <mergeCell ref="Q116:R116"/>
    <mergeCell ref="Q106:R106"/>
    <mergeCell ref="Q107:R107"/>
    <mergeCell ref="K45:N46"/>
    <mergeCell ref="O45:P46"/>
    <mergeCell ref="Q45:R46"/>
    <mergeCell ref="B45:E46"/>
    <mergeCell ref="A45:A46"/>
    <mergeCell ref="F118:J118"/>
    <mergeCell ref="B86:E118"/>
    <mergeCell ref="A86:A118"/>
    <mergeCell ref="K118:N118"/>
    <mergeCell ref="O118:P118"/>
    <mergeCell ref="Q87:R87"/>
    <mergeCell ref="Q88:R88"/>
    <mergeCell ref="Q90:R90"/>
    <mergeCell ref="Q91:R91"/>
    <mergeCell ref="Q92:R92"/>
    <mergeCell ref="Q93:R93"/>
    <mergeCell ref="Q96:R96"/>
    <mergeCell ref="Q97:R97"/>
    <mergeCell ref="Q98:R98"/>
    <mergeCell ref="Q99:R99"/>
    <mergeCell ref="O115:P115"/>
    <mergeCell ref="F106:J106"/>
    <mergeCell ref="K106:N106"/>
    <mergeCell ref="K107:N107"/>
    <mergeCell ref="F107:J107"/>
    <mergeCell ref="K109:N109"/>
    <mergeCell ref="K110:N110"/>
    <mergeCell ref="O109:P109"/>
    <mergeCell ref="O110:P110"/>
    <mergeCell ref="Q109:R109"/>
    <mergeCell ref="Q110:R110"/>
    <mergeCell ref="F112:J112"/>
    <mergeCell ref="F113:J113"/>
    <mergeCell ref="K112:N112"/>
    <mergeCell ref="K113:N113"/>
    <mergeCell ref="O112:P112"/>
    <mergeCell ref="O113:P113"/>
    <mergeCell ref="Q113:R113"/>
    <mergeCell ref="Q112:R112"/>
  </mergeCells>
  <conditionalFormatting sqref="D5:E5">
    <cfRule type="expression" dxfId="93" priority="90">
      <formula>D5=MAX($D$5:$O$5)</formula>
    </cfRule>
  </conditionalFormatting>
  <conditionalFormatting sqref="F5:G5">
    <cfRule type="expression" dxfId="92" priority="89">
      <formula>F5=MAX($D$5:$O$5)</formula>
    </cfRule>
  </conditionalFormatting>
  <conditionalFormatting sqref="H5:I5">
    <cfRule type="expression" dxfId="91" priority="88">
      <formula>H5=MAX($D$5:$O$5)</formula>
    </cfRule>
  </conditionalFormatting>
  <conditionalFormatting sqref="J5:K5">
    <cfRule type="expression" dxfId="90" priority="87">
      <formula>J5=MAX($D$5:$O$5)</formula>
    </cfRule>
  </conditionalFormatting>
  <conditionalFormatting sqref="L5:M5">
    <cfRule type="expression" dxfId="89" priority="86">
      <formula>L5=MAX($D$5:$O$5)</formula>
    </cfRule>
  </conditionalFormatting>
  <conditionalFormatting sqref="N5:O5">
    <cfRule type="expression" dxfId="88" priority="85">
      <formula>N5=MAX($D$5:$O$5)</formula>
    </cfRule>
  </conditionalFormatting>
  <conditionalFormatting sqref="D6:E6">
    <cfRule type="expression" dxfId="87" priority="84">
      <formula>D6=MAX($D$6:$O$6)</formula>
    </cfRule>
  </conditionalFormatting>
  <conditionalFormatting sqref="F6:G6">
    <cfRule type="expression" dxfId="86" priority="83">
      <formula>F6=MAX($D$6:$O$6)</formula>
    </cfRule>
  </conditionalFormatting>
  <conditionalFormatting sqref="H6:I6">
    <cfRule type="expression" dxfId="85" priority="82">
      <formula>H6=MAX($D$6:$O$6)</formula>
    </cfRule>
  </conditionalFormatting>
  <conditionalFormatting sqref="J6:K6">
    <cfRule type="expression" dxfId="84" priority="81">
      <formula>J6=MAX($D$6:$O$6)</formula>
    </cfRule>
  </conditionalFormatting>
  <conditionalFormatting sqref="L6:M6">
    <cfRule type="expression" dxfId="83" priority="80">
      <formula>L6=MAX($D$6:$O$6)</formula>
    </cfRule>
  </conditionalFormatting>
  <conditionalFormatting sqref="N6:O6">
    <cfRule type="expression" dxfId="82" priority="79">
      <formula>N6=MAX($D$6:$O$6)</formula>
    </cfRule>
  </conditionalFormatting>
  <conditionalFormatting sqref="F123:G123">
    <cfRule type="expression" dxfId="81" priority="77">
      <formula>F123=MAX($F$123:$Q$123)</formula>
    </cfRule>
  </conditionalFormatting>
  <conditionalFormatting sqref="F138:G138">
    <cfRule type="expression" dxfId="80" priority="62">
      <formula>F138=MAX($F$138:$Q$138)</formula>
    </cfRule>
  </conditionalFormatting>
  <conditionalFormatting sqref="F137:G137">
    <cfRule type="expression" dxfId="79" priority="63">
      <formula>F137=MAX($F$137:$Q$137)</formula>
    </cfRule>
  </conditionalFormatting>
  <conditionalFormatting sqref="F136:G136">
    <cfRule type="expression" dxfId="78" priority="64">
      <formula>F136=MAX($F$136:$Q$136)</formula>
    </cfRule>
  </conditionalFormatting>
  <conditionalFormatting sqref="F135:G135">
    <cfRule type="expression" dxfId="77" priority="65">
      <formula>F135=MAX($F$135:$Q$135)</formula>
    </cfRule>
  </conditionalFormatting>
  <conditionalFormatting sqref="F134:G134">
    <cfRule type="expression" dxfId="76" priority="66">
      <formula>F134=MAX($F$134:$Q$134)</formula>
    </cfRule>
  </conditionalFormatting>
  <conditionalFormatting sqref="F133:G133">
    <cfRule type="expression" dxfId="75" priority="67">
      <formula>F133=MAX($F$133:$Q$133)</formula>
    </cfRule>
  </conditionalFormatting>
  <conditionalFormatting sqref="F132:G132">
    <cfRule type="expression" dxfId="74" priority="68">
      <formula>F132=MAX($F$132:$Q$132)</formula>
    </cfRule>
  </conditionalFormatting>
  <conditionalFormatting sqref="F131:G131">
    <cfRule type="expression" dxfId="73" priority="69">
      <formula>F131=MAX($F$131:$Q$131)</formula>
    </cfRule>
  </conditionalFormatting>
  <conditionalFormatting sqref="F130:G130">
    <cfRule type="expression" dxfId="72" priority="70">
      <formula>F130=MAX($F$130:$Q$130)</formula>
    </cfRule>
  </conditionalFormatting>
  <conditionalFormatting sqref="F129:G129">
    <cfRule type="expression" dxfId="71" priority="71">
      <formula>F129=MAX($F$129:$Q$129)</formula>
    </cfRule>
  </conditionalFormatting>
  <conditionalFormatting sqref="F128:G128">
    <cfRule type="expression" dxfId="70" priority="72">
      <formula>F128=MAX($F$128:$Q$128)</formula>
    </cfRule>
  </conditionalFormatting>
  <conditionalFormatting sqref="F127:G127">
    <cfRule type="expression" dxfId="69" priority="73">
      <formula>F131=MAX($F$127:$Q$127)</formula>
    </cfRule>
  </conditionalFormatting>
  <conditionalFormatting sqref="F126:G126">
    <cfRule type="expression" dxfId="68" priority="74">
      <formula>F129=MAX($F$126:$Q$126)</formula>
    </cfRule>
  </conditionalFormatting>
  <conditionalFormatting sqref="F125:G125">
    <cfRule type="expression" dxfId="67" priority="75">
      <formula>F125=MAX($F$125:$Q$125)</formula>
    </cfRule>
  </conditionalFormatting>
  <conditionalFormatting sqref="F124:G124">
    <cfRule type="expression" dxfId="66" priority="76">
      <formula>F124=MAX($F$124:$Q$124)</formula>
    </cfRule>
  </conditionalFormatting>
  <conditionalFormatting sqref="H123:I123">
    <cfRule type="expression" dxfId="65" priority="61">
      <formula>H123=MAX($F$123:$Q$123)</formula>
    </cfRule>
  </conditionalFormatting>
  <conditionalFormatting sqref="H124:I124">
    <cfRule type="expression" dxfId="64" priority="60">
      <formula>H124=MAX($F$124:$Q$124)</formula>
    </cfRule>
  </conditionalFormatting>
  <conditionalFormatting sqref="H125:I125">
    <cfRule type="expression" dxfId="63" priority="59">
      <formula>H125=MAX($F$125:$Q$125)</formula>
    </cfRule>
  </conditionalFormatting>
  <conditionalFormatting sqref="H126:I127">
    <cfRule type="expression" dxfId="62" priority="58">
      <formula>H126=MAX($F$126:$Q$126)</formula>
    </cfRule>
  </conditionalFormatting>
  <conditionalFormatting sqref="H128:I129">
    <cfRule type="expression" dxfId="61" priority="57">
      <formula>H128=MAX($F$128:$Q$128)</formula>
    </cfRule>
  </conditionalFormatting>
  <conditionalFormatting sqref="H130:I130">
    <cfRule type="expression" dxfId="60" priority="56">
      <formula>H130=MAX($F$130:$Q$130)</formula>
    </cfRule>
  </conditionalFormatting>
  <conditionalFormatting sqref="H131:I131">
    <cfRule type="expression" dxfId="59" priority="55">
      <formula>H131=MAX($F$131:$Q$131)</formula>
    </cfRule>
  </conditionalFormatting>
  <conditionalFormatting sqref="H132:I133">
    <cfRule type="expression" dxfId="58" priority="54">
      <formula>H132=MAX($F$132:$Q$132)</formula>
    </cfRule>
  </conditionalFormatting>
  <conditionalFormatting sqref="H134:I134">
    <cfRule type="expression" dxfId="57" priority="53">
      <formula>H134=MAX($F$134:$Q$134)</formula>
    </cfRule>
  </conditionalFormatting>
  <conditionalFormatting sqref="H135:I135">
    <cfRule type="expression" dxfId="56" priority="52">
      <formula>H135=MAX($F$135:$Q$135)</formula>
    </cfRule>
  </conditionalFormatting>
  <conditionalFormatting sqref="H136:I137">
    <cfRule type="expression" dxfId="55" priority="51">
      <formula>H136=MAX($F$136:$Q$136)</formula>
    </cfRule>
  </conditionalFormatting>
  <conditionalFormatting sqref="H138:I138">
    <cfRule type="expression" dxfId="54" priority="50">
      <formula>H138=MAX($F$138:$Q$138)</formula>
    </cfRule>
  </conditionalFormatting>
  <conditionalFormatting sqref="J123:K123">
    <cfRule type="expression" dxfId="53" priority="49">
      <formula>J123=MAX($F$123:$Q$123)</formula>
    </cfRule>
  </conditionalFormatting>
  <conditionalFormatting sqref="J124:K124">
    <cfRule type="expression" dxfId="52" priority="48">
      <formula>J124=MAX($F$124:$Q$124)</formula>
    </cfRule>
  </conditionalFormatting>
  <conditionalFormatting sqref="J125:K125">
    <cfRule type="expression" dxfId="51" priority="47">
      <formula>J125=MAX($F$125:$Q$125)</formula>
    </cfRule>
  </conditionalFormatting>
  <conditionalFormatting sqref="J126:K127">
    <cfRule type="expression" dxfId="50" priority="46">
      <formula>J126=MAX($F$126:$Q$126)</formula>
    </cfRule>
  </conditionalFormatting>
  <conditionalFormatting sqref="J128:K129">
    <cfRule type="expression" dxfId="49" priority="44">
      <formula>J128=MAX($F$128:$Q$128)</formula>
    </cfRule>
  </conditionalFormatting>
  <conditionalFormatting sqref="J130:K130">
    <cfRule type="expression" dxfId="48" priority="43">
      <formula>J130=MAX($F$130:$Q$130)</formula>
    </cfRule>
  </conditionalFormatting>
  <conditionalFormatting sqref="J131:K131">
    <cfRule type="expression" dxfId="47" priority="42">
      <formula>J131=MAX($F$131:$Q$131)</formula>
    </cfRule>
  </conditionalFormatting>
  <conditionalFormatting sqref="J132:K133">
    <cfRule type="expression" dxfId="46" priority="41">
      <formula>J132=MAX($F$132:$Q$132)</formula>
    </cfRule>
  </conditionalFormatting>
  <conditionalFormatting sqref="J134:K134">
    <cfRule type="expression" dxfId="45" priority="40">
      <formula>J134=MAX($F$134:$Q$134)</formula>
    </cfRule>
  </conditionalFormatting>
  <conditionalFormatting sqref="J135:K135">
    <cfRule type="expression" dxfId="44" priority="39">
      <formula>J135=MAX($F$135:$Q$135)</formula>
    </cfRule>
  </conditionalFormatting>
  <conditionalFormatting sqref="J136:K137">
    <cfRule type="expression" dxfId="43" priority="38">
      <formula>J136=MAX($F$136:$Q$136)</formula>
    </cfRule>
  </conditionalFormatting>
  <conditionalFormatting sqref="J138:K138">
    <cfRule type="expression" dxfId="42" priority="37">
      <formula>J138=MAX($F$138:$Q$138)</formula>
    </cfRule>
  </conditionalFormatting>
  <conditionalFormatting sqref="L123:M123">
    <cfRule type="expression" dxfId="41" priority="36">
      <formula>L123=MAX($F$123:$Q$123)</formula>
    </cfRule>
  </conditionalFormatting>
  <conditionalFormatting sqref="L124:M124">
    <cfRule type="expression" dxfId="40" priority="35">
      <formula>L124=MAX($F$124:$Q$124)</formula>
    </cfRule>
  </conditionalFormatting>
  <conditionalFormatting sqref="L125:M125">
    <cfRule type="expression" dxfId="39" priority="34">
      <formula>L125=MAX($F$125:$Q$125)</formula>
    </cfRule>
  </conditionalFormatting>
  <conditionalFormatting sqref="L126:M127">
    <cfRule type="expression" dxfId="38" priority="33">
      <formula>L126=MAX($F$126:$Q$126)</formula>
    </cfRule>
  </conditionalFormatting>
  <conditionalFormatting sqref="L128:M129">
    <cfRule type="expression" dxfId="37" priority="32">
      <formula>L128=MAX($F$128:$Q$128)</formula>
    </cfRule>
  </conditionalFormatting>
  <conditionalFormatting sqref="L130:M130">
    <cfRule type="expression" dxfId="36" priority="31">
      <formula>L130=MAX($F$130:$Q$130)</formula>
    </cfRule>
  </conditionalFormatting>
  <conditionalFormatting sqref="L131:M131">
    <cfRule type="expression" dxfId="35" priority="30">
      <formula>L131=MAX($F$131:$Q$131)</formula>
    </cfRule>
  </conditionalFormatting>
  <conditionalFormatting sqref="L132:M133">
    <cfRule type="expression" dxfId="34" priority="29">
      <formula>L132=MAX($F$132:$Q$132)</formula>
    </cfRule>
  </conditionalFormatting>
  <conditionalFormatting sqref="L134:M134">
    <cfRule type="expression" dxfId="33" priority="28">
      <formula>L134=MAX($F$134:$Q$134)</formula>
    </cfRule>
  </conditionalFormatting>
  <conditionalFormatting sqref="L135:M135">
    <cfRule type="expression" dxfId="32" priority="27">
      <formula>L135=MAX($F$135:$Q$135)</formula>
    </cfRule>
  </conditionalFormatting>
  <conditionalFormatting sqref="L136:M137">
    <cfRule type="expression" dxfId="31" priority="26">
      <formula>L136=MAX($F$136:$Q$136)</formula>
    </cfRule>
  </conditionalFormatting>
  <conditionalFormatting sqref="L138:M138">
    <cfRule type="expression" dxfId="30" priority="25">
      <formula>L138=MAX($F$138:$Q$138)</formula>
    </cfRule>
  </conditionalFormatting>
  <conditionalFormatting sqref="N123:O123">
    <cfRule type="expression" dxfId="29" priority="24">
      <formula>N123=MAX($F$123:$Q$123)</formula>
    </cfRule>
  </conditionalFormatting>
  <conditionalFormatting sqref="N124:O124">
    <cfRule type="expression" dxfId="28" priority="23">
      <formula>N124=MAX($F$124:$Q$124)</formula>
    </cfRule>
  </conditionalFormatting>
  <conditionalFormatting sqref="N125:O125">
    <cfRule type="expression" dxfId="27" priority="22">
      <formula>N125=MAX($F$125:$Q$125)</formula>
    </cfRule>
  </conditionalFormatting>
  <conditionalFormatting sqref="N126:O127">
    <cfRule type="expression" dxfId="26" priority="21">
      <formula>N126=MAX($F$126:$Q$126)</formula>
    </cfRule>
  </conditionalFormatting>
  <conditionalFormatting sqref="N128:O129">
    <cfRule type="expression" dxfId="25" priority="20">
      <formula>N128=MAX($F$128:$Q$128)</formula>
    </cfRule>
  </conditionalFormatting>
  <conditionalFormatting sqref="N130:O130">
    <cfRule type="expression" dxfId="24" priority="19">
      <formula>N130=MAX($F$130:$Q$130)</formula>
    </cfRule>
  </conditionalFormatting>
  <conditionalFormatting sqref="N131:O131">
    <cfRule type="expression" dxfId="23" priority="18">
      <formula>N131=MAX($F$131:$Q$131)</formula>
    </cfRule>
  </conditionalFormatting>
  <conditionalFormatting sqref="N132:O133">
    <cfRule type="expression" dxfId="22" priority="17">
      <formula>N132=MAX($F$132:$Q$132)</formula>
    </cfRule>
  </conditionalFormatting>
  <conditionalFormatting sqref="N134:O134">
    <cfRule type="expression" dxfId="21" priority="16">
      <formula>N134=MAX($F$134:$Q$134)</formula>
    </cfRule>
  </conditionalFormatting>
  <conditionalFormatting sqref="N135:O135">
    <cfRule type="expression" dxfId="20" priority="15">
      <formula>N135=MAX($F$135:$Q$135)</formula>
    </cfRule>
  </conditionalFormatting>
  <conditionalFormatting sqref="N136:O137">
    <cfRule type="expression" dxfId="19" priority="14">
      <formula>N136=MAX($F$136:$Q$136)</formula>
    </cfRule>
  </conditionalFormatting>
  <conditionalFormatting sqref="N138:O138">
    <cfRule type="expression" dxfId="18" priority="13">
      <formula>N138=MAX($F$138:$Q$138)</formula>
    </cfRule>
  </conditionalFormatting>
  <conditionalFormatting sqref="P123:Q123">
    <cfRule type="expression" dxfId="17" priority="12">
      <formula>P123=MAX($F$123:$Q$123)</formula>
    </cfRule>
  </conditionalFormatting>
  <conditionalFormatting sqref="P124:Q124">
    <cfRule type="expression" dxfId="16" priority="11">
      <formula>P124=MAX($F$124:$Q$124)</formula>
    </cfRule>
  </conditionalFormatting>
  <conditionalFormatting sqref="P125:Q125">
    <cfRule type="expression" dxfId="15" priority="10">
      <formula>P125=MAX($F$125:$Q$125)</formula>
    </cfRule>
  </conditionalFormatting>
  <conditionalFormatting sqref="P126:Q127">
    <cfRule type="expression" dxfId="14" priority="9">
      <formula>P126=MAX($F$126:$Q$126)</formula>
    </cfRule>
  </conditionalFormatting>
  <conditionalFormatting sqref="P128:Q129">
    <cfRule type="expression" dxfId="13" priority="8">
      <formula>P128=MAX($F$128:$Q$128)</formula>
    </cfRule>
  </conditionalFormatting>
  <conditionalFormatting sqref="P130:Q130">
    <cfRule type="expression" dxfId="12" priority="7">
      <formula>P130=MAX($F$130:$Q$130)</formula>
    </cfRule>
  </conditionalFormatting>
  <conditionalFormatting sqref="P131:Q131">
    <cfRule type="expression" dxfId="11" priority="6">
      <formula>P131=MAX($F$131:$Q$131)</formula>
    </cfRule>
  </conditionalFormatting>
  <conditionalFormatting sqref="P132:Q133">
    <cfRule type="expression" dxfId="10" priority="5">
      <formula>P132=MAX($F$132:$Q$132)</formula>
    </cfRule>
  </conditionalFormatting>
  <conditionalFormatting sqref="P134:Q134">
    <cfRule type="expression" dxfId="9" priority="4">
      <formula>P134=MAX($F$134:$Q$134)</formula>
    </cfRule>
  </conditionalFormatting>
  <conditionalFormatting sqref="P135:Q135">
    <cfRule type="expression" dxfId="8" priority="3">
      <formula>P135=MAX($F$135:$Q$135)</formula>
    </cfRule>
  </conditionalFormatting>
  <conditionalFormatting sqref="P136:Q137">
    <cfRule type="expression" dxfId="7" priority="2">
      <formula>P136=MAX($F$136:$Q$136)</formula>
    </cfRule>
  </conditionalFormatting>
  <conditionalFormatting sqref="P138:Q138">
    <cfRule type="expression" dxfId="6" priority="1">
      <formula>P138=MAX($F$138:$Q$138)</formula>
    </cfRule>
  </conditionalFormatting>
  <pageMargins left="0.7" right="0.7" top="0.75" bottom="0.75" header="0.3" footer="0.3"/>
  <pageSetup paperSize="9" scale="80" orientation="landscape" verticalDpi="0" r:id="rId1"/>
  <drawing r:id="rId2"/>
  <extLst>
    <ext xmlns:x14="http://schemas.microsoft.com/office/spreadsheetml/2009/9/main" uri="{78C0D931-6437-407d-A8EE-F0AAD7539E65}">
      <x14:conditionalFormattings>
        <x14:conditionalFormatting xmlns:xm="http://schemas.microsoft.com/office/excel/2006/main">
          <x14:cfRule type="containsText" priority="103" operator="containsText" id="{FE25F3BA-E2EB-4D1D-8B79-7A816DA9F815}">
            <xm:f>NOT(ISERROR(SEARCH('(Datan validaatio-listat)'!$A$18,K47)))</xm:f>
            <xm:f>'(Datan validaatio-listat)'!$A$18</xm:f>
            <x14:dxf>
              <fill>
                <patternFill>
                  <bgColor rgb="FFFFFF00"/>
                </patternFill>
              </fill>
            </x14:dxf>
          </x14:cfRule>
          <x14:cfRule type="containsText" priority="104" operator="containsText" id="{72B9547A-E469-4017-8AC4-1C844B79411B}">
            <xm:f>NOT(ISERROR(SEARCH('(Datan validaatio-listat)'!$A$17,K47)))</xm:f>
            <xm:f>'(Datan validaatio-listat)'!$A$17</xm:f>
            <x14:dxf>
              <font>
                <color auto="1"/>
              </font>
              <fill>
                <patternFill>
                  <bgColor theme="5"/>
                </patternFill>
              </fill>
            </x14:dxf>
          </x14:cfRule>
          <x14:cfRule type="containsText" priority="105" operator="containsText" id="{C4935679-86F7-4CD5-8287-5593AC671DE4}">
            <xm:f>NOT(ISERROR(SEARCH('(Datan validaatio-listat)'!$A$16,K47)))</xm:f>
            <xm:f>'(Datan validaatio-listat)'!$A$16</xm:f>
            <x14:dxf>
              <font>
                <color auto="1"/>
              </font>
              <fill>
                <patternFill>
                  <bgColor rgb="FFFF0000"/>
                </patternFill>
              </fill>
            </x14:dxf>
          </x14:cfRule>
          <x14:cfRule type="containsText" priority="106" operator="containsText" id="{F0DBB6EA-4127-47F6-9861-5913CD9D72A8}">
            <xm:f>NOT(ISERROR(SEARCH('(Datan validaatio-listat)'!$A$15,K47)))</xm:f>
            <xm:f>'(Datan validaatio-listat)'!$A$15</xm:f>
            <x14:dxf>
              <font>
                <color auto="1"/>
              </font>
              <fill>
                <patternFill>
                  <bgColor theme="0" tint="-0.499984740745262"/>
                </patternFill>
              </fill>
            </x14:dxf>
          </x14:cfRule>
          <xm:sqref>K80:K118 K47:K78</xm:sqref>
        </x14:conditionalFormatting>
        <x14:conditionalFormatting xmlns:xm="http://schemas.microsoft.com/office/excel/2006/main">
          <x14:cfRule type="containsText" priority="95" operator="containsText" id="{76C68BE4-3617-4B9C-958D-BB81CBD1FEF4}">
            <xm:f>NOT(ISERROR(SEARCH('(Datan validaatio-listat)'!$A$20,K47)))</xm:f>
            <xm:f>'(Datan validaatio-listat)'!$A$20</xm:f>
            <x14:dxf>
              <fill>
                <patternFill>
                  <bgColor rgb="FF00B050"/>
                </patternFill>
              </fill>
            </x14:dxf>
          </x14:cfRule>
          <x14:cfRule type="containsText" priority="96" operator="containsText" id="{43729F82-F384-42B9-ABD4-B46520EE55E5}">
            <xm:f>NOT(ISERROR(SEARCH('(Datan validaatio-listat)'!$A$19,K47)))</xm:f>
            <xm:f>'(Datan validaatio-listat)'!$A$19</xm:f>
            <x14:dxf>
              <fill>
                <patternFill>
                  <bgColor rgb="FFA7EDE0"/>
                </patternFill>
              </fill>
            </x14:dxf>
          </x14:cfRule>
          <xm:sqref>K88:K118 K47:N87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activeCell="B27" sqref="B27"/>
    </sheetView>
  </sheetViews>
  <sheetFormatPr defaultRowHeight="12.75" x14ac:dyDescent="0.2"/>
  <sheetData>
    <row r="1" spans="1:3" x14ac:dyDescent="0.2">
      <c r="A1" t="s">
        <v>11</v>
      </c>
    </row>
    <row r="2" spans="1:3" x14ac:dyDescent="0.2">
      <c r="A2" t="s">
        <v>12</v>
      </c>
    </row>
    <row r="3" spans="1:3" x14ac:dyDescent="0.2">
      <c r="A3" t="s">
        <v>13</v>
      </c>
    </row>
    <row r="4" spans="1:3" x14ac:dyDescent="0.2">
      <c r="A4" t="s">
        <v>14</v>
      </c>
    </row>
    <row r="5" spans="1:3" x14ac:dyDescent="0.2">
      <c r="A5" t="s">
        <v>15</v>
      </c>
    </row>
    <row r="6" spans="1:3" x14ac:dyDescent="0.2">
      <c r="A6" s="286" t="s">
        <v>143</v>
      </c>
      <c r="B6" s="286"/>
    </row>
    <row r="7" spans="1:3" x14ac:dyDescent="0.2">
      <c r="A7" t="s">
        <v>136</v>
      </c>
    </row>
    <row r="8" spans="1:3" x14ac:dyDescent="0.2">
      <c r="A8" t="s">
        <v>42</v>
      </c>
    </row>
    <row r="9" spans="1:3" x14ac:dyDescent="0.2">
      <c r="A9" t="s">
        <v>43</v>
      </c>
    </row>
    <row r="10" spans="1:3" x14ac:dyDescent="0.2">
      <c r="A10" t="s">
        <v>44</v>
      </c>
    </row>
    <row r="11" spans="1:3" x14ac:dyDescent="0.2">
      <c r="A11" s="27" t="s">
        <v>286</v>
      </c>
    </row>
    <row r="12" spans="1:3" x14ac:dyDescent="0.2">
      <c r="A12" t="s">
        <v>140</v>
      </c>
    </row>
    <row r="14" spans="1:3" x14ac:dyDescent="0.2">
      <c r="A14" s="286" t="s">
        <v>142</v>
      </c>
      <c r="B14" s="286"/>
      <c r="C14" s="286"/>
    </row>
    <row r="15" spans="1:3" x14ac:dyDescent="0.2">
      <c r="A15" s="27" t="s">
        <v>136</v>
      </c>
    </row>
    <row r="16" spans="1:3" x14ac:dyDescent="0.2">
      <c r="A16" s="27" t="s">
        <v>144</v>
      </c>
    </row>
    <row r="17" spans="1:1" x14ac:dyDescent="0.2">
      <c r="A17" s="27" t="s">
        <v>282</v>
      </c>
    </row>
    <row r="18" spans="1:1" x14ac:dyDescent="0.2">
      <c r="A18" s="27" t="s">
        <v>283</v>
      </c>
    </row>
    <row r="19" spans="1:1" x14ac:dyDescent="0.2">
      <c r="A19" s="27" t="s">
        <v>284</v>
      </c>
    </row>
    <row r="20" spans="1:1" x14ac:dyDescent="0.2">
      <c r="A20" s="27" t="s">
        <v>285</v>
      </c>
    </row>
  </sheetData>
  <mergeCells count="2">
    <mergeCell ref="A6:B6"/>
    <mergeCell ref="A14:C14"/>
  </mergeCells>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ontainsText" priority="1" operator="containsText" id="{A788F1BA-AE7C-4C65-BF8B-838975FF2B92}">
            <xm:f>NOT(ISERROR(SEARCH($A$16,K43)))</xm:f>
            <xm:f>$A$16</xm:f>
            <x14:dxf/>
          </x14:cfRule>
          <xm:sqref>K43:L81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6</vt:i4>
      </vt:variant>
      <vt:variant>
        <vt:lpstr>Nimetyt alueet</vt:lpstr>
      </vt:variant>
      <vt:variant>
        <vt:i4>1</vt:i4>
      </vt:variant>
    </vt:vector>
  </HeadingPairs>
  <TitlesOfParts>
    <vt:vector size="7" baseType="lpstr">
      <vt:lpstr>Kansilehti</vt:lpstr>
      <vt:lpstr>Työkalun ohje</vt:lpstr>
      <vt:lpstr>Tietosuojakontrollit</vt:lpstr>
      <vt:lpstr>Järj.hallinta ja tietoturva</vt:lpstr>
      <vt:lpstr>Yhteenveto</vt:lpstr>
      <vt:lpstr>(Datan validaatio-listat)</vt:lpstr>
      <vt:lpstr>Tietosuojakontrollit!Tulostusalue</vt:lpstr>
    </vt:vector>
  </TitlesOfParts>
  <Company>KPMG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Ryynänen Elisa VM</dc:creator>
  <cp:lastModifiedBy>Ryynänen Elisa VM</cp:lastModifiedBy>
  <cp:lastPrinted>2017-09-27T16:07:56Z</cp:lastPrinted>
  <dcterms:created xsi:type="dcterms:W3CDTF">2016-08-09T09:53:03Z</dcterms:created>
  <dcterms:modified xsi:type="dcterms:W3CDTF">2017-11-07T09:39:05Z</dcterms:modified>
</cp:coreProperties>
</file>